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galileo/development/GitHub/CCDPApy-1/CL2/"/>
    </mc:Choice>
  </mc:AlternateContent>
  <xr:revisionPtr revIDLastSave="0" documentId="13_ncr:1_{7BACED47-F897-0B44-AEA0-5F0D56CB40A3}" xr6:coauthVersionLast="47" xr6:coauthVersionMax="47" xr10:uidLastSave="{00000000-0000-0000-0000-000000000000}"/>
  <bookViews>
    <workbookView xWindow="0" yWindow="0" windowWidth="28800" windowHeight="1800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externalReferences>
    <externalReference r:id="rId19"/>
  </externalReference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U15" i="1506" l="1" a="1"/>
  <c r="CU15" i="1506" s="1"/>
  <c r="CT15" i="1506" a="1"/>
  <c r="CT15" i="1506" s="1"/>
  <c r="CS15" i="1506" a="1"/>
  <c r="CS15" i="1506" s="1"/>
  <c r="CR15" i="1506" a="1"/>
  <c r="CR15" i="1506" s="1"/>
  <c r="CQ15" i="1506" a="1"/>
  <c r="CQ15" i="1506" s="1"/>
  <c r="CP15" i="1506" a="1"/>
  <c r="CP15" i="1506" s="1"/>
  <c r="CO15" i="1506" a="1"/>
  <c r="CO15" i="1506" s="1"/>
  <c r="CN15" i="1506" a="1"/>
  <c r="CN15" i="1506" s="1"/>
  <c r="CM15" i="1506" a="1"/>
  <c r="CM15" i="1506" s="1"/>
  <c r="CL15" i="1506" a="1"/>
  <c r="CL15" i="1506" s="1"/>
  <c r="CK15" i="1506" a="1"/>
  <c r="CK15" i="1506" s="1"/>
  <c r="CJ15" i="1506" a="1"/>
  <c r="CJ15" i="1506" s="1"/>
  <c r="CI15" i="1506" a="1"/>
  <c r="CI15" i="1506" s="1"/>
  <c r="CH15" i="1506" a="1"/>
  <c r="CH15" i="1506" s="1"/>
  <c r="CG15" i="1506" a="1"/>
  <c r="CG15" i="1506" s="1"/>
  <c r="CF15" i="1506" a="1"/>
  <c r="CF15" i="1506" s="1"/>
  <c r="CE15" i="1506" a="1"/>
  <c r="CE15" i="1506" s="1"/>
  <c r="CD15" i="1506" a="1"/>
  <c r="CD15" i="1506" s="1"/>
  <c r="CC15" i="1506" a="1"/>
  <c r="CC15" i="1506" s="1"/>
  <c r="CB15" i="1506" a="1"/>
  <c r="CB15" i="1506" s="1"/>
  <c r="CA15" i="1506" a="1"/>
  <c r="CA15" i="1506" s="1"/>
  <c r="BZ15" i="1506" a="1"/>
  <c r="BZ15" i="1506" s="1"/>
  <c r="BY15" i="1506" a="1"/>
  <c r="BY15" i="1506" s="1"/>
  <c r="BX15" i="1506" a="1"/>
  <c r="BX15" i="1506" s="1"/>
  <c r="BW15" i="1506" a="1"/>
  <c r="BW15" i="1506" s="1"/>
  <c r="BV15" i="1506" a="1"/>
  <c r="BV15" i="1506" s="1"/>
  <c r="BU15" i="1506" a="1"/>
  <c r="BU15" i="1506" s="1"/>
  <c r="BT15" i="1506" a="1"/>
  <c r="BT15" i="1506" s="1"/>
  <c r="BS15" i="1506" a="1"/>
  <c r="BS15" i="1506" s="1"/>
  <c r="BR15" i="1506" a="1"/>
  <c r="BR15" i="1506" s="1"/>
  <c r="BQ15" i="1506" a="1"/>
  <c r="BQ15" i="1506" s="1"/>
  <c r="BP15" i="1506" a="1"/>
  <c r="BP15" i="1506" s="1"/>
  <c r="BO15" i="1506" a="1"/>
  <c r="BO15" i="1506" s="1"/>
  <c r="BN15" i="1506" a="1"/>
  <c r="BN15" i="1506" s="1"/>
  <c r="BM15" i="1506" a="1"/>
  <c r="BM15" i="1506" s="1"/>
  <c r="BL15" i="1506" a="1"/>
  <c r="BL15" i="1506" s="1"/>
  <c r="BK15" i="1506" a="1"/>
  <c r="BK15" i="1506" s="1"/>
  <c r="BJ15" i="1506" a="1"/>
  <c r="BJ15" i="1506" s="1"/>
  <c r="BI15" i="1506" a="1"/>
  <c r="BI15" i="1506" s="1"/>
  <c r="BH15" i="1506" a="1"/>
  <c r="BH15" i="1506" s="1"/>
  <c r="BG15" i="1506" a="1"/>
  <c r="BG15" i="1506" s="1"/>
  <c r="BF15" i="1506" a="1"/>
  <c r="BF15" i="1506" s="1"/>
  <c r="BE15" i="1506" a="1"/>
  <c r="BE15" i="1506" s="1"/>
  <c r="BD15" i="1506" a="1"/>
  <c r="BD15" i="1506" s="1"/>
  <c r="BC15" i="1506" a="1"/>
  <c r="BC15" i="1506" s="1"/>
  <c r="BB15" i="1506" a="1"/>
  <c r="BB15" i="1506" s="1"/>
  <c r="BA15" i="1506" a="1"/>
  <c r="BA15" i="1506" s="1"/>
  <c r="AZ15" i="1506" a="1"/>
  <c r="AZ15" i="1506" s="1"/>
  <c r="AY15" i="1506" a="1"/>
  <c r="AY15" i="1506" s="1"/>
  <c r="AX15" i="1506" a="1"/>
  <c r="AX15" i="1506" s="1"/>
  <c r="AW15" i="1506" a="1"/>
  <c r="AW15" i="1506" s="1"/>
  <c r="AV15" i="1506" a="1"/>
  <c r="AV15" i="1506" s="1"/>
  <c r="AU15" i="1506" a="1"/>
  <c r="AU15" i="1506" s="1"/>
  <c r="AT15" i="1506" a="1"/>
  <c r="AT15" i="1506" s="1"/>
  <c r="AS15" i="1506" a="1"/>
  <c r="AS15" i="1506" s="1"/>
  <c r="AR15" i="1506" a="1"/>
  <c r="AR15" i="1506" s="1"/>
  <c r="AQ15" i="1506" a="1"/>
  <c r="AQ15" i="1506" s="1"/>
  <c r="AP15" i="1506" a="1"/>
  <c r="AP15" i="1506" s="1"/>
  <c r="AO15" i="1506" a="1"/>
  <c r="AO15" i="1506" s="1"/>
  <c r="AN15" i="1506" a="1"/>
  <c r="AN15" i="1506" s="1"/>
  <c r="AM15" i="1506" a="1"/>
  <c r="AM15" i="1506" s="1"/>
  <c r="AL15" i="1506" a="1"/>
  <c r="AL15" i="1506" s="1"/>
  <c r="AK15" i="1506" a="1"/>
  <c r="AK15" i="1506" s="1"/>
  <c r="AJ15" i="1506" a="1"/>
  <c r="AJ15" i="1506" s="1"/>
  <c r="AI15" i="1506" a="1"/>
  <c r="AI15" i="1506" s="1"/>
  <c r="AH15" i="1506" a="1"/>
  <c r="AH15" i="1506" s="1"/>
  <c r="AG15" i="1506" a="1"/>
  <c r="AG15" i="1506" s="1"/>
  <c r="AD15" i="1506"/>
  <c r="A15" i="1506"/>
  <c r="CU14" i="1506" a="1"/>
  <c r="CU14" i="1506" s="1"/>
  <c r="CT14" i="1506" a="1"/>
  <c r="CT14" i="1506" s="1"/>
  <c r="CS14" i="1506" a="1"/>
  <c r="CS14" i="1506" s="1"/>
  <c r="CR14" i="1506" a="1"/>
  <c r="CR14" i="1506" s="1"/>
  <c r="CQ14" i="1506" a="1"/>
  <c r="CQ14" i="1506" s="1"/>
  <c r="CP14" i="1506" a="1"/>
  <c r="CP14" i="1506" s="1"/>
  <c r="CO14" i="1506" a="1"/>
  <c r="CO14" i="1506" s="1"/>
  <c r="CN14" i="1506" a="1"/>
  <c r="CN14" i="1506" s="1"/>
  <c r="CM14" i="1506" a="1"/>
  <c r="CM14" i="1506" s="1"/>
  <c r="CL14" i="1506" a="1"/>
  <c r="CL14" i="1506" s="1"/>
  <c r="CK14" i="1506" a="1"/>
  <c r="CK14" i="1506" s="1"/>
  <c r="CJ14" i="1506" a="1"/>
  <c r="CJ14" i="1506" s="1"/>
  <c r="CI14" i="1506" a="1"/>
  <c r="CI14" i="1506" s="1"/>
  <c r="CH14" i="1506" a="1"/>
  <c r="CH14" i="1506" s="1"/>
  <c r="CG14" i="1506" a="1"/>
  <c r="CG14" i="1506" s="1"/>
  <c r="CF14" i="1506" a="1"/>
  <c r="CF14" i="1506" s="1"/>
  <c r="CE14" i="1506" a="1"/>
  <c r="CE14" i="1506" s="1"/>
  <c r="CD14" i="1506" a="1"/>
  <c r="CD14" i="1506" s="1"/>
  <c r="CC14" i="1506" a="1"/>
  <c r="CC14" i="1506" s="1"/>
  <c r="CB14" i="1506" a="1"/>
  <c r="CB14" i="1506" s="1"/>
  <c r="CA14" i="1506" a="1"/>
  <c r="CA14" i="1506" s="1"/>
  <c r="BZ14" i="1506" a="1"/>
  <c r="BZ14" i="1506" s="1"/>
  <c r="BY14" i="1506" a="1"/>
  <c r="BY14" i="1506" s="1"/>
  <c r="BX14" i="1506" a="1"/>
  <c r="BX14" i="1506" s="1"/>
  <c r="BW14" i="1506" a="1"/>
  <c r="BW14" i="1506" s="1"/>
  <c r="BV14" i="1506" a="1"/>
  <c r="BV14" i="1506" s="1"/>
  <c r="BU14" i="1506" a="1"/>
  <c r="BU14" i="1506" s="1"/>
  <c r="BT14" i="1506" a="1"/>
  <c r="BT14" i="1506" s="1"/>
  <c r="BS14" i="1506" a="1"/>
  <c r="BS14" i="1506" s="1"/>
  <c r="BR14" i="1506" a="1"/>
  <c r="BR14" i="1506" s="1"/>
  <c r="BQ14" i="1506" a="1"/>
  <c r="BQ14" i="1506" s="1"/>
  <c r="BP14" i="1506" a="1"/>
  <c r="BP14" i="1506" s="1"/>
  <c r="BO14" i="1506" a="1"/>
  <c r="BO14" i="1506" s="1"/>
  <c r="BN14" i="1506" a="1"/>
  <c r="BN14" i="1506" s="1"/>
  <c r="BM14" i="1506" a="1"/>
  <c r="BM14" i="1506" s="1"/>
  <c r="BL14" i="1506" a="1"/>
  <c r="BL14" i="1506" s="1"/>
  <c r="BK14" i="1506" a="1"/>
  <c r="BK14" i="1506" s="1"/>
  <c r="BJ14" i="1506" a="1"/>
  <c r="BJ14" i="1506" s="1"/>
  <c r="BI14" i="1506" a="1"/>
  <c r="BI14" i="1506" s="1"/>
  <c r="BH14" i="1506" a="1"/>
  <c r="BH14" i="1506" s="1"/>
  <c r="BG14" i="1506" a="1"/>
  <c r="BG14" i="1506" s="1"/>
  <c r="BF14" i="1506" a="1"/>
  <c r="BF14" i="1506" s="1"/>
  <c r="BE14" i="1506" a="1"/>
  <c r="BE14" i="1506" s="1"/>
  <c r="BD14" i="1506" a="1"/>
  <c r="BD14" i="1506" s="1"/>
  <c r="BC14" i="1506" a="1"/>
  <c r="BC14" i="1506" s="1"/>
  <c r="BB14" i="1506" a="1"/>
  <c r="BB14" i="1506" s="1"/>
  <c r="BA14" i="1506" a="1"/>
  <c r="BA14" i="1506" s="1"/>
  <c r="AZ14" i="1506" a="1"/>
  <c r="AZ14" i="1506" s="1"/>
  <c r="AY14" i="1506" a="1"/>
  <c r="AY14" i="1506" s="1"/>
  <c r="AX14" i="1506" a="1"/>
  <c r="AX14" i="1506" s="1"/>
  <c r="AW14" i="1506" a="1"/>
  <c r="AW14" i="1506" s="1"/>
  <c r="AV14" i="1506" a="1"/>
  <c r="AV14" i="1506" s="1"/>
  <c r="AU14" i="1506" a="1"/>
  <c r="AU14" i="1506" s="1"/>
  <c r="AT14" i="1506" a="1"/>
  <c r="AT14" i="1506" s="1"/>
  <c r="AS14" i="1506" a="1"/>
  <c r="AS14" i="1506" s="1"/>
  <c r="AR14" i="1506" a="1"/>
  <c r="AR14" i="1506" s="1"/>
  <c r="AQ14" i="1506" a="1"/>
  <c r="AQ14" i="1506" s="1"/>
  <c r="AP14" i="1506" a="1"/>
  <c r="AP14" i="1506" s="1"/>
  <c r="AO14" i="1506" a="1"/>
  <c r="AO14" i="1506" s="1"/>
  <c r="AN14" i="1506" a="1"/>
  <c r="AN14" i="1506" s="1"/>
  <c r="AM14" i="1506" a="1"/>
  <c r="AM14" i="1506" s="1"/>
  <c r="AL14" i="1506" a="1"/>
  <c r="AL14" i="1506" s="1"/>
  <c r="AK14" i="1506" a="1"/>
  <c r="AK14" i="1506" s="1"/>
  <c r="AJ14" i="1506" a="1"/>
  <c r="AJ14" i="1506" s="1"/>
  <c r="AI14" i="1506" a="1"/>
  <c r="AI14" i="1506" s="1"/>
  <c r="AH14" i="1506" a="1"/>
  <c r="AH14" i="1506" s="1"/>
  <c r="AG14" i="1506" a="1"/>
  <c r="AG14" i="1506" s="1"/>
  <c r="AD14" i="1506"/>
  <c r="A14" i="1506"/>
  <c r="CU13" i="1506"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F3" i="1504" l="1"/>
  <c r="F4" i="1504"/>
  <c r="F5" i="1504"/>
  <c r="F6" i="1504"/>
  <c r="F7" i="1504"/>
  <c r="F8" i="1504"/>
  <c r="F9" i="1504"/>
  <c r="F10" i="1504"/>
  <c r="F11" i="1504"/>
  <c r="F12" i="1504"/>
  <c r="F13" i="1504"/>
  <c r="F14" i="1504"/>
  <c r="F15" i="1504"/>
  <c r="F16" i="1504"/>
  <c r="F2" i="1504"/>
  <c r="E3" i="1504"/>
  <c r="E4" i="1504"/>
  <c r="E5" i="1504"/>
  <c r="E6" i="1504"/>
  <c r="E7" i="1504"/>
  <c r="E8" i="1504"/>
  <c r="E9" i="1504"/>
  <c r="E10" i="1504"/>
  <c r="E11" i="1504"/>
  <c r="E12" i="1504"/>
  <c r="E13" i="1504"/>
  <c r="E14" i="1504"/>
  <c r="E15" i="1504"/>
  <c r="E16" i="1504"/>
  <c r="E2" i="1504"/>
  <c r="U16" i="1504" l="1"/>
  <c r="U4" i="1504"/>
  <c r="U5" i="1504"/>
  <c r="U8" i="1504"/>
  <c r="U10" i="1504"/>
  <c r="U11" i="1504"/>
  <c r="U2" i="1504"/>
  <c r="T16" i="1504"/>
  <c r="T4" i="1504"/>
  <c r="T5" i="1504"/>
  <c r="T8" i="1504"/>
  <c r="T10" i="1504"/>
  <c r="T11" i="1504"/>
  <c r="T2" i="1504"/>
  <c r="Q15" i="1504"/>
  <c r="Q16" i="1504"/>
  <c r="Q3" i="1504"/>
  <c r="Q4" i="1504"/>
  <c r="Q5" i="1504"/>
  <c r="Q6" i="1504"/>
  <c r="Q7" i="1504"/>
  <c r="Q8" i="1504"/>
  <c r="Q9" i="1504"/>
  <c r="Q10" i="1504"/>
  <c r="Q11" i="1504"/>
  <c r="Q12" i="1504"/>
  <c r="Q13" i="1504"/>
  <c r="Q14" i="1504"/>
  <c r="Q2" i="1504"/>
  <c r="DI3" i="1504" l="1" a="1"/>
  <c r="DI3" i="1504" s="1"/>
  <c r="DI4" i="1504" a="1"/>
  <c r="DI4" i="1504" s="1"/>
  <c r="DI5" i="1504" a="1"/>
  <c r="DI5" i="1504" s="1"/>
  <c r="DI6" i="1504" a="1"/>
  <c r="DI6" i="1504" s="1"/>
  <c r="DI7" i="1504" a="1"/>
  <c r="DI7" i="1504" s="1"/>
  <c r="DI8" i="1504" a="1"/>
  <c r="DI8" i="1504" s="1"/>
  <c r="DI9" i="1504" a="1"/>
  <c r="DI9" i="1504" s="1"/>
  <c r="DI10" i="1504" a="1"/>
  <c r="DI10" i="1504" s="1"/>
  <c r="DI11" i="1504" a="1"/>
  <c r="DI11" i="1504" s="1"/>
  <c r="DI12" i="1504" a="1"/>
  <c r="DI12" i="1504" s="1"/>
  <c r="DI13" i="1504" a="1"/>
  <c r="DI13" i="1504" s="1"/>
  <c r="DI14" i="1504" a="1"/>
  <c r="DI14" i="1504" s="1"/>
  <c r="DI15" i="1504" a="1"/>
  <c r="DI15" i="1504" s="1"/>
  <c r="DI16" i="1504" a="1"/>
  <c r="DI16" i="1504" s="1"/>
  <c r="DI2" i="1504" a="1"/>
  <c r="DI2" i="1504" s="1"/>
  <c r="AO27" i="1503" l="1"/>
  <c r="AN27" i="1503"/>
  <c r="AM27" i="1503"/>
  <c r="AL27" i="1503"/>
  <c r="AK27" i="1503"/>
  <c r="AJ27" i="1503"/>
  <c r="AI27" i="1503"/>
  <c r="AG27" i="1503"/>
  <c r="AF27" i="1503"/>
  <c r="AE27" i="1503"/>
  <c r="AC27" i="1503"/>
  <c r="AB27" i="1503"/>
  <c r="AA27" i="1503"/>
  <c r="Z27" i="1503"/>
  <c r="W27" i="1503"/>
  <c r="V27" i="1503"/>
  <c r="U27" i="1503"/>
  <c r="T27" i="1503"/>
  <c r="S27" i="1503"/>
  <c r="J25" i="1503"/>
  <c r="I25" i="1503"/>
  <c r="J24" i="1503"/>
  <c r="I24" i="1503" s="1"/>
  <c r="Q23" i="1503"/>
  <c r="M23" i="1503"/>
  <c r="L23" i="1503"/>
  <c r="K23" i="1503"/>
  <c r="H23" i="1503"/>
  <c r="J22" i="1503"/>
  <c r="I22" i="1503"/>
  <c r="J21" i="1503"/>
  <c r="I21" i="1503"/>
  <c r="J20" i="1503"/>
  <c r="I20" i="1503" s="1"/>
  <c r="Q19" i="1503"/>
  <c r="M19" i="1503"/>
  <c r="L19" i="1503"/>
  <c r="K19" i="1503"/>
  <c r="H19" i="1503"/>
  <c r="J19" i="1503" s="1"/>
  <c r="I19" i="1503" s="1"/>
  <c r="J18" i="1503"/>
  <c r="I18" i="1503" s="1"/>
  <c r="J17" i="1503"/>
  <c r="I17" i="1503"/>
  <c r="J16" i="1503"/>
  <c r="I16" i="1503"/>
  <c r="Q15" i="1503"/>
  <c r="M15" i="1503"/>
  <c r="L15" i="1503"/>
  <c r="K15" i="1503"/>
  <c r="H15" i="1503"/>
  <c r="J14" i="1503"/>
  <c r="I14" i="1503"/>
  <c r="J13" i="1503"/>
  <c r="I13" i="1503" s="1"/>
  <c r="J12" i="1503"/>
  <c r="I12" i="1503"/>
  <c r="Q11" i="1503"/>
  <c r="M11" i="1503"/>
  <c r="L11" i="1503"/>
  <c r="K11" i="1503"/>
  <c r="H11" i="1503"/>
  <c r="J11" i="1503" s="1"/>
  <c r="I11" i="1503" s="1"/>
  <c r="J10" i="1503"/>
  <c r="I10" i="1503"/>
  <c r="J9" i="1503"/>
  <c r="I9" i="1503"/>
  <c r="J8" i="1503"/>
  <c r="I8" i="1503"/>
  <c r="A8" i="1503"/>
  <c r="A9" i="1503" s="1"/>
  <c r="A10" i="1503" s="1"/>
  <c r="A11" i="1503" s="1"/>
  <c r="A12" i="1503" s="1"/>
  <c r="A13" i="1503" s="1"/>
  <c r="A14" i="1503" s="1"/>
  <c r="A15" i="1503" s="1"/>
  <c r="A16" i="1503" s="1"/>
  <c r="A17" i="1503" s="1"/>
  <c r="A18" i="1503" s="1"/>
  <c r="A19" i="1503" s="1"/>
  <c r="CW7" i="1503"/>
  <c r="CW8" i="1503" s="1"/>
  <c r="CW9" i="1503" s="1"/>
  <c r="CW10" i="1503" s="1"/>
  <c r="CW11" i="1503" s="1"/>
  <c r="CW12" i="1503" s="1"/>
  <c r="CW13" i="1503" s="1"/>
  <c r="CW14" i="1503" s="1"/>
  <c r="CW15" i="1503" s="1"/>
  <c r="CW16" i="1503" s="1"/>
  <c r="CW17" i="1503" s="1"/>
  <c r="CW18" i="1503" s="1"/>
  <c r="CW19" i="1503" s="1"/>
  <c r="CW20" i="1503" s="1"/>
  <c r="CW21" i="1503" s="1"/>
  <c r="CW22" i="1503" s="1"/>
  <c r="CW23" i="1503" s="1"/>
  <c r="CW24" i="1503" s="1"/>
  <c r="CW25" i="1503" s="1"/>
  <c r="J7" i="1503"/>
  <c r="I7" i="1503"/>
  <c r="BY6" i="1503"/>
  <c r="BX6" i="1503"/>
  <c r="BV6" i="1503"/>
  <c r="CX6" i="1503"/>
  <c r="CO6" i="1503"/>
  <c r="BW6" i="1503"/>
  <c r="CB6" i="1503"/>
  <c r="CQ6" i="1503"/>
  <c r="CZ6" i="1503"/>
  <c r="CA6" i="1503"/>
  <c r="CS6" i="1503"/>
  <c r="CV6" i="1503"/>
  <c r="CP6" i="1503"/>
  <c r="CY6" i="1503"/>
  <c r="CW6" i="1503"/>
  <c r="CT6" i="1503"/>
  <c r="CR6" i="1503"/>
  <c r="BZ6" i="1503"/>
  <c r="CU6" i="1503"/>
  <c r="J15" i="1503" l="1"/>
  <c r="I15" i="1503" s="1"/>
  <c r="J23" i="1503"/>
  <c r="I23" i="1503" s="1"/>
  <c r="F12" i="1502"/>
  <c r="F13" i="1502"/>
  <c r="F14" i="1502"/>
  <c r="F15" i="1502"/>
  <c r="F16" i="1502"/>
  <c r="C12" i="1502"/>
  <c r="E12" i="1502" s="1"/>
  <c r="D12" i="1502" s="1"/>
  <c r="C13" i="1502"/>
  <c r="E13" i="1502" s="1"/>
  <c r="D13" i="1502" s="1"/>
  <c r="C14" i="1502"/>
  <c r="E14" i="1502" s="1"/>
  <c r="D14" i="1502" s="1"/>
  <c r="C15" i="1502"/>
  <c r="C16" i="1502"/>
  <c r="E16" i="1502" l="1"/>
  <c r="D16" i="1502" s="1"/>
  <c r="E15" i="1502"/>
  <c r="D15" i="1502"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CY2" i="1504" a="1"/>
  <c r="CY2" i="1504" s="1"/>
  <c r="CZ2" i="1504" a="1"/>
  <c r="CZ2" i="1504" s="1"/>
  <c r="DA2" i="1504" a="1"/>
  <c r="DA2" i="1504" s="1"/>
  <c r="DB2" i="1504" a="1"/>
  <c r="DB2" i="1504" s="1"/>
  <c r="DC2" i="1504" a="1"/>
  <c r="DC2" i="1504" s="1"/>
  <c r="DD2" i="1504" a="1"/>
  <c r="DD2" i="1504" s="1"/>
  <c r="DE2" i="1504" a="1"/>
  <c r="DE2" i="1504" s="1"/>
  <c r="DF2" i="1504" a="1"/>
  <c r="DF2" i="1504" s="1"/>
  <c r="DG2" i="1504" a="1"/>
  <c r="DG2" i="1504" s="1"/>
  <c r="DH2" i="1504" a="1"/>
  <c r="DH2"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CY3" i="1504" a="1"/>
  <c r="CY3" i="1504" s="1"/>
  <c r="CZ3" i="1504" a="1"/>
  <c r="CZ3" i="1504" s="1"/>
  <c r="DA3" i="1504" a="1"/>
  <c r="DA3" i="1504" s="1"/>
  <c r="DB3" i="1504" a="1"/>
  <c r="DB3" i="1504" s="1"/>
  <c r="DC3" i="1504" a="1"/>
  <c r="DC3" i="1504" s="1"/>
  <c r="DD3" i="1504" a="1"/>
  <c r="DD3" i="1504" s="1"/>
  <c r="DE3" i="1504" a="1"/>
  <c r="DE3" i="1504" s="1"/>
  <c r="DF3" i="1504" a="1"/>
  <c r="DF3" i="1504" s="1"/>
  <c r="DG3" i="1504" a="1"/>
  <c r="DG3" i="1504" s="1"/>
  <c r="DH3" i="1504" a="1"/>
  <c r="DH3"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CY4" i="1504" a="1"/>
  <c r="CY4" i="1504" s="1"/>
  <c r="CZ4" i="1504" a="1"/>
  <c r="CZ4" i="1504" s="1"/>
  <c r="DA4" i="1504" a="1"/>
  <c r="DA4" i="1504" s="1"/>
  <c r="DB4" i="1504" a="1"/>
  <c r="DB4" i="1504" s="1"/>
  <c r="DC4" i="1504" a="1"/>
  <c r="DC4" i="1504" s="1"/>
  <c r="DD4" i="1504" a="1"/>
  <c r="DD4" i="1504" s="1"/>
  <c r="DE4" i="1504" a="1"/>
  <c r="DE4" i="1504" s="1"/>
  <c r="DF4" i="1504" a="1"/>
  <c r="DF4" i="1504" s="1"/>
  <c r="DG4" i="1504" a="1"/>
  <c r="DG4" i="1504" s="1"/>
  <c r="DH4" i="1504" a="1"/>
  <c r="DH4"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CY5" i="1504" a="1"/>
  <c r="CY5" i="1504" s="1"/>
  <c r="CZ5" i="1504" a="1"/>
  <c r="CZ5" i="1504" s="1"/>
  <c r="DA5" i="1504" a="1"/>
  <c r="DA5" i="1504" s="1"/>
  <c r="DB5" i="1504" a="1"/>
  <c r="DB5" i="1504" s="1"/>
  <c r="DC5" i="1504" a="1"/>
  <c r="DC5" i="1504" s="1"/>
  <c r="DD5" i="1504" a="1"/>
  <c r="DD5" i="1504" s="1"/>
  <c r="DE5" i="1504" a="1"/>
  <c r="DE5" i="1504" s="1"/>
  <c r="DF5" i="1504" a="1"/>
  <c r="DF5" i="1504" s="1"/>
  <c r="DG5" i="1504" a="1"/>
  <c r="DG5" i="1504" s="1"/>
  <c r="DH5" i="1504" a="1"/>
  <c r="DH5"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CY6" i="1504" a="1"/>
  <c r="CY6" i="1504" s="1"/>
  <c r="CZ6" i="1504" a="1"/>
  <c r="CZ6" i="1504" s="1"/>
  <c r="DA6" i="1504" a="1"/>
  <c r="DA6" i="1504" s="1"/>
  <c r="DB6" i="1504" a="1"/>
  <c r="DB6" i="1504" s="1"/>
  <c r="DC6" i="1504" a="1"/>
  <c r="DC6" i="1504" s="1"/>
  <c r="DD6" i="1504" a="1"/>
  <c r="DD6" i="1504" s="1"/>
  <c r="DE6" i="1504" a="1"/>
  <c r="DE6" i="1504" s="1"/>
  <c r="DF6" i="1504" a="1"/>
  <c r="DF6" i="1504" s="1"/>
  <c r="DG6" i="1504" a="1"/>
  <c r="DG6" i="1504" s="1"/>
  <c r="DH6" i="1504" a="1"/>
  <c r="DH6"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CY7" i="1504" a="1"/>
  <c r="CY7" i="1504" s="1"/>
  <c r="CZ7" i="1504" a="1"/>
  <c r="CZ7" i="1504" s="1"/>
  <c r="DA7" i="1504" a="1"/>
  <c r="DA7" i="1504" s="1"/>
  <c r="DB7" i="1504" a="1"/>
  <c r="DB7" i="1504" s="1"/>
  <c r="DC7" i="1504" a="1"/>
  <c r="DC7" i="1504" s="1"/>
  <c r="DD7" i="1504" a="1"/>
  <c r="DD7" i="1504" s="1"/>
  <c r="DE7" i="1504" a="1"/>
  <c r="DE7" i="1504" s="1"/>
  <c r="DF7" i="1504" a="1"/>
  <c r="DF7" i="1504" s="1"/>
  <c r="DG7" i="1504" a="1"/>
  <c r="DG7" i="1504" s="1"/>
  <c r="DH7" i="1504" a="1"/>
  <c r="DH7"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CY8" i="1504" a="1"/>
  <c r="CY8" i="1504" s="1"/>
  <c r="CZ8" i="1504" a="1"/>
  <c r="CZ8" i="1504" s="1"/>
  <c r="DA8" i="1504" a="1"/>
  <c r="DA8" i="1504" s="1"/>
  <c r="DB8" i="1504" a="1"/>
  <c r="DB8" i="1504" s="1"/>
  <c r="DC8" i="1504" a="1"/>
  <c r="DC8" i="1504" s="1"/>
  <c r="DD8" i="1504" a="1"/>
  <c r="DD8" i="1504" s="1"/>
  <c r="DE8" i="1504" a="1"/>
  <c r="DE8" i="1504" s="1"/>
  <c r="DF8" i="1504" a="1"/>
  <c r="DF8" i="1504" s="1"/>
  <c r="DG8" i="1504" a="1"/>
  <c r="DG8" i="1504" s="1"/>
  <c r="DH8" i="1504" a="1"/>
  <c r="DH8"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CY9" i="1504" a="1"/>
  <c r="CY9" i="1504" s="1"/>
  <c r="CZ9" i="1504" a="1"/>
  <c r="CZ9" i="1504" s="1"/>
  <c r="DA9" i="1504" a="1"/>
  <c r="DA9" i="1504" s="1"/>
  <c r="DB9" i="1504" a="1"/>
  <c r="DB9" i="1504" s="1"/>
  <c r="DC9" i="1504" a="1"/>
  <c r="DC9" i="1504" s="1"/>
  <c r="DD9" i="1504" a="1"/>
  <c r="DD9" i="1504" s="1"/>
  <c r="DE9" i="1504" a="1"/>
  <c r="DE9" i="1504" s="1"/>
  <c r="DF9" i="1504" a="1"/>
  <c r="DF9" i="1504" s="1"/>
  <c r="DG9" i="1504" a="1"/>
  <c r="DG9" i="1504" s="1"/>
  <c r="DH9" i="1504" a="1"/>
  <c r="DH9"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CY10" i="1504" a="1"/>
  <c r="CY10" i="1504" s="1"/>
  <c r="CZ10" i="1504" a="1"/>
  <c r="CZ10" i="1504" s="1"/>
  <c r="DA10" i="1504" a="1"/>
  <c r="DA10" i="1504" s="1"/>
  <c r="DB10" i="1504" a="1"/>
  <c r="DB10" i="1504" s="1"/>
  <c r="DC10" i="1504" a="1"/>
  <c r="DC10" i="1504" s="1"/>
  <c r="DD10" i="1504" a="1"/>
  <c r="DD10" i="1504" s="1"/>
  <c r="DE10" i="1504" a="1"/>
  <c r="DE10" i="1504" s="1"/>
  <c r="DF10" i="1504" a="1"/>
  <c r="DF10" i="1504" s="1"/>
  <c r="DG10" i="1504" a="1"/>
  <c r="DG10" i="1504" s="1"/>
  <c r="DH10" i="1504" a="1"/>
  <c r="DH10"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CY11" i="1504" a="1"/>
  <c r="CY11" i="1504" s="1"/>
  <c r="CZ11" i="1504" a="1"/>
  <c r="CZ11" i="1504" s="1"/>
  <c r="DA11" i="1504" a="1"/>
  <c r="DA11" i="1504" s="1"/>
  <c r="DB11" i="1504" a="1"/>
  <c r="DB11" i="1504" s="1"/>
  <c r="DC11" i="1504" a="1"/>
  <c r="DC11" i="1504" s="1"/>
  <c r="DD11" i="1504" a="1"/>
  <c r="DD11" i="1504" s="1"/>
  <c r="DE11" i="1504" a="1"/>
  <c r="DE11" i="1504" s="1"/>
  <c r="DF11" i="1504" a="1"/>
  <c r="DF11" i="1504" s="1"/>
  <c r="DG11" i="1504" a="1"/>
  <c r="DG11" i="1504" s="1"/>
  <c r="DH11" i="1504" a="1"/>
  <c r="DH11"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CY12" i="1504" a="1"/>
  <c r="CY12" i="1504" s="1"/>
  <c r="CZ12" i="1504" a="1"/>
  <c r="CZ12" i="1504" s="1"/>
  <c r="DA12" i="1504" a="1"/>
  <c r="DA12" i="1504" s="1"/>
  <c r="DB12" i="1504" a="1"/>
  <c r="DB12" i="1504" s="1"/>
  <c r="DC12" i="1504" a="1"/>
  <c r="DC12" i="1504" s="1"/>
  <c r="DD12" i="1504" a="1"/>
  <c r="DD12" i="1504" s="1"/>
  <c r="DE12" i="1504" a="1"/>
  <c r="DE12" i="1504" s="1"/>
  <c r="DF12" i="1504" a="1"/>
  <c r="DF12" i="1504" s="1"/>
  <c r="DG12" i="1504" a="1"/>
  <c r="DG12" i="1504" s="1"/>
  <c r="DH12" i="1504" a="1"/>
  <c r="DH12"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CY13" i="1504" a="1"/>
  <c r="CY13" i="1504" s="1"/>
  <c r="CZ13" i="1504" a="1"/>
  <c r="CZ13" i="1504" s="1"/>
  <c r="DA13" i="1504" a="1"/>
  <c r="DA13" i="1504" s="1"/>
  <c r="DB13" i="1504" a="1"/>
  <c r="DB13" i="1504" s="1"/>
  <c r="DC13" i="1504" a="1"/>
  <c r="DC13" i="1504" s="1"/>
  <c r="DD13" i="1504" a="1"/>
  <c r="DD13" i="1504" s="1"/>
  <c r="DE13" i="1504" a="1"/>
  <c r="DE13" i="1504" s="1"/>
  <c r="DF13" i="1504" a="1"/>
  <c r="DF13" i="1504" s="1"/>
  <c r="DG13" i="1504" a="1"/>
  <c r="DG13" i="1504" s="1"/>
  <c r="DH13" i="1504" a="1"/>
  <c r="DH13"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CY14" i="1504" a="1"/>
  <c r="CY14" i="1504" s="1"/>
  <c r="CZ14" i="1504" a="1"/>
  <c r="CZ14" i="1504" s="1"/>
  <c r="DA14" i="1504" a="1"/>
  <c r="DA14" i="1504" s="1"/>
  <c r="DB14" i="1504" a="1"/>
  <c r="DB14" i="1504" s="1"/>
  <c r="DC14" i="1504" a="1"/>
  <c r="DC14" i="1504" s="1"/>
  <c r="DD14" i="1504" a="1"/>
  <c r="DD14" i="1504" s="1"/>
  <c r="DE14" i="1504" a="1"/>
  <c r="DE14" i="1504" s="1"/>
  <c r="DF14" i="1504" a="1"/>
  <c r="DF14" i="1504" s="1"/>
  <c r="DG14" i="1504" a="1"/>
  <c r="DG14" i="1504" s="1"/>
  <c r="DH14" i="1504" a="1"/>
  <c r="DH14"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CZ15" i="1504" a="1"/>
  <c r="CZ15" i="1504" s="1"/>
  <c r="DA15" i="1504" a="1"/>
  <c r="DA15" i="1504" s="1"/>
  <c r="DB15" i="1504" a="1"/>
  <c r="DB15" i="1504" s="1"/>
  <c r="DC15" i="1504" a="1"/>
  <c r="DC15" i="1504" s="1"/>
  <c r="DD15" i="1504" a="1"/>
  <c r="DD15" i="1504" s="1"/>
  <c r="DE15" i="1504" a="1"/>
  <c r="DE15" i="1504" s="1"/>
  <c r="DF15" i="1504" a="1"/>
  <c r="DF15" i="1504" s="1"/>
  <c r="DG15" i="1504" a="1"/>
  <c r="DG15" i="1504" s="1"/>
  <c r="DH15" i="1504" a="1"/>
  <c r="DH15"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CZ16" i="1504" a="1"/>
  <c r="CZ16" i="1504" s="1"/>
  <c r="DA16" i="1504" a="1"/>
  <c r="DA16" i="1504" s="1"/>
  <c r="DB16" i="1504" a="1"/>
  <c r="DB16" i="1504" s="1"/>
  <c r="DC16" i="1504" a="1"/>
  <c r="DC16" i="1504" s="1"/>
  <c r="DD16" i="1504" a="1"/>
  <c r="DD16" i="1504" s="1"/>
  <c r="DE16" i="1504" a="1"/>
  <c r="DE16" i="1504" s="1"/>
  <c r="DF16" i="1504" a="1"/>
  <c r="DF16" i="1504" s="1"/>
  <c r="DG16" i="1504" a="1"/>
  <c r="DG16" i="1504" s="1"/>
  <c r="DH16" i="1504" a="1"/>
  <c r="DH16" i="1504" s="1"/>
  <c r="AU3" i="1504" a="1"/>
  <c r="AU3" i="1504" s="1"/>
  <c r="AU4" i="1504" a="1"/>
  <c r="AU4" i="1504" s="1"/>
  <c r="AU5" i="1504" a="1"/>
  <c r="AU5" i="1504" s="1"/>
  <c r="AU6" i="1504" a="1"/>
  <c r="AU6" i="1504" s="1"/>
  <c r="AU7" i="1504" a="1"/>
  <c r="AU7" i="1504" s="1"/>
  <c r="AU8" i="1504" a="1"/>
  <c r="AU8" i="1504" s="1"/>
  <c r="AU9" i="1504" a="1"/>
  <c r="AU9" i="1504" s="1"/>
  <c r="AU10" i="1504" a="1"/>
  <c r="AU10" i="1504" s="1"/>
  <c r="AU11" i="1504" a="1"/>
  <c r="AU11" i="1504" s="1"/>
  <c r="AU12" i="1504" a="1"/>
  <c r="AU12" i="1504" s="1"/>
  <c r="AU13" i="1504" a="1"/>
  <c r="AU13" i="1504" s="1"/>
  <c r="AU14" i="1504" a="1"/>
  <c r="AU14" i="1504" s="1"/>
  <c r="AU15" i="1504" a="1"/>
  <c r="AU15" i="1504" s="1"/>
  <c r="AU16" i="1504" a="1"/>
  <c r="AU16" i="1504" s="1"/>
  <c r="AU2" i="1504" a="1"/>
  <c r="AU2" i="1504" s="1"/>
  <c r="AR3" i="1504" l="1"/>
  <c r="AR4" i="1504"/>
  <c r="AR5" i="1504"/>
  <c r="AR6" i="1504"/>
  <c r="AR7" i="1504"/>
  <c r="AR8" i="1504"/>
  <c r="AR9" i="1504"/>
  <c r="AR10" i="1504"/>
  <c r="AR11" i="1504"/>
  <c r="AR12" i="1504"/>
  <c r="AR13" i="1504"/>
  <c r="AR14" i="1504"/>
  <c r="AR15" i="1504"/>
  <c r="AR16" i="1504"/>
  <c r="AR2" i="1504"/>
  <c r="AK2" i="1504"/>
  <c r="AH2" i="1504"/>
  <c r="AD2" i="1504"/>
  <c r="AJ2" i="1504" s="1"/>
  <c r="AG2" i="1504"/>
  <c r="AM2" i="1504" s="1"/>
  <c r="AF2" i="1504"/>
  <c r="AL2" i="1504" s="1"/>
  <c r="AH1" i="1504"/>
  <c r="AD1" i="1504"/>
  <c r="AG1" i="1504"/>
  <c r="AF1" i="1504"/>
  <c r="AC2" i="1504"/>
  <c r="AI2" i="1504" s="1"/>
  <c r="AE2" i="1504"/>
  <c r="AE1" i="1504"/>
  <c r="AC1" i="1504"/>
  <c r="L2" i="1504"/>
  <c r="V2" i="1504" s="1"/>
  <c r="N2" i="1504"/>
  <c r="M2" i="1504"/>
  <c r="R2" i="1504" s="1"/>
  <c r="L3" i="1504"/>
  <c r="N3" i="1504"/>
  <c r="M3" i="1504"/>
  <c r="L4" i="1504"/>
  <c r="N4" i="1504"/>
  <c r="M4" i="1504"/>
  <c r="L5" i="1504"/>
  <c r="N5" i="1504"/>
  <c r="M5" i="1504"/>
  <c r="L6" i="1504"/>
  <c r="N6" i="1504"/>
  <c r="M6" i="1504"/>
  <c r="L7" i="1504"/>
  <c r="N7" i="1504"/>
  <c r="M7" i="1504"/>
  <c r="L8" i="1504"/>
  <c r="N8" i="1504"/>
  <c r="M8" i="1504"/>
  <c r="L9" i="1504"/>
  <c r="N9" i="1504"/>
  <c r="M9" i="1504"/>
  <c r="L10" i="1504"/>
  <c r="N10" i="1504"/>
  <c r="M10" i="1504"/>
  <c r="L11" i="1504"/>
  <c r="N11" i="1504"/>
  <c r="M11" i="1504"/>
  <c r="L12" i="1504"/>
  <c r="N12" i="1504"/>
  <c r="M12" i="1504"/>
  <c r="L13" i="1504"/>
  <c r="N13" i="1504"/>
  <c r="M13" i="1504"/>
  <c r="L14" i="1504"/>
  <c r="N14" i="1504"/>
  <c r="M14" i="1504"/>
  <c r="L15" i="1504"/>
  <c r="N15" i="1504"/>
  <c r="M15" i="1504"/>
  <c r="L16" i="1504"/>
  <c r="N16" i="1504"/>
  <c r="M16" i="1504"/>
  <c r="R11" i="1504" l="1"/>
  <c r="R13" i="1504"/>
  <c r="V13" i="1504"/>
  <c r="H12" i="1506"/>
  <c r="V7" i="1504"/>
  <c r="H6" i="1506"/>
  <c r="V12" i="1504"/>
  <c r="H11" i="1506"/>
  <c r="V15" i="1504"/>
  <c r="H14" i="1506"/>
  <c r="V3" i="1504"/>
  <c r="H2" i="1506"/>
  <c r="V8" i="1504"/>
  <c r="H7" i="1506"/>
  <c r="R12" i="1504"/>
  <c r="I12" i="1506" s="1"/>
  <c r="I11" i="1506"/>
  <c r="R5" i="1504"/>
  <c r="I5" i="1506" s="1"/>
  <c r="R4" i="1504"/>
  <c r="I4" i="1506" s="1"/>
  <c r="R14" i="1504"/>
  <c r="I14" i="1506" s="1"/>
  <c r="I13" i="1506"/>
  <c r="V4" i="1504"/>
  <c r="H3" i="1506"/>
  <c r="R6" i="1504"/>
  <c r="W6" i="1504" s="1"/>
  <c r="V6" i="1504"/>
  <c r="H5" i="1506"/>
  <c r="V11" i="1504"/>
  <c r="H10" i="1506"/>
  <c r="V16" i="1504"/>
  <c r="H15" i="1506"/>
  <c r="V10" i="1504"/>
  <c r="H9" i="1506"/>
  <c r="R9" i="1504"/>
  <c r="I9" i="1506" s="1"/>
  <c r="V9" i="1504"/>
  <c r="H8" i="1506"/>
  <c r="R3" i="1504"/>
  <c r="W3" i="1504" s="1"/>
  <c r="I2" i="1506"/>
  <c r="R7" i="1504"/>
  <c r="I7" i="1506" s="1"/>
  <c r="R10" i="1504"/>
  <c r="I10" i="1506" s="1"/>
  <c r="V5" i="1504"/>
  <c r="H4" i="1506"/>
  <c r="V14" i="1504"/>
  <c r="H13" i="1506"/>
  <c r="R8" i="1504"/>
  <c r="W8" i="1504" s="1"/>
  <c r="S8" i="1504"/>
  <c r="X8" i="1504" s="1"/>
  <c r="R15" i="1504"/>
  <c r="W15" i="1504" s="1"/>
  <c r="S2" i="1504"/>
  <c r="X2" i="1504" s="1"/>
  <c r="S7" i="1504"/>
  <c r="X7" i="1504" s="1"/>
  <c r="S11" i="1504"/>
  <c r="X11" i="1504" s="1"/>
  <c r="S16" i="1504"/>
  <c r="X16" i="1504"/>
  <c r="S5" i="1504"/>
  <c r="X5" i="1504" s="1"/>
  <c r="S10" i="1504"/>
  <c r="X10" i="1504" s="1"/>
  <c r="S13" i="1504"/>
  <c r="X13" i="1504" s="1"/>
  <c r="S12" i="1504"/>
  <c r="X12" i="1504" s="1"/>
  <c r="S6" i="1504"/>
  <c r="X6" i="1504" s="1"/>
  <c r="S15" i="1504"/>
  <c r="X15" i="1504" s="1"/>
  <c r="S14" i="1504"/>
  <c r="X14" i="1504" s="1"/>
  <c r="R16" i="1504"/>
  <c r="W16" i="1504" s="1"/>
  <c r="S4" i="1504"/>
  <c r="X4" i="1504" s="1"/>
  <c r="S9" i="1504"/>
  <c r="X9" i="1504" s="1"/>
  <c r="S3" i="1504"/>
  <c r="X3" i="1504" s="1"/>
  <c r="W11" i="1504"/>
  <c r="W2" i="1504"/>
  <c r="W5" i="1504"/>
  <c r="W4" i="1504"/>
  <c r="W13" i="1504"/>
  <c r="K2" i="1504"/>
  <c r="K1" i="1504"/>
  <c r="J1" i="1504"/>
  <c r="A16" i="1504"/>
  <c r="H16" i="1504"/>
  <c r="I16"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A15" i="1504"/>
  <c r="H15" i="1504"/>
  <c r="I15" i="1504"/>
  <c r="H1" i="1504"/>
  <c r="I1" i="1504"/>
  <c r="A1" i="1504"/>
  <c r="I15" i="1506" l="1"/>
  <c r="J15" i="1506"/>
  <c r="J4" i="1506"/>
  <c r="I6" i="1506"/>
  <c r="W12" i="1504"/>
  <c r="J13" i="1506"/>
  <c r="I8" i="1506"/>
  <c r="I3" i="1506"/>
  <c r="W10" i="1504"/>
  <c r="J8" i="1506"/>
  <c r="J14" i="1506"/>
  <c r="J3" i="1506"/>
  <c r="W7" i="1504"/>
  <c r="W14" i="1504"/>
  <c r="J9" i="1506"/>
  <c r="W9" i="1504"/>
  <c r="J5" i="1506"/>
  <c r="J12" i="1506"/>
  <c r="J10" i="1506"/>
  <c r="J6" i="1506"/>
  <c r="J2" i="1506"/>
  <c r="J11" i="1506"/>
  <c r="J7" i="1506"/>
  <c r="AV26" i="1495"/>
  <c r="AV27" i="1495"/>
  <c r="AV28" i="1495"/>
  <c r="AV29" i="1495"/>
  <c r="AV30" i="1495"/>
  <c r="AV31" i="1495"/>
  <c r="AV32" i="1495"/>
  <c r="AV33" i="1495"/>
  <c r="AV34" i="1495"/>
  <c r="AV35" i="1495"/>
  <c r="AV36" i="1495"/>
  <c r="AV37" i="1495"/>
  <c r="AV38" i="1495"/>
  <c r="AV39" i="1495"/>
  <c r="AV40" i="1495"/>
  <c r="A18" i="1495" l="1"/>
  <c r="A19" i="1495"/>
  <c r="AM10" i="1499"/>
  <c r="AN10" i="1499"/>
  <c r="AO10" i="1499"/>
  <c r="AP10" i="1499"/>
  <c r="AQ10" i="1499"/>
  <c r="AR10" i="1499"/>
  <c r="AS10" i="1499"/>
  <c r="AT10" i="1499"/>
  <c r="AU10" i="1499"/>
  <c r="AV10" i="1499"/>
  <c r="AW10" i="1499"/>
  <c r="AX10" i="1499"/>
  <c r="AY10" i="1499"/>
  <c r="AZ10" i="1499"/>
  <c r="BA10" i="1499"/>
  <c r="BB10" i="1499"/>
  <c r="BC10" i="1499"/>
  <c r="BD10" i="1499"/>
  <c r="BE10" i="1499"/>
  <c r="BF10" i="1499"/>
  <c r="BG10" i="1499"/>
  <c r="BH10" i="1499"/>
  <c r="BI10" i="1499"/>
  <c r="BJ10" i="1499"/>
  <c r="BK10" i="1499"/>
  <c r="BL10" i="1499"/>
  <c r="BM10" i="1499"/>
  <c r="AM11" i="1499"/>
  <c r="AN11" i="1499"/>
  <c r="AO11" i="1499"/>
  <c r="AP11" i="1499"/>
  <c r="AQ11" i="1499"/>
  <c r="AR11" i="1499"/>
  <c r="AS11" i="1499"/>
  <c r="AT11" i="1499"/>
  <c r="AU11" i="1499"/>
  <c r="AV11" i="1499"/>
  <c r="AW11" i="1499"/>
  <c r="AX11" i="1499"/>
  <c r="AY11" i="1499"/>
  <c r="AZ11" i="1499"/>
  <c r="BA11" i="1499"/>
  <c r="BB11" i="1499"/>
  <c r="BC11" i="1499"/>
  <c r="BD11" i="1499"/>
  <c r="BE11" i="1499"/>
  <c r="BF11" i="1499"/>
  <c r="BG11" i="1499"/>
  <c r="BH11" i="1499"/>
  <c r="BI11" i="1499"/>
  <c r="BJ11" i="1499"/>
  <c r="BK11" i="1499"/>
  <c r="BL11" i="1499"/>
  <c r="BM11" i="1499"/>
  <c r="AM12" i="1499"/>
  <c r="AN12" i="1499"/>
  <c r="AO12" i="1499"/>
  <c r="AP12" i="1499"/>
  <c r="AQ12" i="1499"/>
  <c r="AR12" i="1499"/>
  <c r="AS12" i="1499"/>
  <c r="AT12" i="1499"/>
  <c r="AU12" i="1499"/>
  <c r="AV12" i="1499"/>
  <c r="AW12" i="1499"/>
  <c r="AX12" i="1499"/>
  <c r="AY12" i="1499"/>
  <c r="AZ12" i="1499"/>
  <c r="BA12" i="1499"/>
  <c r="BB12" i="1499"/>
  <c r="BC12" i="1499"/>
  <c r="BD12" i="1499"/>
  <c r="BE12" i="1499"/>
  <c r="BF12" i="1499"/>
  <c r="BG12" i="1499"/>
  <c r="BH12" i="1499"/>
  <c r="BI12" i="1499"/>
  <c r="BJ12" i="1499"/>
  <c r="BK12" i="1499"/>
  <c r="BL12" i="1499"/>
  <c r="BM12" i="1499"/>
  <c r="AM13" i="1499"/>
  <c r="AN13" i="1499"/>
  <c r="AO13" i="1499"/>
  <c r="AP13" i="1499"/>
  <c r="AQ13" i="1499"/>
  <c r="AR13" i="1499"/>
  <c r="AS13" i="1499"/>
  <c r="AT13" i="1499"/>
  <c r="AU13" i="1499"/>
  <c r="AV13" i="1499"/>
  <c r="AW13" i="1499"/>
  <c r="AX13" i="1499"/>
  <c r="AY13" i="1499"/>
  <c r="AZ13" i="1499"/>
  <c r="BA13" i="1499"/>
  <c r="BB13" i="1499"/>
  <c r="BC13" i="1499"/>
  <c r="BD13" i="1499"/>
  <c r="BE13" i="1499"/>
  <c r="BF13" i="1499"/>
  <c r="BG13" i="1499"/>
  <c r="BH13" i="1499"/>
  <c r="BI13" i="1499"/>
  <c r="BJ13" i="1499"/>
  <c r="BK13" i="1499"/>
  <c r="BL13" i="1499"/>
  <c r="BM13" i="1499"/>
  <c r="AM14" i="1499"/>
  <c r="AN14" i="1499"/>
  <c r="AO14" i="1499"/>
  <c r="AP14" i="1499"/>
  <c r="AQ14" i="1499"/>
  <c r="AR14" i="1499"/>
  <c r="AS14" i="1499"/>
  <c r="AT14" i="1499"/>
  <c r="AU14" i="1499"/>
  <c r="AV14" i="1499"/>
  <c r="AW14" i="1499"/>
  <c r="AX14" i="1499"/>
  <c r="AY14" i="1499"/>
  <c r="AZ14" i="1499"/>
  <c r="BA14" i="1499"/>
  <c r="BB14" i="1499"/>
  <c r="BC14" i="1499"/>
  <c r="BD14" i="1499"/>
  <c r="BE14" i="1499"/>
  <c r="BF14" i="1499"/>
  <c r="BG14" i="1499"/>
  <c r="BH14" i="1499"/>
  <c r="BI14" i="1499"/>
  <c r="BJ14" i="1499"/>
  <c r="BK14" i="1499"/>
  <c r="BL14" i="1499"/>
  <c r="BM14" i="1499"/>
  <c r="AM15" i="1499"/>
  <c r="AN15" i="1499"/>
  <c r="AO15" i="1499"/>
  <c r="AP15" i="1499"/>
  <c r="AQ15" i="1499"/>
  <c r="AR15" i="1499"/>
  <c r="AS15" i="1499"/>
  <c r="AT15" i="1499"/>
  <c r="AU15" i="1499"/>
  <c r="AV15" i="1499"/>
  <c r="AW15" i="1499"/>
  <c r="AX15" i="1499"/>
  <c r="AY15" i="1499"/>
  <c r="AZ15" i="1499"/>
  <c r="BA15" i="1499"/>
  <c r="BB15" i="1499"/>
  <c r="BC15" i="1499"/>
  <c r="BD15" i="1499"/>
  <c r="BE15" i="1499"/>
  <c r="BF15" i="1499"/>
  <c r="BG15" i="1499"/>
  <c r="BH15" i="1499"/>
  <c r="BI15" i="1499"/>
  <c r="BJ15" i="1499"/>
  <c r="BK15" i="1499"/>
  <c r="BL15" i="1499"/>
  <c r="BM15" i="1499"/>
  <c r="AM16" i="1499"/>
  <c r="AN16" i="1499"/>
  <c r="AO16" i="1499"/>
  <c r="AP16" i="1499"/>
  <c r="AQ16" i="1499"/>
  <c r="AR16" i="1499"/>
  <c r="AS16" i="1499"/>
  <c r="AT16" i="1499"/>
  <c r="AU16" i="1499"/>
  <c r="AV16" i="1499"/>
  <c r="AW16" i="1499"/>
  <c r="AX16" i="1499"/>
  <c r="AY16" i="1499"/>
  <c r="AZ16" i="1499"/>
  <c r="BA16" i="1499"/>
  <c r="BB16" i="1499"/>
  <c r="BC16" i="1499"/>
  <c r="BD16" i="1499"/>
  <c r="BE16" i="1499"/>
  <c r="BF16" i="1499"/>
  <c r="BG16" i="1499"/>
  <c r="BH16" i="1499"/>
  <c r="BI16" i="1499"/>
  <c r="BJ16" i="1499"/>
  <c r="BK16" i="1499"/>
  <c r="BL16" i="1499"/>
  <c r="BM16" i="1499"/>
  <c r="AM17" i="1499"/>
  <c r="AN17" i="1499"/>
  <c r="AO17" i="1499"/>
  <c r="AP17" i="1499"/>
  <c r="AQ17" i="1499"/>
  <c r="AR17" i="1499"/>
  <c r="AS17" i="1499"/>
  <c r="AT17" i="1499"/>
  <c r="AU17" i="1499"/>
  <c r="AV17" i="1499"/>
  <c r="AW17" i="1499"/>
  <c r="AX17" i="1499"/>
  <c r="AY17" i="1499"/>
  <c r="AZ17" i="1499"/>
  <c r="BA17" i="1499"/>
  <c r="BB17" i="1499"/>
  <c r="BC17" i="1499"/>
  <c r="BD17" i="1499"/>
  <c r="BE17" i="1499"/>
  <c r="BF17" i="1499"/>
  <c r="BG17" i="1499"/>
  <c r="BH17" i="1499"/>
  <c r="BI17" i="1499"/>
  <c r="BJ17" i="1499"/>
  <c r="BK17" i="1499"/>
  <c r="BL17" i="1499"/>
  <c r="BM17"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L10" i="1499"/>
  <c r="AL11" i="1499"/>
  <c r="AL12" i="1499"/>
  <c r="AL13" i="1499"/>
  <c r="AL14" i="1499"/>
  <c r="AL15" i="1499"/>
  <c r="AL16" i="1499"/>
  <c r="AL17" i="1499"/>
  <c r="AL18" i="1499"/>
  <c r="AL19" i="1499"/>
  <c r="AL20" i="1499"/>
  <c r="AL21" i="1499"/>
  <c r="AL22" i="1499"/>
  <c r="AL23" i="1499"/>
  <c r="AL24" i="1499"/>
  <c r="AL25" i="1499"/>
  <c r="AL26" i="1499"/>
  <c r="AL27" i="1499"/>
  <c r="AL28" i="1499"/>
  <c r="AL29" i="1499"/>
  <c r="AL30" i="1499"/>
  <c r="AL31" i="1499"/>
  <c r="AL32" i="1499"/>
  <c r="AL33" i="1499"/>
  <c r="AL34" i="1499"/>
  <c r="AL35" i="1499"/>
  <c r="AL36" i="1499"/>
  <c r="AL37" i="1499"/>
  <c r="AL38" i="1499"/>
  <c r="AL39" i="1499"/>
  <c r="AL40" i="1499"/>
  <c r="AL41" i="1499"/>
  <c r="AL42" i="1499"/>
  <c r="AL43" i="1499"/>
  <c r="AL44" i="1499"/>
  <c r="AL45" i="1499"/>
  <c r="AL46" i="1499"/>
  <c r="AL47" i="1499"/>
  <c r="AL48" i="1499"/>
  <c r="AL49" i="1499"/>
  <c r="AL50" i="1499"/>
  <c r="AL51" i="1499"/>
  <c r="AL52" i="1499"/>
  <c r="AL53" i="1499"/>
  <c r="AL54" i="1499"/>
  <c r="AL55" i="1499"/>
  <c r="AL56" i="1499"/>
  <c r="AL57" i="1499"/>
  <c r="AL58" i="1499"/>
  <c r="AL59" i="1499"/>
  <c r="AL60" i="1499"/>
  <c r="AL61" i="1499"/>
  <c r="AL62" i="1499"/>
  <c r="AL63" i="1499"/>
  <c r="AL64" i="1499"/>
  <c r="AL65" i="1499"/>
  <c r="AL66" i="1499"/>
  <c r="AL67" i="1499"/>
  <c r="AL68" i="1499"/>
  <c r="AL69" i="1499"/>
  <c r="AL70" i="1499"/>
  <c r="AL71" i="1499"/>
  <c r="AL72" i="1499"/>
  <c r="AL73" i="1499"/>
  <c r="AL74" i="1499"/>
  <c r="AL75" i="1499"/>
  <c r="AL76" i="1499"/>
  <c r="AL77" i="1499"/>
  <c r="AL78" i="1499"/>
  <c r="AL79" i="1499"/>
  <c r="AL80" i="1499"/>
  <c r="AL81" i="1499"/>
  <c r="AL82" i="1499"/>
  <c r="AL83" i="1499"/>
  <c r="AL84" i="1499"/>
  <c r="AL85" i="1499"/>
  <c r="AL86" i="1499"/>
  <c r="AL87" i="1499"/>
  <c r="AL88" i="1499"/>
  <c r="AL89" i="1499"/>
  <c r="AL90" i="1499"/>
  <c r="AL91" i="1499"/>
  <c r="AL92" i="1499"/>
  <c r="AL93" i="1499"/>
  <c r="AL94" i="1499"/>
  <c r="AM3" i="1499"/>
  <c r="AK10" i="1499"/>
  <c r="AK11" i="1499"/>
  <c r="AK12" i="1499"/>
  <c r="AK13" i="1499"/>
  <c r="AK14" i="1499"/>
  <c r="AK15" i="1499"/>
  <c r="AK16" i="1499"/>
  <c r="AK17" i="1499"/>
  <c r="AK18" i="1499"/>
  <c r="AK19" i="1499"/>
  <c r="AK20" i="1499"/>
  <c r="AK21" i="1499"/>
  <c r="AK22" i="1499"/>
  <c r="AK23" i="1499"/>
  <c r="AK24" i="1499"/>
  <c r="AK25" i="1499"/>
  <c r="AK26" i="1499"/>
  <c r="AK27" i="1499"/>
  <c r="AK28" i="1499"/>
  <c r="AK29" i="1499"/>
  <c r="AK30" i="1499"/>
  <c r="AK31" i="1499"/>
  <c r="AK32" i="1499"/>
  <c r="AK33" i="1499"/>
  <c r="AK34" i="1499"/>
  <c r="AK35" i="1499"/>
  <c r="AK36" i="1499"/>
  <c r="AK37" i="1499"/>
  <c r="AK38" i="1499"/>
  <c r="AK39" i="1499"/>
  <c r="AK40" i="1499"/>
  <c r="AK41" i="1499"/>
  <c r="AK42" i="1499"/>
  <c r="AK43" i="1499"/>
  <c r="AK44" i="1499"/>
  <c r="AK45" i="1499"/>
  <c r="AK46" i="1499"/>
  <c r="AK47" i="1499"/>
  <c r="AK48" i="1499"/>
  <c r="AK49" i="1499"/>
  <c r="AK50" i="1499"/>
  <c r="AK51" i="1499"/>
  <c r="AK52" i="1499"/>
  <c r="AK53" i="1499"/>
  <c r="AK54" i="1499"/>
  <c r="AK55" i="1499"/>
  <c r="AK56" i="1499"/>
  <c r="AK57" i="1499"/>
  <c r="AK58" i="1499"/>
  <c r="AK59" i="1499"/>
  <c r="AK60" i="1499"/>
  <c r="AK61" i="1499"/>
  <c r="AK62" i="1499"/>
  <c r="AK63" i="1499"/>
  <c r="AK64" i="1499"/>
  <c r="AK65" i="1499"/>
  <c r="AK66" i="1499"/>
  <c r="AK67" i="1499"/>
  <c r="AK68" i="1499"/>
  <c r="AK69" i="1499"/>
  <c r="AK70" i="1499"/>
  <c r="AK71" i="1499"/>
  <c r="AK72" i="1499"/>
  <c r="AK73" i="1499"/>
  <c r="AK74" i="1499"/>
  <c r="AK75" i="1499"/>
  <c r="AK76" i="1499"/>
  <c r="AK77" i="1499"/>
  <c r="AK78" i="1499"/>
  <c r="AK79" i="1499"/>
  <c r="AK80" i="1499"/>
  <c r="AK81" i="1499"/>
  <c r="AK82" i="1499"/>
  <c r="AK83" i="1499"/>
  <c r="AK84" i="1499"/>
  <c r="AK85" i="1499"/>
  <c r="AK86" i="1499"/>
  <c r="AK87" i="1499"/>
  <c r="AK88" i="1499"/>
  <c r="AK89" i="1499"/>
  <c r="AK90" i="1499"/>
  <c r="AK91" i="1499"/>
  <c r="AK92" i="1499"/>
  <c r="AK93" i="1499"/>
  <c r="AK94" i="1499"/>
  <c r="AL3" i="1499"/>
  <c r="AJ10" i="1499"/>
  <c r="AJ11" i="1499"/>
  <c r="AJ12" i="1499"/>
  <c r="AJ13" i="1499"/>
  <c r="AJ14" i="1499"/>
  <c r="AJ15" i="1499"/>
  <c r="AJ16" i="1499"/>
  <c r="AJ17" i="1499"/>
  <c r="AJ18"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K3" i="1499"/>
  <c r="AJ3" i="1499"/>
  <c r="C3" i="1499"/>
  <c r="AI4" i="1499"/>
  <c r="AI5" i="1499"/>
  <c r="AI6" i="1499"/>
  <c r="AI7" i="1499"/>
  <c r="AI8" i="1499"/>
  <c r="AI9" i="1499"/>
  <c r="AI10" i="1499"/>
  <c r="AI11" i="1499"/>
  <c r="AI12" i="1499"/>
  <c r="AI13" i="1499"/>
  <c r="AI14" i="1499"/>
  <c r="AI15" i="1499"/>
  <c r="AI16" i="1499"/>
  <c r="AI17" i="1499"/>
  <c r="AI1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AI3" i="1499"/>
  <c r="B3" i="1499"/>
  <c r="AH10" i="1499"/>
  <c r="AH11" i="1499"/>
  <c r="AH12" i="1499"/>
  <c r="AH13" i="1499"/>
  <c r="AH14" i="1499"/>
  <c r="AH15" i="1499"/>
  <c r="AH16" i="1499"/>
  <c r="AH17" i="1499"/>
  <c r="AH18"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E9" i="1502" s="1"/>
  <c r="D9" i="1502" s="1"/>
  <c r="C10" i="1502"/>
  <c r="F10" i="1502"/>
  <c r="C11" i="1502"/>
  <c r="F11" i="1502"/>
  <c r="E7" i="1502" l="1"/>
  <c r="D7" i="1502" s="1"/>
  <c r="E10" i="1502"/>
  <c r="D10" i="1502" s="1"/>
  <c r="E6" i="1502"/>
  <c r="D6" i="1502" s="1"/>
  <c r="E8" i="1502"/>
  <c r="D8" i="1502" s="1"/>
  <c r="E4" i="1502"/>
  <c r="D4" i="1502" s="1"/>
  <c r="E3" i="1502"/>
  <c r="D3" i="1502" s="1"/>
  <c r="E5" i="1502"/>
  <c r="D5" i="1502" s="1"/>
  <c r="E11" i="1502"/>
  <c r="D11" i="1502" s="1"/>
  <c r="AP36" i="1495"/>
  <c r="AQ36" i="1495"/>
  <c r="AR36" i="1495"/>
  <c r="AZ36" i="1495"/>
  <c r="AP37" i="1495"/>
  <c r="AQ37" i="1495"/>
  <c r="AR37" i="1495"/>
  <c r="AZ37" i="1495"/>
  <c r="AP38" i="1495"/>
  <c r="AQ38" i="1495"/>
  <c r="AR38" i="1495"/>
  <c r="AZ38" i="1495"/>
  <c r="AP39" i="1495"/>
  <c r="AQ39" i="1495"/>
  <c r="AR39" i="1495"/>
  <c r="AZ39" i="1495"/>
  <c r="AK40" i="1495"/>
  <c r="AL40" i="1495"/>
  <c r="AM40" i="1495"/>
  <c r="AN40" i="1495"/>
  <c r="AO40" i="1495"/>
  <c r="AP40" i="1495"/>
  <c r="AQ40" i="1495"/>
  <c r="AR40" i="1495"/>
  <c r="AS40" i="1495"/>
  <c r="AT40" i="1495"/>
  <c r="AU40" i="1495"/>
  <c r="AW40" i="1495"/>
  <c r="AX40" i="1495"/>
  <c r="AY40" i="1495"/>
  <c r="AZ40" i="1495"/>
  <c r="BA40" i="1495"/>
  <c r="BB40" i="1495"/>
  <c r="BC40" i="1495"/>
  <c r="BD40" i="1495"/>
  <c r="BE40" i="1495"/>
  <c r="BF40" i="1495"/>
  <c r="BG40" i="1495"/>
  <c r="AP27" i="1495"/>
  <c r="AQ27" i="1495"/>
  <c r="AR27" i="1495"/>
  <c r="AZ27" i="1495"/>
  <c r="AK28" i="1495"/>
  <c r="AL28" i="1495"/>
  <c r="AM28" i="1495"/>
  <c r="AN28" i="1495"/>
  <c r="AO28" i="1495"/>
  <c r="AP28" i="1495"/>
  <c r="AQ28" i="1495"/>
  <c r="AR28" i="1495"/>
  <c r="AS28" i="1495"/>
  <c r="AT28" i="1495"/>
  <c r="AU28" i="1495"/>
  <c r="AW28" i="1495"/>
  <c r="AX28" i="1495"/>
  <c r="AY28" i="1495"/>
  <c r="AZ28" i="1495"/>
  <c r="BA28" i="1495"/>
  <c r="BB28" i="1495"/>
  <c r="BC28" i="1495"/>
  <c r="BD28" i="1495"/>
  <c r="BE28" i="1495"/>
  <c r="BF28" i="1495"/>
  <c r="BG28" i="1495"/>
  <c r="AK29" i="1495"/>
  <c r="AL29" i="1495"/>
  <c r="AM29" i="1495"/>
  <c r="AN29" i="1495"/>
  <c r="AO29" i="1495"/>
  <c r="AP29" i="1495"/>
  <c r="AQ29" i="1495"/>
  <c r="AR29" i="1495"/>
  <c r="AS29" i="1495"/>
  <c r="AT29" i="1495"/>
  <c r="AU29" i="1495"/>
  <c r="AW29" i="1495"/>
  <c r="AX29" i="1495"/>
  <c r="AY29" i="1495"/>
  <c r="AZ29" i="1495"/>
  <c r="BA29" i="1495"/>
  <c r="BB29" i="1495"/>
  <c r="BC29" i="1495"/>
  <c r="BD29" i="1495"/>
  <c r="BE29" i="1495"/>
  <c r="BF29" i="1495"/>
  <c r="BG29" i="1495"/>
  <c r="AP30" i="1495"/>
  <c r="AQ30" i="1495"/>
  <c r="AR30" i="1495"/>
  <c r="AZ30" i="1495"/>
  <c r="AP31" i="1495"/>
  <c r="AQ31" i="1495"/>
  <c r="AR31" i="1495"/>
  <c r="AZ31" i="1495"/>
  <c r="AK32" i="1495"/>
  <c r="AL32" i="1495"/>
  <c r="AM32" i="1495"/>
  <c r="AN32" i="1495"/>
  <c r="AO32" i="1495"/>
  <c r="AP32" i="1495"/>
  <c r="AQ32" i="1495"/>
  <c r="AR32" i="1495"/>
  <c r="AS32" i="1495"/>
  <c r="AT32" i="1495"/>
  <c r="AU32" i="1495"/>
  <c r="AW32" i="1495"/>
  <c r="AX32" i="1495"/>
  <c r="AY32" i="1495"/>
  <c r="AZ32" i="1495"/>
  <c r="BA32" i="1495"/>
  <c r="BB32" i="1495"/>
  <c r="BC32" i="1495"/>
  <c r="BD32" i="1495"/>
  <c r="BE32" i="1495"/>
  <c r="BF32" i="1495"/>
  <c r="BG32" i="1495"/>
  <c r="AP33" i="1495"/>
  <c r="AQ33" i="1495"/>
  <c r="AR33" i="1495"/>
  <c r="AZ33" i="1495"/>
  <c r="AK34" i="1495"/>
  <c r="AL34" i="1495"/>
  <c r="AM34" i="1495"/>
  <c r="AN34" i="1495"/>
  <c r="AO34" i="1495"/>
  <c r="AP34" i="1495"/>
  <c r="AQ34" i="1495"/>
  <c r="AR34" i="1495"/>
  <c r="AS34" i="1495"/>
  <c r="AT34" i="1495"/>
  <c r="AU34" i="1495"/>
  <c r="AW34" i="1495"/>
  <c r="AX34" i="1495"/>
  <c r="AY34" i="1495"/>
  <c r="AZ34" i="1495"/>
  <c r="BA34" i="1495"/>
  <c r="BB34" i="1495"/>
  <c r="BC34" i="1495"/>
  <c r="BD34" i="1495"/>
  <c r="BE34" i="1495"/>
  <c r="BF34" i="1495"/>
  <c r="BG34" i="1495"/>
  <c r="AK35" i="1495"/>
  <c r="AL35" i="1495"/>
  <c r="AM35" i="1495"/>
  <c r="AN35" i="1495"/>
  <c r="AO35" i="1495"/>
  <c r="AP35" i="1495"/>
  <c r="AQ35" i="1495"/>
  <c r="AR35" i="1495"/>
  <c r="AS35" i="1495"/>
  <c r="AT35" i="1495"/>
  <c r="AU35" i="1495"/>
  <c r="AW35" i="1495"/>
  <c r="AX35" i="1495"/>
  <c r="AY35" i="1495"/>
  <c r="AZ35" i="1495"/>
  <c r="BA35" i="1495"/>
  <c r="BB35" i="1495"/>
  <c r="BC35" i="1495"/>
  <c r="BD35" i="1495"/>
  <c r="BE35" i="1495"/>
  <c r="BF35" i="1495"/>
  <c r="BG35" i="1495"/>
  <c r="B7" i="1499"/>
  <c r="B8" i="1499"/>
  <c r="B9" i="1499"/>
  <c r="B10" i="1499"/>
  <c r="B11" i="1499"/>
  <c r="B12" i="1499"/>
  <c r="B13" i="1499"/>
  <c r="B14" i="1499"/>
  <c r="B15" i="1499"/>
  <c r="B16" i="1499"/>
  <c r="B17" i="1499"/>
  <c r="A18" i="1499"/>
  <c r="B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B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J18" i="1495"/>
  <c r="AJ19" i="1495"/>
  <c r="AO13" i="7"/>
  <c r="AO14" i="7"/>
  <c r="AO15" i="7"/>
  <c r="AO16" i="7"/>
  <c r="AO17" i="7"/>
  <c r="AO7" i="7"/>
  <c r="AO8" i="7"/>
  <c r="AO9" i="7"/>
  <c r="AO10" i="7"/>
  <c r="AO11" i="7"/>
  <c r="AO12" i="7"/>
  <c r="C5" i="7"/>
  <c r="C6" i="7"/>
  <c r="C7" i="7"/>
  <c r="C8" i="7"/>
  <c r="C9" i="7"/>
  <c r="C10" i="7"/>
  <c r="C11" i="7"/>
  <c r="C12" i="7"/>
  <c r="C13" i="7"/>
  <c r="B12" i="1502" s="1"/>
  <c r="C14" i="7"/>
  <c r="B13" i="1502" s="1"/>
  <c r="C15" i="7"/>
  <c r="B14" i="1502" s="1"/>
  <c r="C16" i="7"/>
  <c r="B15" i="1502" s="1"/>
  <c r="C17" i="7"/>
  <c r="B16" i="1502" s="1"/>
  <c r="C4" i="7"/>
  <c r="S14" i="1502" l="1"/>
  <c r="G14" i="1506" s="1"/>
  <c r="S12" i="1502"/>
  <c r="G12" i="1506" s="1"/>
  <c r="S15" i="1502"/>
  <c r="G15" i="1506" s="1"/>
  <c r="S13" i="1502"/>
  <c r="G13" i="1506" s="1"/>
  <c r="K16" i="1502"/>
  <c r="G16" i="1502"/>
  <c r="H16" i="1502" s="1"/>
  <c r="I16" i="1502" s="1"/>
  <c r="K15" i="1502"/>
  <c r="G15" i="1502"/>
  <c r="H15" i="1502" s="1"/>
  <c r="I15" i="1502" s="1"/>
  <c r="K14" i="1502"/>
  <c r="G14" i="1502"/>
  <c r="H14" i="1502" s="1"/>
  <c r="I14" i="1502" s="1"/>
  <c r="G13" i="1502"/>
  <c r="H13" i="1502" s="1"/>
  <c r="I13" i="1502" s="1"/>
  <c r="K13" i="1502"/>
  <c r="K12" i="1502"/>
  <c r="G12" i="1502"/>
  <c r="H12" i="1502" s="1"/>
  <c r="I12" i="1502" s="1"/>
  <c r="B6" i="1502"/>
  <c r="S6" i="1502" s="1"/>
  <c r="G6" i="1506" s="1"/>
  <c r="K6" i="1504"/>
  <c r="K4" i="1504"/>
  <c r="B3" i="1502"/>
  <c r="K3" i="1504"/>
  <c r="A15" i="1499"/>
  <c r="K14" i="1504"/>
  <c r="AJ37" i="1495"/>
  <c r="K13" i="1504"/>
  <c r="AJ36" i="1495"/>
  <c r="K12" i="1504"/>
  <c r="A12" i="1499"/>
  <c r="K11" i="1504"/>
  <c r="A11" i="1499"/>
  <c r="K10" i="1504"/>
  <c r="K5" i="1504"/>
  <c r="AH9" i="1499"/>
  <c r="K16" i="1504"/>
  <c r="B9" i="1502"/>
  <c r="K9" i="1504"/>
  <c r="A9" i="1499"/>
  <c r="K8" i="1504"/>
  <c r="AJ39" i="1495"/>
  <c r="K15" i="1504"/>
  <c r="B7" i="1502"/>
  <c r="K7" i="1502" s="1"/>
  <c r="K7" i="1504"/>
  <c r="AJ40" i="1495"/>
  <c r="A8" i="1499"/>
  <c r="AH7" i="1499"/>
  <c r="B10" i="1502"/>
  <c r="S10" i="1502" s="1"/>
  <c r="G10" i="1506" s="1"/>
  <c r="A14" i="1499"/>
  <c r="A17" i="1499"/>
  <c r="A7" i="1499"/>
  <c r="G6" i="1502"/>
  <c r="H6" i="1502" s="1"/>
  <c r="I6" i="1502" s="1"/>
  <c r="A10" i="1499"/>
  <c r="AH5" i="1499"/>
  <c r="B5" i="1502"/>
  <c r="AJ17" i="1495"/>
  <c r="A13" i="1499"/>
  <c r="B4" i="1502"/>
  <c r="S4" i="1502" s="1"/>
  <c r="G4" i="1506" s="1"/>
  <c r="AH4" i="1499"/>
  <c r="AJ16" i="1495"/>
  <c r="A16" i="1499"/>
  <c r="AJ15" i="1495"/>
  <c r="AJ14" i="1495"/>
  <c r="AJ13" i="1495"/>
  <c r="AH6" i="1499"/>
  <c r="B8" i="1502"/>
  <c r="S8" i="1502" s="1"/>
  <c r="G8" i="1506" s="1"/>
  <c r="AJ38" i="1495"/>
  <c r="B11" i="1502"/>
  <c r="S11" i="1502" s="1"/>
  <c r="G11" i="1506" s="1"/>
  <c r="AH8" i="1499"/>
  <c r="F14" i="1499"/>
  <c r="F16" i="1499"/>
  <c r="F8" i="1499"/>
  <c r="F13" i="1499"/>
  <c r="F10" i="1499"/>
  <c r="F15" i="1499"/>
  <c r="F7" i="1499"/>
  <c r="G7" i="1502" l="1"/>
  <c r="H7" i="1502" s="1"/>
  <c r="I7" i="1502" s="1"/>
  <c r="K6" i="1502"/>
  <c r="G3" i="1502"/>
  <c r="H3" i="1502" s="1"/>
  <c r="I3" i="1502" s="1"/>
  <c r="S3" i="1502"/>
  <c r="G3" i="1506" s="1"/>
  <c r="G9" i="1502"/>
  <c r="H9" i="1502" s="1"/>
  <c r="I9" i="1502" s="1"/>
  <c r="S9" i="1502"/>
  <c r="G9" i="1506" s="1"/>
  <c r="S7" i="1502"/>
  <c r="G7" i="1506" s="1"/>
  <c r="S5" i="1502"/>
  <c r="G5" i="1506" s="1"/>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G13" i="7"/>
  <c r="G14" i="7"/>
  <c r="G15" i="7"/>
  <c r="G16" i="7"/>
  <c r="G17" i="7"/>
  <c r="G7" i="7"/>
  <c r="G8" i="7"/>
  <c r="G9" i="7"/>
  <c r="G10" i="7"/>
  <c r="G11" i="7"/>
  <c r="G12" i="7"/>
  <c r="F13" i="7"/>
  <c r="F14" i="7"/>
  <c r="F15" i="7"/>
  <c r="F16" i="7"/>
  <c r="F17" i="7"/>
  <c r="E13" i="7"/>
  <c r="E14" i="7"/>
  <c r="E15" i="7"/>
  <c r="E16" i="7"/>
  <c r="E17" i="7"/>
  <c r="B13" i="7"/>
  <c r="B14" i="7"/>
  <c r="B15" i="7"/>
  <c r="B16" i="7"/>
  <c r="B17" i="7"/>
  <c r="A16" i="7"/>
  <c r="A17" i="7"/>
  <c r="A13" i="7"/>
  <c r="A14" i="7"/>
  <c r="A15" i="7"/>
  <c r="F4" i="7"/>
  <c r="F5" i="7"/>
  <c r="F6" i="7"/>
  <c r="F7" i="7"/>
  <c r="F8" i="7"/>
  <c r="F9" i="7"/>
  <c r="F10" i="7"/>
  <c r="F11" i="7"/>
  <c r="F12" i="7"/>
  <c r="E4" i="7"/>
  <c r="E5" i="7"/>
  <c r="E6" i="7"/>
  <c r="E7" i="7"/>
  <c r="E8" i="7"/>
  <c r="E9" i="7"/>
  <c r="E10" i="7"/>
  <c r="E11" i="7"/>
  <c r="E12" i="7"/>
  <c r="B4" i="7"/>
  <c r="B5" i="7"/>
  <c r="B6" i="7"/>
  <c r="B7" i="7"/>
  <c r="B8" i="7"/>
  <c r="B9" i="7"/>
  <c r="B10" i="7"/>
  <c r="B11" i="7"/>
  <c r="B12" i="7"/>
  <c r="A4" i="7"/>
  <c r="A5" i="7"/>
  <c r="A6" i="7"/>
  <c r="A7" i="7"/>
  <c r="A8" i="7"/>
  <c r="A9" i="7"/>
  <c r="A10" i="7"/>
  <c r="A11" i="7"/>
  <c r="A12" i="7"/>
  <c r="G24" i="1502" l="1"/>
  <c r="J15" i="1504"/>
  <c r="A15" i="1502"/>
  <c r="J14" i="1504"/>
  <c r="A14" i="1502"/>
  <c r="R14" i="1502" s="1"/>
  <c r="F14" i="1506" s="1"/>
  <c r="J16" i="1504"/>
  <c r="A16" i="1502"/>
  <c r="J13" i="1504"/>
  <c r="A13" i="1502"/>
  <c r="J12" i="1504"/>
  <c r="A12" i="1502"/>
  <c r="R12" i="1502" s="1"/>
  <c r="F12" i="1506" s="1"/>
  <c r="A4" i="1502"/>
  <c r="J4" i="1504"/>
  <c r="A6" i="1502"/>
  <c r="R6" i="1502" s="1"/>
  <c r="F6" i="1506" s="1"/>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26" i="1495"/>
  <c r="AN26" i="1495"/>
  <c r="AO26" i="1495"/>
  <c r="AP26" i="1495"/>
  <c r="AQ26" i="1495"/>
  <c r="AR26" i="1495"/>
  <c r="AS26" i="1495"/>
  <c r="AT26" i="1495"/>
  <c r="AU26" i="1495"/>
  <c r="AW26" i="1495"/>
  <c r="AX26" i="1495"/>
  <c r="AY26" i="1495"/>
  <c r="AZ26" i="1495"/>
  <c r="BA26" i="1495"/>
  <c r="BB26" i="1495"/>
  <c r="BC26" i="1495"/>
  <c r="BD26" i="1495"/>
  <c r="BE26" i="1495"/>
  <c r="BF26" i="1495"/>
  <c r="BG26" i="1495"/>
  <c r="AK26" i="1495"/>
  <c r="AL3" i="1495"/>
  <c r="AM3" i="1495"/>
  <c r="O2" i="1504" s="1"/>
  <c r="Y2" i="1504" s="1"/>
  <c r="AN3" i="1495"/>
  <c r="P2" i="1504" s="1"/>
  <c r="Z2" i="1504" s="1"/>
  <c r="AO3" i="1495"/>
  <c r="AP3" i="1495"/>
  <c r="AQ3" i="1495"/>
  <c r="AR3" i="1495"/>
  <c r="AS3" i="1495"/>
  <c r="AT3" i="1495"/>
  <c r="AU3" i="1495"/>
  <c r="AV3" i="1495"/>
  <c r="AW3" i="1495"/>
  <c r="AX3" i="1495"/>
  <c r="AY3" i="1495"/>
  <c r="AZ3" i="1495"/>
  <c r="BA3" i="1495"/>
  <c r="BB3" i="1495"/>
  <c r="BC3" i="1495"/>
  <c r="BD3" i="1495"/>
  <c r="BE3" i="1495"/>
  <c r="BF3" i="1495"/>
  <c r="BG3" i="1495"/>
  <c r="AK3" i="1495"/>
  <c r="R8" i="1502" l="1"/>
  <c r="F8" i="1506" s="1"/>
  <c r="R13" i="1502"/>
  <c r="F13" i="1506" s="1"/>
  <c r="R4" i="1502"/>
  <c r="F4" i="1506" s="1"/>
  <c r="R15" i="1502"/>
  <c r="F15" i="1506" s="1"/>
  <c r="R3" i="1502"/>
  <c r="F3" i="1506" s="1"/>
  <c r="R11" i="1502"/>
  <c r="F11" i="1506" s="1"/>
  <c r="L2" i="1502"/>
  <c r="AJ26" i="1495" l="1"/>
  <c r="AJ3" i="1495"/>
  <c r="CC9" i="1499"/>
  <c r="CG47" i="1499"/>
  <c r="CG48" i="1499"/>
  <c r="CG49" i="1499"/>
  <c r="CG50" i="1499"/>
  <c r="CG51" i="1499"/>
  <c r="CG52" i="1499"/>
  <c r="CG53" i="1499"/>
  <c r="CG54" i="1499"/>
  <c r="CG55" i="1499"/>
  <c r="CG56" i="1499"/>
  <c r="CG57" i="1499"/>
  <c r="CG58" i="1499"/>
  <c r="CG59" i="1499"/>
  <c r="CG60" i="1499"/>
  <c r="CG37" i="1499"/>
  <c r="CG3" i="1499"/>
  <c r="F2" i="1502" l="1"/>
  <c r="C2" i="1502"/>
  <c r="M24" i="1502" s="1"/>
  <c r="B2" i="1502"/>
  <c r="K2" i="1502" l="1"/>
  <c r="S2" i="1502"/>
  <c r="G2" i="1506" s="1"/>
  <c r="T9" i="1502"/>
  <c r="T10" i="1502"/>
  <c r="T11" i="1502"/>
  <c r="T12" i="1502"/>
  <c r="T13" i="1502"/>
  <c r="T14" i="1502"/>
  <c r="T15" i="1502"/>
  <c r="P2" i="1502"/>
  <c r="M2" i="1506" s="1"/>
  <c r="N2" i="1506" s="1"/>
  <c r="T3" i="1502"/>
  <c r="T4" i="1502"/>
  <c r="T5" i="1502"/>
  <c r="T6" i="1502"/>
  <c r="T7" i="1502"/>
  <c r="T8" i="1502"/>
  <c r="P3" i="1502"/>
  <c r="M3" i="1506" s="1"/>
  <c r="N3" i="1506" s="1"/>
  <c r="M4" i="1502"/>
  <c r="N4" i="1502" s="1"/>
  <c r="O4" i="1502" s="1"/>
  <c r="P4" i="1502"/>
  <c r="M4" i="1506" s="1"/>
  <c r="N4" i="1506" s="1"/>
  <c r="M5" i="1502"/>
  <c r="N5" i="1502" s="1"/>
  <c r="O5" i="1502" s="1"/>
  <c r="P5" i="1502"/>
  <c r="M5" i="1506" s="1"/>
  <c r="N5" i="1506" s="1"/>
  <c r="M6" i="1502"/>
  <c r="N6" i="1502" s="1"/>
  <c r="O6" i="1502" s="1"/>
  <c r="P6" i="1502"/>
  <c r="M6" i="1506" s="1"/>
  <c r="N6" i="1506" s="1"/>
  <c r="M7" i="1502"/>
  <c r="N7" i="1502" s="1"/>
  <c r="O7" i="1502" s="1"/>
  <c r="P7" i="1502"/>
  <c r="M7" i="1506" s="1"/>
  <c r="N7" i="1506" s="1"/>
  <c r="M8" i="1502"/>
  <c r="N8" i="1502" s="1"/>
  <c r="O8" i="1502" s="1"/>
  <c r="P8" i="1502"/>
  <c r="M8" i="1506" s="1"/>
  <c r="N8" i="1506" s="1"/>
  <c r="M9" i="1502"/>
  <c r="N9" i="1502" s="1"/>
  <c r="O9" i="1502" s="1"/>
  <c r="P9" i="1502"/>
  <c r="M9" i="1506" s="1"/>
  <c r="N9" i="1506" s="1"/>
  <c r="M10" i="1502"/>
  <c r="N10" i="1502" s="1"/>
  <c r="O10" i="1502" s="1"/>
  <c r="P11" i="1502"/>
  <c r="M11" i="1506" s="1"/>
  <c r="N11" i="1506" s="1"/>
  <c r="M12" i="1502"/>
  <c r="N12" i="1502" s="1"/>
  <c r="O12" i="1502" s="1"/>
  <c r="P13" i="1502"/>
  <c r="M13" i="1506" s="1"/>
  <c r="N13" i="1506" s="1"/>
  <c r="P14" i="1502"/>
  <c r="M14" i="1506" s="1"/>
  <c r="N14" i="1506" s="1"/>
  <c r="M15" i="1502"/>
  <c r="N15" i="1502" s="1"/>
  <c r="O15" i="1502" s="1"/>
  <c r="P15" i="1502"/>
  <c r="M15" i="1506" s="1"/>
  <c r="N15" i="1506" s="1"/>
  <c r="M2" i="1502"/>
  <c r="M11" i="1502"/>
  <c r="N11" i="1502" s="1"/>
  <c r="O11" i="1502" s="1"/>
  <c r="P12" i="1502"/>
  <c r="M12" i="1506" s="1"/>
  <c r="N12" i="1506" s="1"/>
  <c r="M13" i="1502"/>
  <c r="N13" i="1502" s="1"/>
  <c r="O13" i="1502" s="1"/>
  <c r="M14" i="1502"/>
  <c r="N14" i="1502" s="1"/>
  <c r="O14" i="1502" s="1"/>
  <c r="M16" i="1502"/>
  <c r="N16" i="1502" s="1"/>
  <c r="O16" i="1502" s="1"/>
  <c r="P16" i="1502"/>
  <c r="M3" i="1502"/>
  <c r="N3" i="1502" s="1"/>
  <c r="O3" i="1502" s="1"/>
  <c r="P10" i="1502"/>
  <c r="M10" i="1506" s="1"/>
  <c r="N10" i="1506" s="1"/>
  <c r="G2" i="1502"/>
  <c r="H2" i="1502" s="1"/>
  <c r="I2" i="1502" s="1"/>
  <c r="E2" i="1502"/>
  <c r="P24" i="1502" s="1"/>
  <c r="U14" i="1502" s="1"/>
  <c r="V14" i="1502" s="1"/>
  <c r="U13" i="1502" l="1"/>
  <c r="V13" i="1502" s="1"/>
  <c r="U8" i="1502"/>
  <c r="V8" i="1502" s="1"/>
  <c r="U11" i="1502"/>
  <c r="V11" i="1502" s="1"/>
  <c r="U16" i="1502"/>
  <c r="V16" i="1502" s="1"/>
  <c r="U12" i="1502"/>
  <c r="V12" i="1502" s="1"/>
  <c r="U3" i="1502"/>
  <c r="V3" i="1502" s="1"/>
  <c r="U4" i="1502"/>
  <c r="V4" i="1502" s="1"/>
  <c r="U9" i="1502"/>
  <c r="V9" i="1502" s="1"/>
  <c r="U7" i="1502"/>
  <c r="V7" i="1502" s="1"/>
  <c r="U6" i="1502"/>
  <c r="V6" i="1502" s="1"/>
  <c r="U2" i="1502"/>
  <c r="V2" i="1502" s="1"/>
  <c r="U5" i="1502"/>
  <c r="V5" i="1502" s="1"/>
  <c r="U15" i="1502"/>
  <c r="V15" i="1502" s="1"/>
  <c r="T2" i="1502"/>
  <c r="U10" i="1502"/>
  <c r="V10" i="1502" s="1"/>
  <c r="N2" i="1502"/>
  <c r="O2" i="1502" s="1"/>
  <c r="L24" i="1502" s="1"/>
  <c r="AA2" i="1504"/>
  <c r="AB2" i="1504" s="1"/>
  <c r="B12" i="1495"/>
  <c r="AA11" i="1504"/>
  <c r="AB11" i="1504" s="1"/>
  <c r="AA9" i="1504"/>
  <c r="AB9" i="1504" s="1"/>
  <c r="B10" i="1495"/>
  <c r="B9" i="1495"/>
  <c r="AA8" i="1504"/>
  <c r="AB8" i="1504" s="1"/>
  <c r="AA7" i="1504"/>
  <c r="AB7" i="1504" s="1"/>
  <c r="B8" i="1495"/>
  <c r="B16" i="1495"/>
  <c r="AA15" i="1504"/>
  <c r="AB15" i="1504" s="1"/>
  <c r="B7" i="1495"/>
  <c r="AA6" i="1504"/>
  <c r="AB6" i="1504" s="1"/>
  <c r="B6" i="1495"/>
  <c r="AA5" i="1504"/>
  <c r="AB5" i="1504" s="1"/>
  <c r="B5" i="1495"/>
  <c r="AA4" i="1504"/>
  <c r="AB4" i="1504" s="1"/>
  <c r="B11" i="1495"/>
  <c r="AA10" i="1504"/>
  <c r="AB10" i="1504" s="1"/>
  <c r="B17" i="1495"/>
  <c r="Q16" i="1502"/>
  <c r="AA16" i="1504"/>
  <c r="AB16" i="1504" s="1"/>
  <c r="AA12" i="1504"/>
  <c r="AB12" i="1504" s="1"/>
  <c r="B13" i="1495"/>
  <c r="AA14" i="1504"/>
  <c r="AB14" i="1504" s="1"/>
  <c r="B15" i="1495"/>
  <c r="B14" i="1495"/>
  <c r="AA13" i="1504"/>
  <c r="AB13" i="1504" s="1"/>
  <c r="B4" i="1495"/>
  <c r="AA3" i="1504"/>
  <c r="AB3" i="1504" s="1"/>
  <c r="D2" i="1502"/>
  <c r="AO4" i="7"/>
  <c r="AO5" i="7"/>
  <c r="AO6" i="7"/>
  <c r="R24" i="1502" l="1"/>
  <c r="CG43" i="1499"/>
  <c r="AJ9" i="1495"/>
  <c r="AJ32" i="1495"/>
  <c r="CG42" i="1499"/>
  <c r="AJ8" i="1495"/>
  <c r="AJ31" i="1495"/>
  <c r="CG41" i="1499"/>
  <c r="AJ7" i="1495"/>
  <c r="AJ30" i="1495"/>
  <c r="CG40" i="1499"/>
  <c r="AJ6" i="1495"/>
  <c r="AJ29" i="1495"/>
  <c r="CG44" i="1499"/>
  <c r="AJ10" i="1495"/>
  <c r="AJ33" i="1495"/>
  <c r="AJ5" i="1495"/>
  <c r="CG39" i="1499"/>
  <c r="AJ28" i="1495"/>
  <c r="AJ27" i="1495"/>
  <c r="CG38" i="1499"/>
  <c r="CG4" i="1499"/>
  <c r="CG5" i="1499" s="1"/>
  <c r="CG6" i="1499" s="1"/>
  <c r="CG7" i="1499" s="1"/>
  <c r="CG8" i="1499" s="1"/>
  <c r="CG9" i="1499" s="1"/>
  <c r="CG10" i="1499" s="1"/>
  <c r="CG11" i="1499" s="1"/>
  <c r="CG12" i="1499" s="1"/>
  <c r="CG13" i="1499" s="1"/>
  <c r="CG14" i="1499" s="1"/>
  <c r="CG15" i="1499" s="1"/>
  <c r="CG16" i="1499" s="1"/>
  <c r="CG17" i="1499" s="1"/>
  <c r="CG18" i="1499" s="1"/>
  <c r="CG19" i="1499" s="1"/>
  <c r="CG20" i="1499" s="1"/>
  <c r="CG21" i="1499" s="1"/>
  <c r="CG22" i="1499" s="1"/>
  <c r="CG23" i="1499" s="1"/>
  <c r="CG24" i="1499" s="1"/>
  <c r="CG25" i="1499" s="1"/>
  <c r="CG26" i="1499" s="1"/>
  <c r="AJ4" i="1495"/>
  <c r="CG46" i="1499"/>
  <c r="AJ35" i="1495"/>
  <c r="AJ12" i="1495"/>
  <c r="CG45" i="1499"/>
  <c r="AJ11" i="1495"/>
  <c r="AJ34" i="1495"/>
  <c r="J4" i="7"/>
  <c r="G4" i="7" l="1"/>
  <c r="G5" i="7"/>
  <c r="G6" i="7"/>
  <c r="F3" i="7"/>
  <c r="G3" i="7"/>
  <c r="E3" i="7"/>
  <c r="B2" i="1500" l="1"/>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EK2" i="1500"/>
  <c r="EM2" i="1500"/>
  <c r="EN2" i="1500"/>
  <c r="EO2" i="1500"/>
  <c r="EP2" i="1500"/>
  <c r="EQ2" i="1500"/>
  <c r="ER2" i="1500"/>
  <c r="ES2" i="1500"/>
  <c r="ET2" i="1500"/>
  <c r="EU2" i="1500"/>
  <c r="EV2" i="1500"/>
  <c r="EW2" i="1500"/>
  <c r="EX2" i="1500"/>
  <c r="EY2" i="1500"/>
  <c r="EZ2" i="1500"/>
  <c r="FA2" i="1500"/>
  <c r="FB2" i="1500"/>
  <c r="FC2" i="1500"/>
  <c r="FD2" i="1500"/>
  <c r="FE2" i="1500"/>
  <c r="FF2" i="1500"/>
  <c r="FG2" i="1500"/>
  <c r="FH2" i="1500"/>
  <c r="FI2" i="1500"/>
  <c r="FJ2" i="1500"/>
  <c r="FK2" i="1500"/>
  <c r="FL2" i="1500"/>
  <c r="FM2" i="1500"/>
  <c r="FN2" i="1500"/>
  <c r="FO2" i="1500"/>
  <c r="FP2" i="1500"/>
  <c r="FQ2" i="1500"/>
  <c r="FR2" i="1500"/>
  <c r="FS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T23" i="1501"/>
  <c r="U23" i="1501"/>
  <c r="V23" i="1501"/>
  <c r="W23" i="1501"/>
  <c r="X23" i="1501"/>
  <c r="Y23" i="1501"/>
  <c r="Z23" i="1501"/>
  <c r="AA23" i="1501"/>
  <c r="AB23" i="1501"/>
  <c r="AC23" i="1501"/>
  <c r="AD23" i="1501"/>
  <c r="AE23" i="1501"/>
  <c r="AF23" i="1501"/>
  <c r="AG23" i="1501"/>
  <c r="AH23" i="1501"/>
  <c r="AI23" i="1501"/>
  <c r="AJ23" i="1501"/>
  <c r="AK23" i="1501"/>
  <c r="AL23" i="1501"/>
  <c r="AM23" i="1501"/>
  <c r="AN23" i="1501"/>
  <c r="AO23" i="1501"/>
  <c r="AP23" i="1501"/>
  <c r="AQ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T19" i="1501"/>
  <c r="U19" i="1501"/>
  <c r="V19" i="1501"/>
  <c r="W19" i="1501"/>
  <c r="X19" i="1501"/>
  <c r="Y19" i="1501"/>
  <c r="Z19" i="1501"/>
  <c r="AA19" i="1501"/>
  <c r="AB19" i="1501"/>
  <c r="AC19" i="1501"/>
  <c r="AD19" i="1501"/>
  <c r="AE19" i="1501"/>
  <c r="AF19" i="1501"/>
  <c r="AG19" i="1501"/>
  <c r="AH19" i="1501"/>
  <c r="AI19" i="1501"/>
  <c r="AJ19" i="1501"/>
  <c r="AK19" i="1501"/>
  <c r="AL19" i="1501"/>
  <c r="AM19" i="1501"/>
  <c r="AN19" i="1501"/>
  <c r="AO19" i="1501"/>
  <c r="AP19" i="1501"/>
  <c r="AQ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T22" i="1501"/>
  <c r="U22" i="1501"/>
  <c r="V22" i="1501"/>
  <c r="W22" i="1501"/>
  <c r="X22" i="1501"/>
  <c r="Y22" i="1501"/>
  <c r="Z22" i="1501"/>
  <c r="AA22" i="1501"/>
  <c r="AB22" i="1501"/>
  <c r="AC22" i="1501"/>
  <c r="AD22" i="1501"/>
  <c r="AE22" i="1501"/>
  <c r="AF22" i="1501"/>
  <c r="AG22" i="1501"/>
  <c r="AH22" i="1501"/>
  <c r="AI22" i="1501"/>
  <c r="AJ22" i="1501"/>
  <c r="AK22" i="1501"/>
  <c r="AL22" i="1501"/>
  <c r="AM22" i="1501"/>
  <c r="AN22" i="1501"/>
  <c r="AO22" i="1501"/>
  <c r="AP22" i="1501"/>
  <c r="AQ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Q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Z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L37" i="1500"/>
  <c r="EL36" i="1500"/>
  <c r="EL35" i="1500"/>
  <c r="EL34" i="1500"/>
  <c r="EL33" i="1500"/>
  <c r="EL32" i="1500"/>
  <c r="EL31" i="1500"/>
  <c r="EL30" i="1500"/>
  <c r="EL29" i="1500"/>
  <c r="EL28" i="1500"/>
  <c r="EL27" i="1500"/>
  <c r="EL26" i="1500"/>
  <c r="EL25" i="1500"/>
  <c r="EL24" i="1500"/>
  <c r="EL23" i="1500"/>
  <c r="EP22" i="1500"/>
  <c r="EO22" i="1500"/>
  <c r="EN22" i="1500"/>
  <c r="EM22" i="1500"/>
  <c r="EL22" i="1500"/>
  <c r="EP21" i="1500"/>
  <c r="EO21" i="1500"/>
  <c r="EN21" i="1500"/>
  <c r="EM21" i="1500"/>
  <c r="EL21" i="1500"/>
  <c r="EP20" i="1500"/>
  <c r="EO20" i="1500"/>
  <c r="EN20" i="1500"/>
  <c r="EM20" i="1500"/>
  <c r="EL20" i="1500"/>
  <c r="EP3" i="1500"/>
  <c r="EO3" i="1500"/>
  <c r="EN3" i="1500"/>
  <c r="EM3" i="1500"/>
  <c r="EL3" i="1500"/>
  <c r="EK20" i="1500"/>
  <c r="EK21" i="1500"/>
  <c r="EK22"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D3" i="7"/>
  <c r="I3" i="7" l="1"/>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H73" i="1493"/>
  <c r="F73" i="1493"/>
  <c r="H72" i="1493"/>
  <c r="F72" i="1493"/>
  <c r="H71" i="1493"/>
  <c r="F71" i="1493"/>
  <c r="H70" i="1493"/>
  <c r="F70" i="1493"/>
  <c r="H67" i="1493"/>
  <c r="F67" i="1493"/>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D4" i="7" l="1"/>
  <c r="A23" i="1495" s="1"/>
  <c r="EK23" i="1500" s="1"/>
  <c r="T4" i="7"/>
  <c r="U4" i="7"/>
  <c r="A4" i="1495"/>
  <c r="Q2" i="1502" s="1"/>
  <c r="Y4" i="7"/>
  <c r="S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C4" i="7" l="1"/>
  <c r="BF4" i="7"/>
  <c r="AZ4" i="7"/>
  <c r="BB4" i="7"/>
  <c r="BJ4" i="7"/>
  <c r="BA4" i="7"/>
  <c r="BT4" i="1499" a="1"/>
  <c r="BP4" i="1499" a="1"/>
  <c r="AK4" i="7"/>
  <c r="M4" i="7"/>
  <c r="AT4" i="7" s="1"/>
  <c r="K4" i="7"/>
  <c r="AQ4" i="7" s="1"/>
  <c r="L4" i="7"/>
  <c r="I4" i="7"/>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24" i="1495" l="1"/>
  <c r="EK24" i="1500" s="1"/>
  <c r="D5" i="7"/>
  <c r="U5" i="7" s="1"/>
  <c r="AC5" i="7"/>
  <c r="BJ5" i="7" s="1"/>
  <c r="T5" i="7"/>
  <c r="S5" i="7"/>
  <c r="AZ5" i="7" s="1"/>
  <c r="BA5" i="7"/>
  <c r="AS4" i="1499"/>
  <c r="AK5" i="7"/>
  <c r="BR4" i="7"/>
  <c r="AR4" i="1499"/>
  <c r="BB5" i="7"/>
  <c r="AT4" i="1499"/>
  <c r="N5" i="7"/>
  <c r="A5" i="1495"/>
  <c r="Q3" i="1502" s="1"/>
  <c r="W5" i="7"/>
  <c r="X5" i="7"/>
  <c r="Z5" i="7"/>
  <c r="AA5" i="7"/>
  <c r="AB5" i="7"/>
  <c r="AD5" i="7"/>
  <c r="AE5" i="7"/>
  <c r="AF5" i="7"/>
  <c r="AG5" i="7"/>
  <c r="AH5" i="7"/>
  <c r="AI5" i="7"/>
  <c r="R5" i="7"/>
  <c r="O5" i="7"/>
  <c r="AJ5" i="7"/>
  <c r="P5" i="7"/>
  <c r="Q5" i="7"/>
  <c r="V5" i="7"/>
  <c r="Y5" i="7"/>
  <c r="I5" i="7"/>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Z5" i="7" l="1"/>
  <c r="D6" i="7"/>
  <c r="A25" i="1495" s="1"/>
  <c r="EK25" i="1500" s="1"/>
  <c r="BB4" i="1499"/>
  <c r="AX5" i="7"/>
  <c r="AP4" i="1499"/>
  <c r="Q6" i="7"/>
  <c r="BP5" i="7"/>
  <c r="BH4" i="1499"/>
  <c r="AI6" i="7"/>
  <c r="BQ5" i="7"/>
  <c r="BI4" i="1499"/>
  <c r="AJ6" i="7"/>
  <c r="BN5" i="7"/>
  <c r="BF4" i="1499"/>
  <c r="AV5" i="7"/>
  <c r="AN4" i="1499"/>
  <c r="O6" i="7"/>
  <c r="BM5" i="7"/>
  <c r="BE4" i="1499"/>
  <c r="AW5" i="7"/>
  <c r="AO4" i="1499"/>
  <c r="BL5" i="7"/>
  <c r="BD4" i="1499"/>
  <c r="AE6" i="7"/>
  <c r="BK5" i="7"/>
  <c r="BC4" i="1499"/>
  <c r="BI5" i="7"/>
  <c r="BA4" i="1499"/>
  <c r="BO5" i="7"/>
  <c r="BG4" i="1499"/>
  <c r="AH6" i="7"/>
  <c r="BH5" i="7"/>
  <c r="AZ4" i="1499"/>
  <c r="BR5" i="7"/>
  <c r="BJ4" i="1499"/>
  <c r="AY5" i="7"/>
  <c r="AQ4" i="1499"/>
  <c r="R6" i="7"/>
  <c r="BG5" i="7"/>
  <c r="AY4" i="1499"/>
  <c r="AU5" i="7"/>
  <c r="AL5" i="7"/>
  <c r="AN5" i="7"/>
  <c r="BM4" i="1499" s="1"/>
  <c r="AM4" i="1499"/>
  <c r="N6" i="7"/>
  <c r="Y6" i="7"/>
  <c r="BF5" i="7"/>
  <c r="AX4" i="1499"/>
  <c r="BE5" i="7"/>
  <c r="AW4" i="1499"/>
  <c r="X6" i="7"/>
  <c r="T6" i="7"/>
  <c r="BC5" i="7"/>
  <c r="AU4" i="1499"/>
  <c r="BD5" i="7"/>
  <c r="AV4" i="1499"/>
  <c r="W6" i="7"/>
  <c r="AS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4" i="1499"/>
  <c r="CD14" i="1499"/>
  <c r="CC14" i="1499"/>
  <c r="CE13" i="1499"/>
  <c r="CD13" i="1499"/>
  <c r="CE12" i="1499"/>
  <c r="CD12" i="1499"/>
  <c r="CE11" i="1499"/>
  <c r="CD11" i="1499"/>
  <c r="CE10" i="1499"/>
  <c r="CD10" i="1499"/>
  <c r="CE9" i="1499"/>
  <c r="CD9" i="1499"/>
  <c r="CE8" i="1499"/>
  <c r="CE7" i="1499"/>
  <c r="CD7" i="1499"/>
  <c r="CE6" i="1499"/>
  <c r="CE5" i="1499"/>
  <c r="CD5" i="1499"/>
  <c r="CE4" i="1499"/>
  <c r="AD6" i="7" l="1"/>
  <c r="AF6" i="7"/>
  <c r="AK6" i="7"/>
  <c r="AB6" i="7"/>
  <c r="BI6" i="7" s="1"/>
  <c r="P6" i="7"/>
  <c r="V6" i="7"/>
  <c r="AU5" i="1499" s="1"/>
  <c r="Z6" i="7"/>
  <c r="AA6" i="7"/>
  <c r="BH6" i="7" s="1"/>
  <c r="AG6" i="7"/>
  <c r="A6" i="1495"/>
  <c r="Q4" i="1502" s="1"/>
  <c r="S6" i="7"/>
  <c r="U6" i="7"/>
  <c r="AC6" i="7"/>
  <c r="BC5" i="1499"/>
  <c r="BK6" i="7"/>
  <c r="BD5" i="1499"/>
  <c r="BL6" i="7"/>
  <c r="BI5" i="1499"/>
  <c r="BQ6" i="7"/>
  <c r="AW6" i="7"/>
  <c r="AO5" i="1499"/>
  <c r="BN6" i="7"/>
  <c r="BF5" i="1499"/>
  <c r="BS5" i="7"/>
  <c r="BH5" i="1499"/>
  <c r="BP6" i="7"/>
  <c r="AZ5" i="1499"/>
  <c r="AV5" i="1499"/>
  <c r="BD6" i="7"/>
  <c r="BE5" i="1499"/>
  <c r="BM6" i="7"/>
  <c r="BR6" i="7"/>
  <c r="BJ5" i="1499"/>
  <c r="BF6" i="7"/>
  <c r="AX5" i="1499"/>
  <c r="AM5" i="1499"/>
  <c r="AU6" i="7"/>
  <c r="BO6" i="7"/>
  <c r="BG5" i="1499"/>
  <c r="AY6" i="7"/>
  <c r="AQ5" i="1499"/>
  <c r="AP5" i="1499"/>
  <c r="AX6" i="7"/>
  <c r="BA6" i="7"/>
  <c r="AS5" i="1499"/>
  <c r="AN5" i="1499"/>
  <c r="AV6" i="7"/>
  <c r="AM5" i="7"/>
  <c r="BL4" i="1499" s="1"/>
  <c r="BK4" i="1499"/>
  <c r="BG6" i="7"/>
  <c r="AY5" i="1499"/>
  <c r="BE6" i="7"/>
  <c r="AW5" i="1499"/>
  <c r="BM8" i="1501"/>
  <c r="BM8" i="1500"/>
  <c r="AN3" i="7"/>
  <c r="BM3" i="1499" s="1"/>
  <c r="AL3" i="7"/>
  <c r="BK3" i="1499" s="1"/>
  <c r="B3" i="7"/>
  <c r="J2" i="1504" s="1"/>
  <c r="AN6" i="7" l="1"/>
  <c r="BM5" i="1499" s="1"/>
  <c r="BC6" i="7"/>
  <c r="BA5" i="1499"/>
  <c r="BJ6" i="7"/>
  <c r="BZ6" i="7" s="1"/>
  <c r="BB5" i="1499"/>
  <c r="AT5" i="1499"/>
  <c r="BB6" i="7"/>
  <c r="BS6" i="7" s="1"/>
  <c r="AZ6" i="7"/>
  <c r="AR5" i="1499"/>
  <c r="AL6" i="7"/>
  <c r="AM6" i="7" s="1"/>
  <c r="BL5" i="1499" s="1"/>
  <c r="BN3" i="1501"/>
  <c r="A2" i="1502"/>
  <c r="R2" i="1502" s="1"/>
  <c r="F2" i="1506" s="1"/>
  <c r="AD3" i="1499"/>
  <c r="CV3" i="1500"/>
  <c r="CX3" i="1500"/>
  <c r="AF3" i="1499"/>
  <c r="BM9" i="1500"/>
  <c r="BM9" i="1501"/>
  <c r="AM3" i="7"/>
  <c r="BL3" i="1499" s="1"/>
  <c r="BK5" i="1499" l="1"/>
  <c r="AE3" i="1499"/>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D66" i="1493"/>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F66" i="1493"/>
  <c r="H66" i="1493"/>
  <c r="BM14" i="1500"/>
  <c r="BR4" i="1500"/>
  <c r="J5" i="7"/>
  <c r="BT5" i="1500" s="1"/>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J6" i="7"/>
  <c r="BT6" i="1500" s="1"/>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P4" i="7"/>
  <c r="CZ4" i="1500" s="1"/>
  <c r="DY4" i="1500"/>
  <c r="DL4" i="1500"/>
  <c r="DD4" i="1500"/>
  <c r="BW4" i="7"/>
  <c r="EG4" i="1500" s="1"/>
  <c r="DI4" i="1500"/>
  <c r="DF4" i="1500"/>
  <c r="BZ4" i="7"/>
  <c r="EJ4" i="1500" s="1"/>
  <c r="BY4" i="7"/>
  <c r="EI4" i="1500" s="1"/>
  <c r="DO4" i="1500"/>
  <c r="DC4" i="1500"/>
  <c r="DS4" i="1500"/>
  <c r="EA4" i="1500"/>
  <c r="DV4" i="1500"/>
  <c r="DA4" i="1500"/>
  <c r="J7" i="7"/>
  <c r="BT7" i="1500" s="1"/>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X4" i="7"/>
  <c r="EH4" i="1500" s="1"/>
  <c r="AR4" i="7"/>
  <c r="J8" i="7"/>
  <c r="BT8" i="1500" s="1"/>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I6" i="7"/>
  <c r="DI5" i="1500"/>
  <c r="DG5" i="1500"/>
  <c r="DE5" i="1500"/>
  <c r="DH5" i="1500"/>
  <c r="DF5" i="1500"/>
  <c r="BM19" i="1500"/>
  <c r="BM18" i="1500"/>
  <c r="O5" i="1499"/>
  <c r="AB5" i="1499"/>
  <c r="ED4" i="1500"/>
  <c r="EC4" i="1500"/>
  <c r="EF4" i="1500"/>
  <c r="EE4" i="1500"/>
  <c r="AF4" i="1499"/>
  <c r="CX4" i="1500"/>
  <c r="AD4" i="1499"/>
  <c r="CV4" i="1500"/>
  <c r="L5" i="7"/>
  <c r="AK4" i="1499" s="1"/>
  <c r="AP5" i="7"/>
  <c r="CZ5" i="1500" s="1"/>
  <c r="DW5" i="1500"/>
  <c r="DT5" i="1500"/>
  <c r="DM5" i="1500"/>
  <c r="DK5" i="1500"/>
  <c r="DY5" i="1500"/>
  <c r="K5" i="7"/>
  <c r="EA5" i="1500"/>
  <c r="AS5" i="7"/>
  <c r="DC5" i="1500" s="1"/>
  <c r="DX5" i="1500"/>
  <c r="DN5" i="1500"/>
  <c r="EB5" i="1500"/>
  <c r="M5" i="7"/>
  <c r="DP5" i="1500"/>
  <c r="DV5" i="1500"/>
  <c r="DO5" i="1500"/>
  <c r="DZ5" i="1500"/>
  <c r="DR5" i="1500"/>
  <c r="DS5" i="1500"/>
  <c r="DU5" i="1500"/>
  <c r="DL5" i="1500"/>
  <c r="DQ5" i="1500"/>
  <c r="J9" i="7"/>
  <c r="BT9" i="1500" s="1"/>
  <c r="AQ5" i="7" l="1"/>
  <c r="DA5" i="1500" s="1"/>
  <c r="AJ4" i="1499"/>
  <c r="D7" i="7"/>
  <c r="AC7" i="7"/>
  <c r="AK7" i="7"/>
  <c r="AT5" i="7"/>
  <c r="DD5" i="1500" s="1"/>
  <c r="AL4" i="1499"/>
  <c r="AP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K6" i="7"/>
  <c r="AJ5"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W5" i="7"/>
  <c r="EG5" i="1500" s="1"/>
  <c r="BY5" i="7"/>
  <c r="EI5" i="1500" s="1"/>
  <c r="BX5" i="7"/>
  <c r="EH5" i="1500" s="1"/>
  <c r="BU5" i="7"/>
  <c r="EE5" i="1500" s="1"/>
  <c r="AR5" i="7"/>
  <c r="J10" i="7"/>
  <c r="BT10" i="1500" s="1"/>
  <c r="AS7" i="7" l="1"/>
  <c r="A26" i="1495"/>
  <c r="EK26" i="1500" s="1"/>
  <c r="L4" i="1502"/>
  <c r="BR7" i="7"/>
  <c r="BJ7" i="7"/>
  <c r="A7" i="1495"/>
  <c r="Q5" i="1502" s="1"/>
  <c r="S7" i="7"/>
  <c r="U7" i="7"/>
  <c r="T7" i="7"/>
  <c r="Y7" i="7"/>
  <c r="AQ6" i="7"/>
  <c r="DA6" i="1500" s="1"/>
  <c r="K7" i="7"/>
  <c r="C7" i="1499" s="1"/>
  <c r="AP6" i="7"/>
  <c r="CZ6" i="1500" s="1"/>
  <c r="AS6" i="7"/>
  <c r="DC6" i="1500" s="1"/>
  <c r="M6" i="7"/>
  <c r="AL5" i="1499" s="1"/>
  <c r="DB5" i="1500"/>
  <c r="L6" i="7"/>
  <c r="AK5" i="1499" s="1"/>
  <c r="BP6" i="1500"/>
  <c r="N7" i="1499"/>
  <c r="I7" i="7"/>
  <c r="X5" i="1501"/>
  <c r="AM5" i="1501"/>
  <c r="W5" i="1501"/>
  <c r="AE5" i="1501"/>
  <c r="AD5" i="1501"/>
  <c r="AC5" i="1501"/>
  <c r="AB5" i="1501"/>
  <c r="AQ5" i="1501"/>
  <c r="C6" i="1499"/>
  <c r="BU6" i="1500"/>
  <c r="AD5" i="1499"/>
  <c r="CV5" i="1500"/>
  <c r="BT5" i="7"/>
  <c r="ED5" i="1500" s="1"/>
  <c r="EC5" i="1500"/>
  <c r="AF5" i="1499"/>
  <c r="CX5" i="1500"/>
  <c r="BV5" i="7"/>
  <c r="EF5" i="1500" s="1"/>
  <c r="J11" i="7"/>
  <c r="BT11" i="1500" s="1"/>
  <c r="BF7" i="7" l="1"/>
  <c r="AZ7" i="7"/>
  <c r="K7" i="1499"/>
  <c r="BA7" i="7"/>
  <c r="BZ7" i="7" s="1"/>
  <c r="BB7" i="7"/>
  <c r="DW6" i="1500"/>
  <c r="X7" i="1499"/>
  <c r="DF6" i="1500"/>
  <c r="G7" i="1499"/>
  <c r="DE6" i="1500"/>
  <c r="DZ6" i="1500"/>
  <c r="AA7" i="1499"/>
  <c r="DK6" i="1500"/>
  <c r="L7" i="1499"/>
  <c r="AB6" i="1499"/>
  <c r="AB7" i="1499"/>
  <c r="CM6" i="1500"/>
  <c r="U7" i="1499"/>
  <c r="BV6" i="1500"/>
  <c r="L7" i="7"/>
  <c r="DQ6" i="1500"/>
  <c r="R7" i="1499"/>
  <c r="V6" i="1499"/>
  <c r="V7" i="1499"/>
  <c r="DS6" i="1500"/>
  <c r="T7" i="1499"/>
  <c r="DP6" i="1500"/>
  <c r="Q7" i="1499"/>
  <c r="DI6" i="1500"/>
  <c r="J7" i="1499"/>
  <c r="P6" i="1499"/>
  <c r="P7" i="1499"/>
  <c r="DL6" i="1500"/>
  <c r="M7" i="1499"/>
  <c r="AT6" i="7"/>
  <c r="DD6" i="1500" s="1"/>
  <c r="M7" i="7"/>
  <c r="E7" i="1499" s="1"/>
  <c r="W6" i="1499"/>
  <c r="W7" i="1499"/>
  <c r="AQ7" i="7"/>
  <c r="AR7" i="7" s="1"/>
  <c r="DH6" i="1500"/>
  <c r="I7" i="1499"/>
  <c r="DG6" i="1500"/>
  <c r="H7" i="1499"/>
  <c r="CK6" i="1500"/>
  <c r="S7" i="1499"/>
  <c r="O6" i="1499"/>
  <c r="O7" i="1499"/>
  <c r="Z6" i="1499"/>
  <c r="Z7" i="1499"/>
  <c r="DX6" i="1500"/>
  <c r="Y7" i="1499"/>
  <c r="AC6" i="1499"/>
  <c r="AC7" i="1499"/>
  <c r="DJ6" i="1500"/>
  <c r="D8" i="7"/>
  <c r="A8" i="1495" s="1"/>
  <c r="Q6" i="1502" s="1"/>
  <c r="AN5" i="1501"/>
  <c r="K6" i="1499"/>
  <c r="CC6" i="1500"/>
  <c r="BX6" i="7"/>
  <c r="EH6" i="1500" s="1"/>
  <c r="CQ6" i="1500"/>
  <c r="CP6" i="1500"/>
  <c r="X6" i="1499"/>
  <c r="DN6" i="1500"/>
  <c r="CS6" i="1500"/>
  <c r="U6" i="1499"/>
  <c r="AA6" i="1499"/>
  <c r="M6" i="1499"/>
  <c r="CE6" i="1500"/>
  <c r="CH6" i="1500"/>
  <c r="AR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J12" i="7"/>
  <c r="DC7" i="1500"/>
  <c r="A27" i="1495" l="1"/>
  <c r="EK27" i="1500"/>
  <c r="L5" i="1502"/>
  <c r="L6" i="1502"/>
  <c r="U8" i="7"/>
  <c r="M8" i="1499" s="1"/>
  <c r="T8" i="7"/>
  <c r="L8" i="1499" s="1"/>
  <c r="AC8" i="7"/>
  <c r="U8" i="1499" s="1"/>
  <c r="DA7" i="1500"/>
  <c r="S8" i="7"/>
  <c r="Y8" i="7"/>
  <c r="Q8" i="1499" s="1"/>
  <c r="L8" i="7"/>
  <c r="D8" i="1499" s="1"/>
  <c r="D7" i="1499"/>
  <c r="AK8" i="7"/>
  <c r="BY6" i="7"/>
  <c r="EI6" i="1500" s="1"/>
  <c r="Y8" i="1499"/>
  <c r="AB8" i="1499"/>
  <c r="S8" i="1499"/>
  <c r="DR7" i="1500"/>
  <c r="O8" i="1499"/>
  <c r="DI7" i="1500"/>
  <c r="J8" i="1499"/>
  <c r="DG7" i="1500"/>
  <c r="H8" i="1499"/>
  <c r="AA8" i="1499"/>
  <c r="DL7" i="1500"/>
  <c r="P8" i="1499"/>
  <c r="DO7" i="1500"/>
  <c r="BT12" i="1500"/>
  <c r="J13" i="7"/>
  <c r="BX7" i="7"/>
  <c r="EH7" i="1500" s="1"/>
  <c r="DH7" i="1500"/>
  <c r="I8" i="1499"/>
  <c r="DS7" i="1500"/>
  <c r="T8" i="1499"/>
  <c r="AF7" i="1499"/>
  <c r="I8" i="7"/>
  <c r="AP8" i="7"/>
  <c r="AS8" i="7"/>
  <c r="BW6" i="7"/>
  <c r="EG6" i="1500" s="1"/>
  <c r="N8" i="1499"/>
  <c r="K8" i="7"/>
  <c r="C8" i="1499" s="1"/>
  <c r="V8" i="1499"/>
  <c r="DU7" i="1500"/>
  <c r="DF7" i="1500"/>
  <c r="G8" i="1499"/>
  <c r="DY7" i="1500"/>
  <c r="Z8" i="1499"/>
  <c r="EB7" i="1500"/>
  <c r="W8" i="1499"/>
  <c r="DV7" i="1500"/>
  <c r="DQ7" i="1500"/>
  <c r="R8" i="1499"/>
  <c r="DW7" i="1500"/>
  <c r="X8" i="1499"/>
  <c r="M8" i="7"/>
  <c r="E8" i="1499" s="1"/>
  <c r="AT7" i="7"/>
  <c r="DD7" i="1500" s="1"/>
  <c r="DB6" i="1500"/>
  <c r="BU6" i="7"/>
  <c r="EE6" i="1500" s="1"/>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D9" i="7" l="1"/>
  <c r="A28" i="1495" s="1"/>
  <c r="EK28" i="1500" s="1"/>
  <c r="A9" i="1495"/>
  <c r="Q7" i="1502" s="1"/>
  <c r="P9" i="7"/>
  <c r="Z9" i="7"/>
  <c r="R9" i="1499" s="1"/>
  <c r="AH9" i="7"/>
  <c r="AA9" i="7"/>
  <c r="S9" i="1499" s="1"/>
  <c r="N9" i="7"/>
  <c r="AF9" i="7"/>
  <c r="AI9" i="7"/>
  <c r="AA9" i="1499" s="1"/>
  <c r="AD9" i="7"/>
  <c r="W9" i="7"/>
  <c r="O9" i="1499" s="1"/>
  <c r="AB9" i="7"/>
  <c r="AJ9" i="7"/>
  <c r="Q9" i="7"/>
  <c r="I9" i="1499" s="1"/>
  <c r="AE9" i="7"/>
  <c r="W9" i="1499" s="1"/>
  <c r="R9" i="7"/>
  <c r="V9" i="7"/>
  <c r="S9" i="7"/>
  <c r="AZ8" i="7"/>
  <c r="K8" i="1499"/>
  <c r="AC9" i="7"/>
  <c r="U9" i="1499" s="1"/>
  <c r="BJ8" i="7"/>
  <c r="DT8" i="1500" s="1"/>
  <c r="Y9" i="7"/>
  <c r="Q9" i="1499" s="1"/>
  <c r="BF8" i="7"/>
  <c r="DP8" i="1500" s="1"/>
  <c r="T9" i="7"/>
  <c r="BA8" i="7"/>
  <c r="DK8" i="1500" s="1"/>
  <c r="AK9" i="7"/>
  <c r="BR8" i="7"/>
  <c r="EB8" i="1500" s="1"/>
  <c r="AC8" i="1499"/>
  <c r="U9" i="7"/>
  <c r="BB8" i="7"/>
  <c r="AE7" i="1499"/>
  <c r="AD7" i="1499"/>
  <c r="H9" i="1499"/>
  <c r="J9" i="1499"/>
  <c r="DI8" i="1500"/>
  <c r="J14" i="7"/>
  <c r="BT20" i="1500"/>
  <c r="DN7" i="1500"/>
  <c r="DF8" i="1500"/>
  <c r="DM8" i="1500"/>
  <c r="N9" i="1499"/>
  <c r="BY7" i="7"/>
  <c r="EI7" i="1500" s="1"/>
  <c r="DO8" i="1500"/>
  <c r="AF8" i="1499"/>
  <c r="DQ8" i="1500"/>
  <c r="EJ7" i="1500"/>
  <c r="AQ8" i="7"/>
  <c r="AR8" i="7" s="1"/>
  <c r="K9" i="7"/>
  <c r="DT7" i="1500"/>
  <c r="I9" i="7"/>
  <c r="AP9" i="7"/>
  <c r="DV8" i="1500"/>
  <c r="AT8" i="7"/>
  <c r="DD8" i="1500" s="1"/>
  <c r="M9" i="7"/>
  <c r="EA8" i="1500"/>
  <c r="DJ7" i="1500"/>
  <c r="DE8" i="1500"/>
  <c r="DZ8" i="1500"/>
  <c r="DX8" i="1500"/>
  <c r="DU8" i="1500"/>
  <c r="DE7" i="1500"/>
  <c r="DL8" i="1500"/>
  <c r="DK7" i="1500"/>
  <c r="Z9" i="1499"/>
  <c r="DS8" i="1500"/>
  <c r="BW7" i="7"/>
  <c r="EG7" i="1500" s="1"/>
  <c r="DP7" i="1500"/>
  <c r="L9" i="7"/>
  <c r="DB7" i="1500"/>
  <c r="BV6" i="7"/>
  <c r="EF6" i="1500" s="1"/>
  <c r="BT6" i="7"/>
  <c r="ED6" i="1500" s="1"/>
  <c r="DW8" i="1500"/>
  <c r="DR8" i="1500"/>
  <c r="DH8" i="1500"/>
  <c r="DG8" i="1500"/>
  <c r="BP8" i="1500"/>
  <c r="B15" i="1500"/>
  <c r="CX7" i="1500"/>
  <c r="CV7" i="1500"/>
  <c r="CZ8" i="1500"/>
  <c r="BT14" i="1500"/>
  <c r="DY8" i="1500"/>
  <c r="DN8" i="1500"/>
  <c r="DC8" i="1500"/>
  <c r="AG9" i="7" l="1"/>
  <c r="Y9" i="1499" s="1"/>
  <c r="AS9" i="7"/>
  <c r="O9" i="7"/>
  <c r="G9" i="1499" s="1"/>
  <c r="X9" i="7"/>
  <c r="D10" i="7"/>
  <c r="A10" i="1495" s="1"/>
  <c r="Q8" i="1502" s="1"/>
  <c r="L7" i="1502"/>
  <c r="BQ9" i="7"/>
  <c r="BI6" i="1499"/>
  <c r="BI9" i="7"/>
  <c r="BA6" i="1499"/>
  <c r="T10" i="7"/>
  <c r="BA9" i="7"/>
  <c r="AS6" i="1499"/>
  <c r="U10" i="7"/>
  <c r="M10" i="1499" s="1"/>
  <c r="BB9" i="7"/>
  <c r="AT6" i="1499"/>
  <c r="BR9" i="7"/>
  <c r="BJ6" i="1499"/>
  <c r="AK6" i="1499"/>
  <c r="D9" i="1499"/>
  <c r="BM9" i="7"/>
  <c r="BE6" i="1499"/>
  <c r="AL6" i="1499"/>
  <c r="E9" i="1499"/>
  <c r="BE9" i="7"/>
  <c r="AW6" i="1499"/>
  <c r="BK9" i="7"/>
  <c r="BC6" i="1499"/>
  <c r="AC9" i="1499"/>
  <c r="T9" i="1499"/>
  <c r="BH9" i="7"/>
  <c r="AZ6" i="1499"/>
  <c r="AJ6" i="1499"/>
  <c r="C9" i="1499"/>
  <c r="AC10" i="7"/>
  <c r="U10" i="1499" s="1"/>
  <c r="BJ9" i="7"/>
  <c r="BB6" i="1499"/>
  <c r="BG6" i="1499"/>
  <c r="BO9" i="7"/>
  <c r="AN9" i="7"/>
  <c r="BM6" i="1499" s="1"/>
  <c r="AU9" i="7"/>
  <c r="AM6" i="1499"/>
  <c r="F9" i="1499"/>
  <c r="BC9" i="7"/>
  <c r="AU6" i="1499"/>
  <c r="BG9" i="7"/>
  <c r="AY6" i="1499"/>
  <c r="AV9" i="7"/>
  <c r="Y10" i="7"/>
  <c r="BF9" i="7"/>
  <c r="AX6" i="1499"/>
  <c r="BN9" i="7"/>
  <c r="BF6" i="1499"/>
  <c r="L9" i="1499"/>
  <c r="AY9" i="7"/>
  <c r="AQ6" i="1499"/>
  <c r="AW9" i="7"/>
  <c r="AO6" i="1499"/>
  <c r="AX9" i="7"/>
  <c r="AP6" i="1499"/>
  <c r="BD9" i="7"/>
  <c r="AV6" i="1499"/>
  <c r="BH6" i="1499"/>
  <c r="BP9" i="7"/>
  <c r="BZ8" i="7"/>
  <c r="EJ8" i="1500" s="1"/>
  <c r="AB9" i="1499"/>
  <c r="P9" i="1499"/>
  <c r="S10" i="7"/>
  <c r="AZ9" i="7"/>
  <c r="BX9" i="7" s="1"/>
  <c r="AR6" i="1499"/>
  <c r="K9" i="1499"/>
  <c r="M9" i="1499"/>
  <c r="V9" i="1499"/>
  <c r="X9" i="1499"/>
  <c r="BL9" i="7"/>
  <c r="BD6" i="1499"/>
  <c r="BY8" i="7"/>
  <c r="EI8" i="1500" s="1"/>
  <c r="AE8" i="1499"/>
  <c r="AD8" i="1499"/>
  <c r="BX8" i="7"/>
  <c r="EH8" i="1500" s="1"/>
  <c r="J15" i="7"/>
  <c r="BT21" i="1500"/>
  <c r="EE7" i="1500"/>
  <c r="I10" i="1499"/>
  <c r="N10" i="1499"/>
  <c r="L10" i="7"/>
  <c r="D10" i="1499" s="1"/>
  <c r="I10" i="7"/>
  <c r="AS10" i="7"/>
  <c r="AP10" i="7"/>
  <c r="DA8" i="1500"/>
  <c r="H10" i="1499"/>
  <c r="G10" i="1499"/>
  <c r="R10" i="1499"/>
  <c r="L10" i="1499"/>
  <c r="P10" i="1499"/>
  <c r="T10" i="1499"/>
  <c r="J10" i="1499"/>
  <c r="X10" i="1499"/>
  <c r="K10" i="7"/>
  <c r="C10" i="1499" s="1"/>
  <c r="AQ9" i="7"/>
  <c r="AR9" i="7" s="1"/>
  <c r="M10" i="7"/>
  <c r="E10" i="1499" s="1"/>
  <c r="AT9" i="7"/>
  <c r="V10" i="1499"/>
  <c r="Y10" i="1499"/>
  <c r="AA10" i="1499"/>
  <c r="S10" i="1499"/>
  <c r="O10" i="1499"/>
  <c r="AB10" i="1499"/>
  <c r="W10" i="1499"/>
  <c r="EC7" i="1500"/>
  <c r="Z10" i="1499"/>
  <c r="BW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AN6" i="1499" l="1"/>
  <c r="AL9" i="7"/>
  <c r="AK10" i="7"/>
  <c r="AC10" i="1499" s="1"/>
  <c r="A30" i="1495"/>
  <c r="EK30" i="1500" s="1"/>
  <c r="A29" i="1495"/>
  <c r="EK29" i="1500" s="1"/>
  <c r="D11" i="7"/>
  <c r="A11" i="1495" s="1"/>
  <c r="Q9" i="1502" s="1"/>
  <c r="L8" i="1502"/>
  <c r="BY9" i="7"/>
  <c r="AD11" i="7"/>
  <c r="BK11" i="7" s="1"/>
  <c r="V11" i="7"/>
  <c r="BC11" i="7" s="1"/>
  <c r="AH11" i="7"/>
  <c r="BG7" i="1499" s="1"/>
  <c r="AA11" i="7"/>
  <c r="S11" i="1499" s="1"/>
  <c r="AG11" i="7"/>
  <c r="Y11" i="1499" s="1"/>
  <c r="AK11" i="7"/>
  <c r="AC11" i="1499" s="1"/>
  <c r="BR10" i="7"/>
  <c r="AM9" i="7"/>
  <c r="BL6" i="1499" s="1"/>
  <c r="BK6" i="1499"/>
  <c r="U11" i="7"/>
  <c r="BB10" i="7"/>
  <c r="BA10" i="7"/>
  <c r="Q11" i="7"/>
  <c r="O11" i="7"/>
  <c r="G11" i="1499" s="1"/>
  <c r="BZ9" i="7"/>
  <c r="BF10" i="7"/>
  <c r="AC11" i="7"/>
  <c r="BJ10" i="7"/>
  <c r="AB11" i="7"/>
  <c r="T11" i="1499" s="1"/>
  <c r="BS9" i="7"/>
  <c r="BT9" i="7" s="1"/>
  <c r="AZ10" i="7"/>
  <c r="BX10" i="7" s="1"/>
  <c r="K10" i="1499"/>
  <c r="AF11" i="7"/>
  <c r="X11" i="1499" s="1"/>
  <c r="AZ7" i="1499"/>
  <c r="AF9" i="1499"/>
  <c r="Q10" i="1499"/>
  <c r="AD9" i="1499"/>
  <c r="BW9" i="7"/>
  <c r="I11" i="7"/>
  <c r="AS11" i="7"/>
  <c r="AP11" i="7"/>
  <c r="EE8" i="1500"/>
  <c r="M11" i="7"/>
  <c r="AT10" i="7"/>
  <c r="BU9" i="7"/>
  <c r="BV9" i="7" s="1"/>
  <c r="K11" i="7"/>
  <c r="AQ10" i="7"/>
  <c r="AR10" i="7" s="1"/>
  <c r="AF10" i="1499"/>
  <c r="EC8" i="1500"/>
  <c r="J16" i="7"/>
  <c r="BT22" i="1500"/>
  <c r="DB8" i="1500"/>
  <c r="DF9" i="1500"/>
  <c r="DE9" i="1500"/>
  <c r="DG9" i="1500"/>
  <c r="DH9" i="1500"/>
  <c r="DI9" i="1500"/>
  <c r="B17" i="1500"/>
  <c r="BP9" i="1500"/>
  <c r="CV8" i="1500"/>
  <c r="CX8" i="1500"/>
  <c r="BT15" i="1500"/>
  <c r="CZ9" i="1500"/>
  <c r="DL9" i="1500"/>
  <c r="ED8" i="1500"/>
  <c r="EF8" i="1500"/>
  <c r="DY9" i="1500"/>
  <c r="DV9" i="1500"/>
  <c r="DX9" i="1500"/>
  <c r="EB9" i="1500"/>
  <c r="DW9" i="1500"/>
  <c r="DQ9" i="1500"/>
  <c r="DM9" i="1500"/>
  <c r="DZ9" i="1500"/>
  <c r="DN9" i="1500"/>
  <c r="DU9" i="1500"/>
  <c r="EA9" i="1500"/>
  <c r="DS9" i="1500"/>
  <c r="DR9" i="1500"/>
  <c r="DO9" i="1500"/>
  <c r="DC9" i="1500"/>
  <c r="DD9" i="1500"/>
  <c r="DA9" i="1500"/>
  <c r="DT9" i="1500"/>
  <c r="DK9" i="1500"/>
  <c r="DP9" i="1500"/>
  <c r="S11" i="7" l="1"/>
  <c r="Y11" i="7"/>
  <c r="BF11" i="7" s="1"/>
  <c r="T11" i="7"/>
  <c r="L11" i="1499" s="1"/>
  <c r="W11" i="7"/>
  <c r="O11" i="1499" s="1"/>
  <c r="N11" i="7"/>
  <c r="Z11" i="1499"/>
  <c r="AJ11" i="7"/>
  <c r="AB11" i="1499" s="1"/>
  <c r="Z11" i="7"/>
  <c r="R11" i="1499" s="1"/>
  <c r="X11" i="7"/>
  <c r="AE11" i="7"/>
  <c r="BL11" i="7" s="1"/>
  <c r="AI11" i="7"/>
  <c r="L11" i="7"/>
  <c r="P11" i="7"/>
  <c r="AW11" i="7" s="1"/>
  <c r="R11" i="7"/>
  <c r="AQ7" i="1499" s="1"/>
  <c r="D12" i="7"/>
  <c r="A31" i="1495" s="1"/>
  <c r="EK31" i="1500" s="1"/>
  <c r="BH11" i="7"/>
  <c r="AY11" i="7"/>
  <c r="L9" i="1502"/>
  <c r="N11" i="1499"/>
  <c r="H11" i="1499"/>
  <c r="AU7" i="1499"/>
  <c r="BO11" i="7"/>
  <c r="AV7" i="1499"/>
  <c r="AE9" i="1499"/>
  <c r="V11" i="1499"/>
  <c r="BC7" i="1499"/>
  <c r="AD12" i="7"/>
  <c r="BK12" i="7" s="1"/>
  <c r="BZ10" i="7"/>
  <c r="BD11" i="7"/>
  <c r="BF7" i="1499"/>
  <c r="BN11" i="7"/>
  <c r="W11" i="1499"/>
  <c r="J11" i="1499"/>
  <c r="T12" i="7"/>
  <c r="L12" i="1499" s="1"/>
  <c r="BA11" i="7"/>
  <c r="AS7" i="1499"/>
  <c r="BJ11" i="7"/>
  <c r="BB7" i="1499"/>
  <c r="AL7" i="1499"/>
  <c r="E11" i="1499"/>
  <c r="AZ11" i="7"/>
  <c r="BX11" i="7" s="1"/>
  <c r="AR7" i="1499"/>
  <c r="K11" i="1499"/>
  <c r="AX11" i="7"/>
  <c r="AP7" i="1499"/>
  <c r="BE11" i="7"/>
  <c r="AW7" i="1499"/>
  <c r="V12" i="7"/>
  <c r="N12" i="1499" s="1"/>
  <c r="AJ7" i="1499"/>
  <c r="C11" i="1499"/>
  <c r="L12" i="7"/>
  <c r="AK7" i="1499"/>
  <c r="D11" i="1499"/>
  <c r="P11" i="1499"/>
  <c r="BG11" i="7"/>
  <c r="AY7" i="1499"/>
  <c r="N12" i="7"/>
  <c r="BI7" i="1499"/>
  <c r="BM11" i="7"/>
  <c r="BE7" i="1499"/>
  <c r="AF12" i="7"/>
  <c r="AO7" i="1499"/>
  <c r="BR11" i="7"/>
  <c r="BJ7" i="1499"/>
  <c r="BB11" i="7"/>
  <c r="AT7" i="1499"/>
  <c r="M11" i="1499"/>
  <c r="Q11" i="1499"/>
  <c r="AV11" i="7"/>
  <c r="AN7" i="1499"/>
  <c r="U11" i="1499"/>
  <c r="I11" i="1499"/>
  <c r="BI11" i="7"/>
  <c r="BA7" i="1499"/>
  <c r="AB12" i="7"/>
  <c r="T12" i="1499" s="1"/>
  <c r="AE10" i="1499"/>
  <c r="AD10" i="1499"/>
  <c r="BW10" i="7"/>
  <c r="J17" i="7"/>
  <c r="BT24" i="1500" s="1"/>
  <c r="BT23" i="1500"/>
  <c r="AT11" i="7"/>
  <c r="AQ11" i="7"/>
  <c r="AR11" i="7" s="1"/>
  <c r="BY10"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I9" i="1500"/>
  <c r="EH9" i="1500"/>
  <c r="EG9" i="1500"/>
  <c r="EC9" i="1500"/>
  <c r="EE9" i="1500"/>
  <c r="EJ9" i="1500"/>
  <c r="AS12" i="7" l="1"/>
  <c r="AJ12" i="7"/>
  <c r="AB12" i="1499" s="1"/>
  <c r="AA12" i="7"/>
  <c r="X12" i="7"/>
  <c r="P12" i="1499" s="1"/>
  <c r="AG12" i="7"/>
  <c r="Y12" i="1499" s="1"/>
  <c r="P12" i="7"/>
  <c r="AP12" i="7"/>
  <c r="AX7" i="1499"/>
  <c r="AK12" i="7"/>
  <c r="AC12" i="1499" s="1"/>
  <c r="BQ11" i="7"/>
  <c r="AC12" i="7"/>
  <c r="BD7" i="1499"/>
  <c r="A12" i="1495"/>
  <c r="Q10" i="1502" s="1"/>
  <c r="F11" i="1499"/>
  <c r="AM7" i="1499"/>
  <c r="AU11" i="7"/>
  <c r="BS11" i="7" s="1"/>
  <c r="BT11" i="7" s="1"/>
  <c r="Y12" i="7"/>
  <c r="AH12" i="7"/>
  <c r="Z12" i="1499" s="1"/>
  <c r="S12" i="7"/>
  <c r="I12" i="7"/>
  <c r="AI12" i="7"/>
  <c r="AA12" i="1499" s="1"/>
  <c r="R12" i="7"/>
  <c r="J12" i="1499" s="1"/>
  <c r="AE12" i="7"/>
  <c r="BD8" i="1499" s="1"/>
  <c r="BP11" i="7"/>
  <c r="AA11" i="1499"/>
  <c r="BH7" i="1499"/>
  <c r="Q12" i="7"/>
  <c r="AX12" i="7" s="1"/>
  <c r="W12" i="7"/>
  <c r="K12" i="7"/>
  <c r="K13" i="7" s="1"/>
  <c r="C13" i="1499" s="1"/>
  <c r="O12" i="7"/>
  <c r="G12" i="1499" s="1"/>
  <c r="M12" i="7"/>
  <c r="AT12" i="7" s="1"/>
  <c r="AL11" i="7"/>
  <c r="AM11" i="7" s="1"/>
  <c r="BL7" i="1499" s="1"/>
  <c r="U12" i="7"/>
  <c r="M12" i="1499" s="1"/>
  <c r="Z12" i="7"/>
  <c r="R12" i="1499" s="1"/>
  <c r="AN11" i="7"/>
  <c r="BM7" i="1499" s="1"/>
  <c r="D13" i="7"/>
  <c r="A13" i="1495" s="1"/>
  <c r="Q11" i="1502" s="1"/>
  <c r="L10" i="1502"/>
  <c r="BF8" i="1499"/>
  <c r="BN12" i="7"/>
  <c r="V12" i="1499"/>
  <c r="AF11" i="1499"/>
  <c r="BZ11" i="7"/>
  <c r="I13" i="7"/>
  <c r="BC8" i="1499"/>
  <c r="BR12" i="7"/>
  <c r="BJ8" i="1499"/>
  <c r="AC13" i="7"/>
  <c r="U13" i="1499" s="1"/>
  <c r="BJ12" i="7"/>
  <c r="BB8" i="1499"/>
  <c r="BH12" i="7"/>
  <c r="AZ8" i="1499"/>
  <c r="AP8" i="1499"/>
  <c r="BM12" i="7"/>
  <c r="BE8" i="1499"/>
  <c r="AW12" i="7"/>
  <c r="AO8" i="1499"/>
  <c r="T13" i="7"/>
  <c r="BA12" i="7"/>
  <c r="AS8" i="1499"/>
  <c r="BF12" i="7"/>
  <c r="Y13" i="7"/>
  <c r="AX8" i="1499"/>
  <c r="AZ12" i="7"/>
  <c r="AR8" i="1499"/>
  <c r="S13" i="7"/>
  <c r="K12" i="1499"/>
  <c r="BI12" i="7"/>
  <c r="BA8" i="1499"/>
  <c r="AJ8" i="1499"/>
  <c r="C12" i="1499"/>
  <c r="H12" i="1499"/>
  <c r="U12" i="1499"/>
  <c r="BH8" i="1499"/>
  <c r="AK8" i="1499"/>
  <c r="D12" i="1499"/>
  <c r="AY12" i="7"/>
  <c r="AQ8" i="1499"/>
  <c r="S12" i="1499"/>
  <c r="AU12" i="7"/>
  <c r="AM8" i="1499"/>
  <c r="F12" i="1499"/>
  <c r="X12" i="1499"/>
  <c r="E12" i="1499"/>
  <c r="U13" i="7"/>
  <c r="M13" i="1499" s="1"/>
  <c r="BB12" i="7"/>
  <c r="AT8" i="1499"/>
  <c r="BG12" i="7"/>
  <c r="AY8" i="1499"/>
  <c r="BC12" i="7"/>
  <c r="AU8" i="1499"/>
  <c r="BQ12" i="7"/>
  <c r="BI8" i="1499"/>
  <c r="I12" i="1499"/>
  <c r="BO12" i="7"/>
  <c r="BG8" i="1499"/>
  <c r="Q12" i="1499"/>
  <c r="AV12" i="7"/>
  <c r="AN8" i="1499"/>
  <c r="BE12" i="7"/>
  <c r="AW8" i="1499"/>
  <c r="G13" i="1499"/>
  <c r="Y13" i="1499"/>
  <c r="O13" i="1499"/>
  <c r="BU11" i="7"/>
  <c r="BV11" i="7" s="1"/>
  <c r="S13" i="1499"/>
  <c r="AS13" i="7"/>
  <c r="AP13" i="7"/>
  <c r="BW11" i="7"/>
  <c r="I13" i="1499"/>
  <c r="J13" i="1499"/>
  <c r="AB13" i="1499"/>
  <c r="W13" i="1499"/>
  <c r="P13" i="1499"/>
  <c r="AQ12" i="7"/>
  <c r="AR12" i="7" s="1"/>
  <c r="N13" i="1499"/>
  <c r="L13" i="7"/>
  <c r="D13" i="1499" s="1"/>
  <c r="AA13" i="1499"/>
  <c r="R13" i="1499"/>
  <c r="BP20" i="1500"/>
  <c r="H13" i="1499"/>
  <c r="T13" i="1499"/>
  <c r="V13" i="1499"/>
  <c r="X13" i="1499"/>
  <c r="Z13" i="1499"/>
  <c r="BY11" i="7"/>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DL10" i="1500"/>
  <c r="CV9" i="1500"/>
  <c r="CX9" i="1500"/>
  <c r="CZ10" i="1500"/>
  <c r="EF9" i="1500"/>
  <c r="ED9" i="1500"/>
  <c r="DO10" i="1500"/>
  <c r="DG10" i="1500"/>
  <c r="DP10" i="1500"/>
  <c r="DD10" i="1500"/>
  <c r="DA10" i="1500"/>
  <c r="DC10" i="1500"/>
  <c r="AL8" i="1499" l="1"/>
  <c r="BX12" i="7"/>
  <c r="O12" i="1499"/>
  <c r="BD12" i="7"/>
  <c r="AV8" i="1499"/>
  <c r="A32" i="1495"/>
  <c r="EK32" i="1500" s="1"/>
  <c r="M13" i="7"/>
  <c r="E13" i="1499" s="1"/>
  <c r="AN12" i="7"/>
  <c r="BM8" i="1499" s="1"/>
  <c r="BK7" i="1499"/>
  <c r="BL12" i="7"/>
  <c r="A33" i="1495"/>
  <c r="EK33" i="1500" s="1"/>
  <c r="AD11" i="1499"/>
  <c r="AL12" i="7"/>
  <c r="AM12" i="7" s="1"/>
  <c r="BL8" i="1499" s="1"/>
  <c r="BP12" i="7"/>
  <c r="AK13" i="7"/>
  <c r="AC13" i="1499" s="1"/>
  <c r="W12" i="1499"/>
  <c r="D14" i="7"/>
  <c r="A14" i="1495" s="1"/>
  <c r="Q12" i="1502" s="1"/>
  <c r="L11" i="1502"/>
  <c r="BS20" i="1500"/>
  <c r="AE11" i="1499"/>
  <c r="T14" i="7"/>
  <c r="L14" i="1499" s="1"/>
  <c r="BA13" i="7"/>
  <c r="DK20" i="1500" s="1"/>
  <c r="Y14" i="7"/>
  <c r="Q14" i="1499" s="1"/>
  <c r="BF13" i="7"/>
  <c r="BZ12" i="7"/>
  <c r="AC14" i="7"/>
  <c r="U14" i="1499" s="1"/>
  <c r="BJ13" i="7"/>
  <c r="L13" i="1499"/>
  <c r="U14" i="7"/>
  <c r="M14" i="1499" s="1"/>
  <c r="BB13" i="7"/>
  <c r="DL20" i="1500" s="1"/>
  <c r="Q13" i="1499"/>
  <c r="S14" i="7"/>
  <c r="AZ13" i="7"/>
  <c r="K13" i="1499"/>
  <c r="AK14" i="7"/>
  <c r="AC14" i="1499" s="1"/>
  <c r="BR13" i="7"/>
  <c r="EB20" i="1500" s="1"/>
  <c r="BW12" i="7"/>
  <c r="BY12" i="7"/>
  <c r="AB14" i="1499"/>
  <c r="EA20" i="1500"/>
  <c r="CT20" i="1500"/>
  <c r="L14" i="7"/>
  <c r="D14" i="1499" s="1"/>
  <c r="BV20" i="1500"/>
  <c r="X14" i="1499"/>
  <c r="DW20" i="1500"/>
  <c r="CP20" i="1500"/>
  <c r="W14" i="1499"/>
  <c r="DV20" i="1500"/>
  <c r="CO20" i="1500"/>
  <c r="DU20" i="1500"/>
  <c r="V14" i="1499"/>
  <c r="CN20" i="1500"/>
  <c r="CU20" i="1500"/>
  <c r="DX20" i="1500"/>
  <c r="Y14" i="1499"/>
  <c r="CQ20" i="1500"/>
  <c r="Z14" i="1499"/>
  <c r="DY20" i="1500"/>
  <c r="CR20" i="1500"/>
  <c r="AF13" i="1499"/>
  <c r="AD13" i="1499"/>
  <c r="BX20" i="1500"/>
  <c r="DC20" i="1500"/>
  <c r="DM20" i="1500"/>
  <c r="N14" i="1499"/>
  <c r="CF20" i="1500"/>
  <c r="DN20" i="1500"/>
  <c r="O14" i="1499"/>
  <c r="CG20" i="1500"/>
  <c r="DH20" i="1500"/>
  <c r="I14" i="1499"/>
  <c r="CA20" i="1500"/>
  <c r="BX13" i="7"/>
  <c r="EH20" i="1500" s="1"/>
  <c r="CC20" i="1500"/>
  <c r="G14" i="1499"/>
  <c r="DF20" i="1500"/>
  <c r="BY20" i="1500"/>
  <c r="DI20" i="1500"/>
  <c r="J14" i="1499"/>
  <c r="CB20" i="1500"/>
  <c r="CE20" i="1500"/>
  <c r="CI20" i="1500"/>
  <c r="H14" i="1499"/>
  <c r="DG20" i="1500"/>
  <c r="BZ20" i="1500"/>
  <c r="DQ20" i="1500"/>
  <c r="R14" i="1499"/>
  <c r="CJ20" i="1500"/>
  <c r="CD20" i="1500"/>
  <c r="BU12" i="7"/>
  <c r="BV12" i="7" s="1"/>
  <c r="BS12" i="7"/>
  <c r="BT12" i="7" s="1"/>
  <c r="DR20" i="1500"/>
  <c r="S14" i="1499"/>
  <c r="CK20" i="1500"/>
  <c r="K14" i="7"/>
  <c r="C14" i="1499" s="1"/>
  <c r="AQ13" i="7"/>
  <c r="DA20" i="1500" s="1"/>
  <c r="BU20" i="1500"/>
  <c r="DO20" i="1500"/>
  <c r="P14" i="1499"/>
  <c r="CH20" i="1500"/>
  <c r="M14" i="7"/>
  <c r="E14" i="1499" s="1"/>
  <c r="AT13" i="7"/>
  <c r="DD20" i="1500" s="1"/>
  <c r="BW20" i="1500"/>
  <c r="T14" i="1499"/>
  <c r="DS20" i="1500"/>
  <c r="CL20" i="1500"/>
  <c r="CM20" i="1500"/>
  <c r="AP14" i="7"/>
  <c r="AS14" i="7"/>
  <c r="DZ20" i="1500"/>
  <c r="AA14" i="1499"/>
  <c r="CS20" i="1500"/>
  <c r="CZ20" i="1500"/>
  <c r="I14" i="7"/>
  <c r="BP21"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C10" i="1500"/>
  <c r="EE10" i="1500"/>
  <c r="EJ10" i="1500"/>
  <c r="AF12" i="1499" l="1"/>
  <c r="BK8" i="1499"/>
  <c r="AD12" i="1499"/>
  <c r="BF14" i="7"/>
  <c r="AE12" i="1499"/>
  <c r="BA14" i="7"/>
  <c r="BR14" i="7"/>
  <c r="EB21" i="1500" s="1"/>
  <c r="AZ14" i="7"/>
  <c r="DJ21" i="1500" s="1"/>
  <c r="K14" i="1499"/>
  <c r="BB14" i="7"/>
  <c r="DL21" i="1500" s="1"/>
  <c r="BZ13" i="7"/>
  <c r="EJ20" i="1500" s="1"/>
  <c r="BJ14" i="7"/>
  <c r="CX20" i="1500"/>
  <c r="DV21" i="1500"/>
  <c r="CO21" i="1500"/>
  <c r="DT20" i="1500"/>
  <c r="DM21" i="1500"/>
  <c r="N15" i="1499"/>
  <c r="CF21" i="1500"/>
  <c r="DX21" i="1500"/>
  <c r="Y15" i="1499"/>
  <c r="CQ21" i="1500"/>
  <c r="DW21" i="1500"/>
  <c r="CP21" i="1500"/>
  <c r="AD14" i="1499"/>
  <c r="DO21" i="1500"/>
  <c r="P15" i="1499"/>
  <c r="CH21" i="1500"/>
  <c r="R15" i="1499"/>
  <c r="DQ21" i="1500"/>
  <c r="CJ21" i="1500"/>
  <c r="S15" i="1499"/>
  <c r="DR21" i="1500"/>
  <c r="CK21" i="1500"/>
  <c r="CZ21" i="1500"/>
  <c r="DI21" i="1500"/>
  <c r="J15" i="1499"/>
  <c r="CB21" i="1500"/>
  <c r="DS21" i="1500"/>
  <c r="T15" i="1499"/>
  <c r="CL21" i="1500"/>
  <c r="AR13" i="7"/>
  <c r="L12" i="1502" s="1"/>
  <c r="DF21" i="1500"/>
  <c r="G15" i="1499"/>
  <c r="BY21" i="1500"/>
  <c r="CI21" i="1500"/>
  <c r="CC21" i="1500"/>
  <c r="CU21" i="1500"/>
  <c r="BV21" i="1500"/>
  <c r="DN21" i="1500"/>
  <c r="CG21" i="1500"/>
  <c r="CM21" i="1500"/>
  <c r="BW13" i="7"/>
  <c r="EG20" i="1500" s="1"/>
  <c r="DP20" i="1500"/>
  <c r="BY13" i="7"/>
  <c r="EI20" i="1500" s="1"/>
  <c r="DJ20" i="1500"/>
  <c r="AE13" i="1499"/>
  <c r="CV20" i="1500"/>
  <c r="DC21" i="1500"/>
  <c r="AT14" i="7"/>
  <c r="DD21" i="1500" s="1"/>
  <c r="BW21" i="1500"/>
  <c r="DE20" i="1500"/>
  <c r="DY21" i="1500"/>
  <c r="Z15" i="1499"/>
  <c r="CR21" i="1500"/>
  <c r="AQ14" i="7"/>
  <c r="DA21" i="1500" s="1"/>
  <c r="BU21" i="1500"/>
  <c r="DG21" i="1500"/>
  <c r="BZ21" i="1500"/>
  <c r="AA15" i="1499"/>
  <c r="DZ21" i="1500"/>
  <c r="CS21" i="1500"/>
  <c r="CD21" i="1500"/>
  <c r="CE21" i="1500"/>
  <c r="I15" i="1499"/>
  <c r="DH21" i="1500"/>
  <c r="CA21" i="1500"/>
  <c r="AF14" i="1499"/>
  <c r="BX21" i="1500"/>
  <c r="DU21" i="1500"/>
  <c r="V15" i="1499"/>
  <c r="CN21" i="1500"/>
  <c r="AB15" i="1499"/>
  <c r="EA21" i="1500"/>
  <c r="CT21" i="1500"/>
  <c r="D15" i="7"/>
  <c r="Y15" i="7" s="1"/>
  <c r="AM20" i="1501"/>
  <c r="AQ20" i="1501"/>
  <c r="X20" i="1501"/>
  <c r="V20" i="1501"/>
  <c r="AB20" i="1501"/>
  <c r="AN20" i="1501"/>
  <c r="AC20" i="1501"/>
  <c r="Y20" i="1501"/>
  <c r="AD20" i="1501"/>
  <c r="AO20" i="1501"/>
  <c r="AE20" i="1501"/>
  <c r="BS21" i="1500"/>
  <c r="AA20" i="1501"/>
  <c r="U20" i="1501"/>
  <c r="AF20" i="1501"/>
  <c r="Z20" i="1501"/>
  <c r="AK20" i="1501"/>
  <c r="AG20" i="1501"/>
  <c r="AP20" i="1501"/>
  <c r="AH20" i="1501"/>
  <c r="AI20" i="1501"/>
  <c r="T20" i="1501"/>
  <c r="AJ20" i="1501"/>
  <c r="AL20" i="1501"/>
  <c r="W20" i="1501"/>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A34" i="1495" l="1"/>
  <c r="EK34" i="1500"/>
  <c r="DB20" i="1500"/>
  <c r="U15" i="7"/>
  <c r="M15" i="1499" s="1"/>
  <c r="S15" i="7"/>
  <c r="AZ15" i="7" s="1"/>
  <c r="DJ22" i="1500" s="1"/>
  <c r="AK15" i="7"/>
  <c r="BR15" i="7" s="1"/>
  <c r="EB22" i="1500" s="1"/>
  <c r="K15" i="7"/>
  <c r="C15" i="1499" s="1"/>
  <c r="L15" i="7"/>
  <c r="D15" i="1499" s="1"/>
  <c r="BF15" i="7"/>
  <c r="AR14" i="7"/>
  <c r="L13" i="1502" s="1"/>
  <c r="T15" i="7"/>
  <c r="CD22" i="1500" s="1"/>
  <c r="AC15" i="1499"/>
  <c r="BB15" i="7"/>
  <c r="DL22" i="1500" s="1"/>
  <c r="BZ14" i="7"/>
  <c r="EJ21" i="1500" s="1"/>
  <c r="W15" i="1499"/>
  <c r="A15" i="1495"/>
  <c r="Q13" i="1502" s="1"/>
  <c r="AC15" i="7"/>
  <c r="DV22" i="1500"/>
  <c r="CO22" i="1500"/>
  <c r="CE22" i="1500"/>
  <c r="DQ22" i="1500"/>
  <c r="CJ22" i="1500"/>
  <c r="DM22" i="1500"/>
  <c r="CF22" i="1500"/>
  <c r="BY14" i="7"/>
  <c r="EI21" i="1500" s="1"/>
  <c r="DK21" i="1500"/>
  <c r="DR22" i="1500"/>
  <c r="CK22" i="1500"/>
  <c r="DO22" i="1500"/>
  <c r="CH22" i="1500"/>
  <c r="DX22" i="1500"/>
  <c r="CQ22" i="1500"/>
  <c r="EF20" i="1500"/>
  <c r="EE20" i="1500"/>
  <c r="CC22" i="1500"/>
  <c r="CA22" i="1500"/>
  <c r="DS22" i="1500"/>
  <c r="CL22" i="1500"/>
  <c r="ED20" i="1500"/>
  <c r="EC20" i="1500"/>
  <c r="DT21" i="1500"/>
  <c r="DI22" i="1500"/>
  <c r="CB22" i="1500"/>
  <c r="AE14" i="1499"/>
  <c r="CV21" i="1500"/>
  <c r="DU22" i="1500"/>
  <c r="CN22" i="1500"/>
  <c r="DE21" i="1500"/>
  <c r="DF22" i="1500"/>
  <c r="BY22" i="1500"/>
  <c r="CW20" i="1500"/>
  <c r="CU22" i="1500"/>
  <c r="CX21" i="1500"/>
  <c r="BX22" i="1500"/>
  <c r="BW14" i="7"/>
  <c r="EG21" i="1500" s="1"/>
  <c r="DP21" i="1500"/>
  <c r="BX14" i="7"/>
  <c r="EH21" i="1500" s="1"/>
  <c r="EA22" i="1500"/>
  <c r="CT22" i="1500"/>
  <c r="AQ15" i="7"/>
  <c r="DY22" i="1500"/>
  <c r="CR22" i="1500"/>
  <c r="DZ22" i="1500"/>
  <c r="CS22" i="1500"/>
  <c r="AP15" i="7"/>
  <c r="AS15" i="7"/>
  <c r="DC22" i="1500" s="1"/>
  <c r="H15" i="1499"/>
  <c r="M15" i="7"/>
  <c r="E15" i="1499" s="1"/>
  <c r="Q15" i="1499"/>
  <c r="X15" i="1499"/>
  <c r="BP22" i="1500"/>
  <c r="I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K15" i="1499" l="1"/>
  <c r="BU22" i="1500"/>
  <c r="BV22" i="1500"/>
  <c r="DB21" i="1500"/>
  <c r="BJ15" i="7"/>
  <c r="U15" i="1499"/>
  <c r="BA15" i="7"/>
  <c r="BY15" i="7" s="1"/>
  <c r="EI22" i="1500" s="1"/>
  <c r="L15" i="1499"/>
  <c r="CM22" i="1500"/>
  <c r="AD15" i="1499"/>
  <c r="O15" i="1499"/>
  <c r="AE15" i="1499"/>
  <c r="CV22" i="1500"/>
  <c r="ED21" i="1500"/>
  <c r="EC21" i="1500"/>
  <c r="EF21" i="1500"/>
  <c r="EE21" i="1500"/>
  <c r="R16" i="1499"/>
  <c r="BX15" i="7"/>
  <c r="EH22" i="1500" s="1"/>
  <c r="CZ22" i="1500"/>
  <c r="G16" i="1499"/>
  <c r="P16" i="1499"/>
  <c r="DH22" i="1500"/>
  <c r="DW22" i="1500"/>
  <c r="CP22" i="1500"/>
  <c r="AF15" i="1499"/>
  <c r="CW21" i="1500"/>
  <c r="I16" i="1499"/>
  <c r="CI22" i="1500"/>
  <c r="AR15" i="7"/>
  <c r="L14" i="1502" s="1"/>
  <c r="DA22" i="1500"/>
  <c r="DN22" i="1500"/>
  <c r="CG22" i="1500"/>
  <c r="DE22" i="1500"/>
  <c r="AT15" i="7"/>
  <c r="DD22" i="1500" s="1"/>
  <c r="BW22" i="1500"/>
  <c r="DT22" i="1500"/>
  <c r="DG22" i="1500"/>
  <c r="BZ22" i="1500"/>
  <c r="D16" i="7"/>
  <c r="M16" i="7" s="1"/>
  <c r="E16" i="1499" s="1"/>
  <c r="BS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DK22" i="1500" l="1"/>
  <c r="A35" i="1495"/>
  <c r="EK35" i="1500"/>
  <c r="DB22" i="1500"/>
  <c r="T16" i="7"/>
  <c r="A16" i="1495"/>
  <c r="Q14" i="1502" s="1"/>
  <c r="Y16" i="7"/>
  <c r="S16" i="7"/>
  <c r="U16" i="7"/>
  <c r="BZ15" i="7"/>
  <c r="EJ22" i="1500" s="1"/>
  <c r="AC16" i="7"/>
  <c r="CM23" i="1500" s="1"/>
  <c r="AK16" i="7"/>
  <c r="CI23" i="1500"/>
  <c r="DO23" i="1500"/>
  <c r="CH23" i="1500"/>
  <c r="DF23" i="1500"/>
  <c r="BY23" i="1500"/>
  <c r="CE23" i="1500"/>
  <c r="BX23" i="1500"/>
  <c r="AP16" i="7"/>
  <c r="AS16" i="7"/>
  <c r="DC23" i="1500" s="1"/>
  <c r="V16" i="1499"/>
  <c r="K16" i="7"/>
  <c r="C16" i="1499" s="1"/>
  <c r="L16" i="1499"/>
  <c r="AA16" i="1499"/>
  <c r="L16" i="7"/>
  <c r="D16" i="1499" s="1"/>
  <c r="T16" i="1499"/>
  <c r="Y16" i="1499"/>
  <c r="N16" i="1499"/>
  <c r="AB16" i="1499"/>
  <c r="BW15" i="7"/>
  <c r="EG22" i="1500" s="1"/>
  <c r="DP22" i="1500"/>
  <c r="CA23" i="1500"/>
  <c r="X16" i="1499"/>
  <c r="ED22" i="1500"/>
  <c r="EC22" i="1500"/>
  <c r="DQ23" i="1500"/>
  <c r="CJ23" i="1500"/>
  <c r="CX22" i="1500"/>
  <c r="H16" i="1499"/>
  <c r="CW22" i="1500"/>
  <c r="AT16" i="7"/>
  <c r="DD23" i="1500" s="1"/>
  <c r="BW23" i="1500"/>
  <c r="EF22" i="1500"/>
  <c r="EE22" i="1500"/>
  <c r="O16" i="1499"/>
  <c r="S16" i="1499"/>
  <c r="J16" i="1499"/>
  <c r="Z16" i="1499"/>
  <c r="W16" i="1499"/>
  <c r="I16" i="7"/>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J16" i="7" l="1"/>
  <c r="U16" i="1499"/>
  <c r="BB16" i="7"/>
  <c r="DL23" i="1500" s="1"/>
  <c r="M16" i="1499"/>
  <c r="AZ16" i="7"/>
  <c r="DJ23" i="1500" s="1"/>
  <c r="K16" i="1499"/>
  <c r="BR16" i="7"/>
  <c r="EB23" i="1500" s="1"/>
  <c r="AC16" i="1499"/>
  <c r="BF16" i="7"/>
  <c r="DP23" i="1500" s="1"/>
  <c r="Q16" i="1499"/>
  <c r="BA16" i="7"/>
  <c r="AF16" i="1499"/>
  <c r="CX23" i="1500"/>
  <c r="DX23" i="1500"/>
  <c r="CQ23" i="1500"/>
  <c r="CU23" i="1500"/>
  <c r="AQ16" i="7"/>
  <c r="BU23" i="1500"/>
  <c r="DZ23" i="1500"/>
  <c r="CS23" i="1500"/>
  <c r="CZ23" i="1500"/>
  <c r="DS23" i="1500"/>
  <c r="CL23" i="1500"/>
  <c r="CD23" i="1500"/>
  <c r="DU23" i="1500"/>
  <c r="CN23" i="1500"/>
  <c r="DT23" i="1500"/>
  <c r="DH23" i="1500"/>
  <c r="DN23" i="1500"/>
  <c r="CG23" i="1500"/>
  <c r="DV23" i="1500"/>
  <c r="CO23" i="1500"/>
  <c r="BV23" i="1500"/>
  <c r="CC23" i="1500"/>
  <c r="DY23" i="1500"/>
  <c r="CR23" i="1500"/>
  <c r="DG23" i="1500"/>
  <c r="BZ23" i="1500"/>
  <c r="AD16" i="1499"/>
  <c r="DW23" i="1500"/>
  <c r="CP23" i="1500"/>
  <c r="DI23" i="1500"/>
  <c r="CB23" i="1500"/>
  <c r="EA23" i="1500"/>
  <c r="CT23" i="1500"/>
  <c r="DR23" i="1500"/>
  <c r="CK23" i="1500"/>
  <c r="DM23" i="1500"/>
  <c r="CF23" i="1500"/>
  <c r="DE23" i="1500"/>
  <c r="D17" i="7"/>
  <c r="S17" i="7" s="1"/>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T17" i="7" l="1"/>
  <c r="L17" i="1499" s="1"/>
  <c r="Y17" i="7"/>
  <c r="A36" i="1495"/>
  <c r="EK36" i="1500" s="1"/>
  <c r="L17" i="7"/>
  <c r="AK9" i="1499" s="1"/>
  <c r="K17" i="7"/>
  <c r="AJ9" i="1499" s="1"/>
  <c r="AK17" i="7"/>
  <c r="AC17" i="1499" s="1"/>
  <c r="BZ16" i="7"/>
  <c r="EJ23" i="1500" s="1"/>
  <c r="Q17" i="1499"/>
  <c r="A17" i="1495"/>
  <c r="Q15" i="1502" s="1"/>
  <c r="W17" i="7"/>
  <c r="O17" i="1499" s="1"/>
  <c r="AE17" i="7"/>
  <c r="CO24" i="1500" s="1"/>
  <c r="AG17" i="7"/>
  <c r="Y17" i="1499" s="1"/>
  <c r="AD17" i="7"/>
  <c r="V17" i="7"/>
  <c r="N17" i="1499" s="1"/>
  <c r="R17" i="7"/>
  <c r="AI17" i="7"/>
  <c r="AA17" i="1499" s="1"/>
  <c r="AJ17" i="7"/>
  <c r="AB17" i="1499" s="1"/>
  <c r="AH17" i="7"/>
  <c r="Z17" i="7"/>
  <c r="N17" i="7"/>
  <c r="BX24" i="1500" s="1"/>
  <c r="AF17" i="7"/>
  <c r="P17" i="7"/>
  <c r="BZ24" i="1500" s="1"/>
  <c r="AB17" i="7"/>
  <c r="T17" i="1499" s="1"/>
  <c r="O17" i="7"/>
  <c r="G17" i="1499" s="1"/>
  <c r="X17" i="7"/>
  <c r="P17" i="1499" s="1"/>
  <c r="AA17" i="7"/>
  <c r="CK24" i="1500" s="1"/>
  <c r="Q17" i="7"/>
  <c r="AS9" i="1499"/>
  <c r="BA17" i="7"/>
  <c r="AX9" i="1499"/>
  <c r="BF17" i="7"/>
  <c r="AR9" i="1499"/>
  <c r="AZ17" i="7"/>
  <c r="K17" i="1499"/>
  <c r="U17" i="7"/>
  <c r="M17" i="1499" s="1"/>
  <c r="AC17" i="7"/>
  <c r="U17" i="1499" s="1"/>
  <c r="BW16" i="7"/>
  <c r="EG23" i="1500" s="1"/>
  <c r="CI24" i="1500"/>
  <c r="AE16" i="1499"/>
  <c r="CV23" i="1500"/>
  <c r="BY16" i="7"/>
  <c r="EI23" i="1500" s="1"/>
  <c r="DK23" i="1500"/>
  <c r="CP24" i="1500"/>
  <c r="BX16" i="7"/>
  <c r="EH23" i="1500" s="1"/>
  <c r="AS17" i="7"/>
  <c r="DC24" i="1500" s="1"/>
  <c r="AP17" i="7"/>
  <c r="M17" i="7"/>
  <c r="AR16" i="7"/>
  <c r="L15" i="1502" s="1"/>
  <c r="DA23" i="1500"/>
  <c r="CD24" i="1500"/>
  <c r="I17" i="7"/>
  <c r="A37" i="1495" s="1"/>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BR17" i="7" l="1"/>
  <c r="BJ9" i="1499"/>
  <c r="BV24" i="1500"/>
  <c r="D17" i="1499"/>
  <c r="BU24" i="1500"/>
  <c r="BS24" i="1500"/>
  <c r="EK37" i="1500"/>
  <c r="BV36" i="1499" a="1"/>
  <c r="BP36" i="1499" a="1"/>
  <c r="DB23" i="1500"/>
  <c r="AQ17" i="7"/>
  <c r="C17" i="1499"/>
  <c r="BI9" i="1499"/>
  <c r="BQ17" i="7"/>
  <c r="EA24" i="1500" s="1"/>
  <c r="BH9" i="1499"/>
  <c r="BP17" i="7"/>
  <c r="DZ24" i="1500" s="1"/>
  <c r="AU9" i="1499"/>
  <c r="BC17" i="7"/>
  <c r="DM24" i="1500" s="1"/>
  <c r="BF9" i="1499"/>
  <c r="BN17" i="7"/>
  <c r="DX24" i="1500" s="1"/>
  <c r="AP9" i="1499"/>
  <c r="AX17" i="7"/>
  <c r="DH24" i="1500" s="1"/>
  <c r="AY9" i="1499"/>
  <c r="BG17" i="7"/>
  <c r="DQ24" i="1500" s="1"/>
  <c r="AQ9" i="1499"/>
  <c r="AY17" i="7"/>
  <c r="DI24" i="1500" s="1"/>
  <c r="I17" i="1499"/>
  <c r="AZ9" i="1499"/>
  <c r="BH17" i="7"/>
  <c r="DR24" i="1500" s="1"/>
  <c r="S17" i="1499"/>
  <c r="BA9" i="1499"/>
  <c r="BI17" i="7"/>
  <c r="DS24" i="1500" s="1"/>
  <c r="R17" i="1499"/>
  <c r="AW9" i="1499"/>
  <c r="BE17" i="7"/>
  <c r="DO24" i="1500" s="1"/>
  <c r="BB9" i="1499"/>
  <c r="BJ17" i="7"/>
  <c r="BZ17" i="7" s="1"/>
  <c r="AO9" i="1499"/>
  <c r="AW17" i="7"/>
  <c r="DG24" i="1500" s="1"/>
  <c r="H17" i="1499"/>
  <c r="BG9" i="1499"/>
  <c r="BO17" i="7"/>
  <c r="DY24" i="1500" s="1"/>
  <c r="BC9" i="1499"/>
  <c r="BK17" i="7"/>
  <c r="DU24" i="1500" s="1"/>
  <c r="V17" i="1499"/>
  <c r="J17" i="1499"/>
  <c r="AV9" i="1499"/>
  <c r="BD17" i="7"/>
  <c r="DN24" i="1500" s="1"/>
  <c r="AN9" i="1499"/>
  <c r="AV17" i="7"/>
  <c r="DF24" i="1500" s="1"/>
  <c r="AT9" i="1499"/>
  <c r="BB17" i="7"/>
  <c r="DL24" i="1500" s="1"/>
  <c r="BE9" i="1499"/>
  <c r="BM17" i="7"/>
  <c r="DW24" i="1500" s="1"/>
  <c r="X17" i="1499"/>
  <c r="BD9" i="1499"/>
  <c r="BL17" i="7"/>
  <c r="DV24" i="1500" s="1"/>
  <c r="W17" i="1499"/>
  <c r="AL9" i="1499"/>
  <c r="E17" i="1499"/>
  <c r="CN24" i="1500"/>
  <c r="Z17" i="1499"/>
  <c r="AN17" i="7"/>
  <c r="BM9" i="1499" s="1"/>
  <c r="AL17" i="7"/>
  <c r="AM9" i="1499"/>
  <c r="AU17" i="7"/>
  <c r="DE24" i="1500" s="1"/>
  <c r="F17" i="1499"/>
  <c r="CE24" i="1500"/>
  <c r="EF23" i="1500"/>
  <c r="EE23" i="1500"/>
  <c r="CH24" i="1500"/>
  <c r="DJ24" i="1500"/>
  <c r="CC24" i="1500"/>
  <c r="CG24" i="1500"/>
  <c r="CT24" i="1500"/>
  <c r="CL24" i="1500"/>
  <c r="ED23" i="1500"/>
  <c r="EC23" i="1500"/>
  <c r="CS24" i="1500"/>
  <c r="DK24" i="1500"/>
  <c r="AR17" i="7"/>
  <c r="L16" i="1502" s="1"/>
  <c r="DA24" i="1500"/>
  <c r="EB24" i="1500"/>
  <c r="CU24" i="1500"/>
  <c r="CA24" i="1500"/>
  <c r="CQ24" i="1500"/>
  <c r="CJ24" i="1500"/>
  <c r="CB24" i="1500"/>
  <c r="CW23" i="1500"/>
  <c r="BY24" i="1500"/>
  <c r="CR24" i="1500"/>
  <c r="CZ24" i="1500"/>
  <c r="CM24" i="1500"/>
  <c r="CF24" i="1500"/>
  <c r="AT17" i="7"/>
  <c r="DD24" i="1500" s="1"/>
  <c r="BW24" i="1500"/>
  <c r="AD17" i="1499"/>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AF17" i="1499" l="1"/>
  <c r="BU36" i="1499"/>
  <c r="BR36" i="1499"/>
  <c r="BS36" i="1499"/>
  <c r="BT36" i="1499"/>
  <c r="BP36" i="1499"/>
  <c r="BQ36" i="1499"/>
  <c r="CB36" i="1499"/>
  <c r="BY19" i="1499" s="1"/>
  <c r="BV36" i="1499"/>
  <c r="CE19" i="1499" s="1"/>
  <c r="BW36" i="1499"/>
  <c r="CD19" i="1499" s="1"/>
  <c r="BX36" i="1499"/>
  <c r="CC19" i="1499" s="1"/>
  <c r="BY36" i="1499"/>
  <c r="CB19" i="1499" s="1"/>
  <c r="BZ36" i="1499"/>
  <c r="CA19" i="1499" s="1"/>
  <c r="CA36" i="1499"/>
  <c r="BZ19" i="1499" s="1"/>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S17" i="7"/>
  <c r="BP8" i="1499" a="1"/>
  <c r="BT8" i="1499" a="1"/>
  <c r="BT28" i="1499" a="1"/>
  <c r="BP28" i="1499" a="1"/>
  <c r="AM17" i="7"/>
  <c r="BL9" i="1499" s="1"/>
  <c r="BK9" i="1499"/>
  <c r="BT30" i="1499" a="1"/>
  <c r="BP30" i="1499" a="1"/>
  <c r="BY17" i="7"/>
  <c r="EI24" i="1500" s="1"/>
  <c r="BX17" i="7"/>
  <c r="EH24" i="1500" s="1"/>
  <c r="BW17" i="7"/>
  <c r="EG24" i="1500" s="1"/>
  <c r="CV24" i="1500"/>
  <c r="CX24" i="1500"/>
  <c r="BU17" i="7"/>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D29" i="1495" l="1"/>
  <c r="D30" i="1495"/>
  <c r="D31" i="1495"/>
  <c r="D32" i="1495"/>
  <c r="D33" i="1495"/>
  <c r="D36" i="1495"/>
  <c r="D34" i="1495"/>
  <c r="D35" i="1495"/>
  <c r="D25" i="1495"/>
  <c r="D37" i="1495"/>
  <c r="EN37" i="1500" s="1"/>
  <c r="D23" i="1495"/>
  <c r="D28" i="1495"/>
  <c r="D24" i="1495"/>
  <c r="D26" i="1495"/>
  <c r="D27" i="1495"/>
  <c r="BR10" i="1499"/>
  <c r="BQ10" i="1499"/>
  <c r="BS10" i="1499"/>
  <c r="BP10" i="1499"/>
  <c r="BT29" i="1499"/>
  <c r="BU29" i="1499"/>
  <c r="BV29" i="1499"/>
  <c r="BW29" i="1499"/>
  <c r="BX29" i="1499"/>
  <c r="BT12" i="1499"/>
  <c r="BX12" i="1499"/>
  <c r="BV12" i="1499"/>
  <c r="BW12" i="1499"/>
  <c r="BU12" i="1499"/>
  <c r="BW10" i="1499"/>
  <c r="BV10" i="1499"/>
  <c r="BU10" i="1499"/>
  <c r="BT10" i="1499"/>
  <c r="BX10" i="1499"/>
  <c r="AE17"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CB20" i="1499" s="1"/>
  <c r="BQ20" i="1499"/>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BV17" i="7"/>
  <c r="EF24" i="1500" s="1"/>
  <c r="EE24" i="1500"/>
  <c r="CW24" i="1500"/>
  <c r="BT17" i="7"/>
  <c r="ED24" i="1500" s="1"/>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P6" i="1506" l="1"/>
  <c r="EN27" i="1500"/>
  <c r="P5" i="1506"/>
  <c r="EN26" i="1500"/>
  <c r="P3" i="1506"/>
  <c r="EN24" i="1500"/>
  <c r="P14" i="1506"/>
  <c r="EN35" i="1500"/>
  <c r="P13" i="1506"/>
  <c r="EN34" i="1500"/>
  <c r="P15" i="1506"/>
  <c r="EN36" i="1500"/>
  <c r="P7" i="1506"/>
  <c r="EN28" i="1500"/>
  <c r="P4" i="1506"/>
  <c r="EN25" i="1500"/>
  <c r="P12" i="1506"/>
  <c r="EN33" i="1500"/>
  <c r="P11" i="1506"/>
  <c r="EN32" i="1500"/>
  <c r="P2" i="1506"/>
  <c r="EN23" i="1500"/>
  <c r="P10" i="1506"/>
  <c r="EN31" i="1500"/>
  <c r="P9" i="1506"/>
  <c r="EN30" i="1500"/>
  <c r="P8" i="1506"/>
  <c r="EN29" i="1500"/>
  <c r="BT32" i="1499"/>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V4" i="1506" l="1"/>
  <c r="V9" i="1506"/>
  <c r="V10" i="1506"/>
  <c r="V7" i="1506"/>
  <c r="V15" i="1506"/>
  <c r="V13" i="1506"/>
  <c r="V14" i="1506"/>
  <c r="V3" i="1506"/>
  <c r="V5" i="1506"/>
  <c r="V8" i="1506"/>
  <c r="V2" i="1506"/>
  <c r="V11" i="1506"/>
  <c r="V12" i="1506"/>
  <c r="V6" i="1506"/>
  <c r="DV16" i="1500"/>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47" i="1499" l="1"/>
  <c r="CH48" i="1499"/>
  <c r="CH49" i="1499"/>
  <c r="CH50" i="1499"/>
  <c r="CH51"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20" i="1499"/>
  <c r="CH12" i="1499"/>
  <c r="CH4" i="1499"/>
  <c r="CH21" i="1499"/>
  <c r="CH13" i="1499"/>
  <c r="CH5" i="1499"/>
  <c r="CH22" i="1499"/>
  <c r="CH14" i="1499"/>
  <c r="CH6" i="1499"/>
  <c r="CH23" i="1499"/>
  <c r="CH15" i="1499"/>
  <c r="CH7" i="1499"/>
  <c r="CH24" i="1499"/>
  <c r="CH16" i="1499"/>
  <c r="CH8" i="1499"/>
  <c r="CH25" i="1499"/>
  <c r="CH17" i="1499"/>
  <c r="CH9" i="1499"/>
  <c r="CH26" i="1499"/>
  <c r="CH18" i="1499"/>
  <c r="CH10" i="1499"/>
  <c r="CH19" i="1499"/>
  <c r="CH11" i="1499"/>
  <c r="CH3" i="1499"/>
  <c r="BT15" i="1499" l="1"/>
  <c r="BV15" i="1499"/>
  <c r="BX15" i="1499"/>
  <c r="BW15" i="1499"/>
  <c r="BU15" i="1499"/>
  <c r="BP23" i="1499" a="1"/>
  <c r="BT23" i="1499" a="1"/>
  <c r="BP19" i="1499" a="1"/>
  <c r="BT19" i="1499" a="1"/>
  <c r="BT14" i="1499" a="1"/>
  <c r="BP14"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CA20" i="1499"/>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X19" i="1499"/>
  <c r="BW19" i="1499"/>
  <c r="BU19" i="1499"/>
  <c r="BV19" i="1499"/>
  <c r="BT19" i="1499"/>
  <c r="BS19" i="1499"/>
  <c r="BR19" i="1499"/>
  <c r="BP19" i="1499"/>
  <c r="BQ19" i="1499"/>
  <c r="BZ11" i="1499"/>
  <c r="CA11" i="1499"/>
  <c r="CB11" i="1499"/>
  <c r="CC11" i="1499"/>
  <c r="BP6" i="1499" a="1"/>
  <c r="BT6" i="1499" a="1"/>
  <c r="BT31" i="1499" a="1"/>
  <c r="BP31" i="1499" a="1"/>
  <c r="BP15" i="1499"/>
  <c r="BR15" i="1499"/>
  <c r="BS15" i="1499"/>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Q14" i="1499"/>
  <c r="BP14" i="1499"/>
  <c r="BR14" i="1499"/>
  <c r="BS14" i="1499"/>
  <c r="BT13" i="1499" a="1"/>
  <c r="BP13" i="1499" a="1"/>
  <c r="BU14" i="1499"/>
  <c r="BV14" i="1499"/>
  <c r="BT14" i="1499"/>
  <c r="BX14" i="1499"/>
  <c r="BW14" i="1499"/>
  <c r="BY21" i="1499"/>
  <c r="CB21" i="1499"/>
  <c r="CA21" i="1499"/>
  <c r="BZ21" i="1499"/>
  <c r="BY15" i="1499"/>
  <c r="BY11" i="1499"/>
  <c r="R25" i="1494" a="1"/>
  <c r="R25" i="1494" s="1"/>
  <c r="C7" i="1492"/>
  <c r="L25" i="1494" a="1"/>
  <c r="L25" i="1494" s="1"/>
  <c r="B33" i="1492" s="1"/>
  <c r="BZ20" i="1499"/>
  <c r="C8" i="1492"/>
  <c r="C17" i="1492"/>
  <c r="BY20" i="1499"/>
  <c r="CA15" i="1499"/>
  <c r="C33" i="1492"/>
  <c r="CV19" i="1500"/>
  <c r="CW19" i="1500"/>
  <c r="CX19" i="1500"/>
  <c r="B9" i="1492"/>
  <c r="CB15" i="1499"/>
  <c r="B34" i="1492"/>
  <c r="B31" i="1492"/>
  <c r="BZ15" i="1499"/>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26" i="1495" l="1"/>
  <c r="G27" i="1495"/>
  <c r="G28" i="1495"/>
  <c r="G29" i="1495"/>
  <c r="G30" i="1495"/>
  <c r="G31" i="1495"/>
  <c r="G32" i="1495"/>
  <c r="G33" i="1495"/>
  <c r="G36" i="1495"/>
  <c r="G34" i="1495"/>
  <c r="G35" i="1495"/>
  <c r="G37" i="1495"/>
  <c r="EQ37" i="1500" s="1"/>
  <c r="G23" i="1495"/>
  <c r="G24" i="1495"/>
  <c r="G25" i="1495"/>
  <c r="CT48" i="1499"/>
  <c r="M4" i="1495"/>
  <c r="EW4" i="1500" s="1"/>
  <c r="DA23" i="1499"/>
  <c r="Q15" i="1495"/>
  <c r="I6" i="1495"/>
  <c r="CV17" i="1499"/>
  <c r="Q19" i="1495"/>
  <c r="CT15" i="1499"/>
  <c r="CT46" i="1499"/>
  <c r="CT74" i="1499" s="1"/>
  <c r="CT45" i="1499"/>
  <c r="CT73" i="1499" s="1"/>
  <c r="CT6" i="1499"/>
  <c r="CT44" i="1499"/>
  <c r="CT72" i="1499" s="1"/>
  <c r="CT43" i="1499"/>
  <c r="CT71" i="1499" s="1"/>
  <c r="CT23" i="1499"/>
  <c r="CT3" i="1499"/>
  <c r="CV13" i="1499"/>
  <c r="CV18" i="1499"/>
  <c r="CT47" i="1499"/>
  <c r="CV51" i="1499"/>
  <c r="CT19" i="1499"/>
  <c r="CT39" i="1499"/>
  <c r="CT67" i="1499" s="1"/>
  <c r="CT24" i="1499"/>
  <c r="CT10" i="1499"/>
  <c r="CT38" i="1499"/>
  <c r="CT40" i="1499"/>
  <c r="CT12" i="1499"/>
  <c r="CT20" i="1499"/>
  <c r="CT37" i="1499"/>
  <c r="CT14" i="1499"/>
  <c r="CT22" i="1499"/>
  <c r="CT11" i="1499"/>
  <c r="CV9" i="1499"/>
  <c r="CV4" i="1499"/>
  <c r="CT21" i="1499"/>
  <c r="CT18" i="1499"/>
  <c r="CT41" i="1499"/>
  <c r="CT69" i="1499" s="1"/>
  <c r="CT51" i="1499"/>
  <c r="CV7" i="1499"/>
  <c r="CT5" i="1499"/>
  <c r="CT25" i="1499"/>
  <c r="CT50" i="1499"/>
  <c r="CT42" i="1499"/>
  <c r="CT70" i="1499" s="1"/>
  <c r="CT13" i="1499"/>
  <c r="CT7" i="1499"/>
  <c r="CV25" i="1499"/>
  <c r="CT16" i="1499"/>
  <c r="CT17" i="1499"/>
  <c r="CT49" i="1499"/>
  <c r="CT26" i="1499"/>
  <c r="CV19" i="1499"/>
  <c r="CT8" i="1499"/>
  <c r="CT4" i="1499"/>
  <c r="CT9" i="1499"/>
  <c r="L5" i="1495"/>
  <c r="EV5" i="1500" s="1"/>
  <c r="L7" i="1495"/>
  <c r="I12" i="1495"/>
  <c r="ES12" i="1500" s="1"/>
  <c r="L16" i="1495"/>
  <c r="L10" i="1495"/>
  <c r="Q10" i="1495"/>
  <c r="FA10" i="1500" s="1"/>
  <c r="Q8" i="1495"/>
  <c r="I8" i="1495"/>
  <c r="ES8" i="1500" s="1"/>
  <c r="L15" i="1495"/>
  <c r="Q9" i="1495"/>
  <c r="FA9" i="1500" s="1"/>
  <c r="I11" i="1495"/>
  <c r="ES11" i="1500" s="1"/>
  <c r="O10" i="1495"/>
  <c r="L20" i="1492" s="1"/>
  <c r="O11" i="1495"/>
  <c r="EY11" i="1500" s="1"/>
  <c r="O9" i="1495"/>
  <c r="EY9" i="1500" s="1"/>
  <c r="O19" i="1495"/>
  <c r="EY19" i="1500" s="1"/>
  <c r="O13" i="1495"/>
  <c r="O20" i="1492" s="1"/>
  <c r="O14" i="1495"/>
  <c r="P20" i="1492" s="1"/>
  <c r="O7" i="1495"/>
  <c r="EY7" i="1500" s="1"/>
  <c r="O8" i="1495"/>
  <c r="O17" i="1495"/>
  <c r="EY17" i="1500" s="1"/>
  <c r="O16" i="1495"/>
  <c r="EY16" i="1500" s="1"/>
  <c r="O12" i="1495"/>
  <c r="N20" i="1492" s="1"/>
  <c r="O18" i="1495"/>
  <c r="EY18" i="1500" s="1"/>
  <c r="O6" i="1495"/>
  <c r="H20" i="1492" s="1"/>
  <c r="O5" i="1495"/>
  <c r="EY5" i="1500" s="1"/>
  <c r="O15" i="1495"/>
  <c r="Q20" i="1492" s="1"/>
  <c r="I13" i="1495"/>
  <c r="ES13" i="1500" s="1"/>
  <c r="L13" i="1495"/>
  <c r="EV13" i="1500" s="1"/>
  <c r="Q18" i="1495"/>
  <c r="I9" i="1495"/>
  <c r="ES9" i="1500" s="1"/>
  <c r="L9" i="1495"/>
  <c r="EV9" i="1500" s="1"/>
  <c r="Q6" i="1495"/>
  <c r="FA6" i="1500" s="1"/>
  <c r="I5" i="1495"/>
  <c r="ES5" i="1500" s="1"/>
  <c r="AA17" i="1495"/>
  <c r="AA12" i="1495"/>
  <c r="AA15" i="1495"/>
  <c r="AA6" i="1495"/>
  <c r="AA13" i="1495"/>
  <c r="FK13" i="1500" s="1"/>
  <c r="AA16" i="1495"/>
  <c r="FK16" i="1500" s="1"/>
  <c r="AA10" i="1495"/>
  <c r="FK10" i="1500" s="1"/>
  <c r="AA7" i="1495"/>
  <c r="FK7" i="1500" s="1"/>
  <c r="AA9" i="1495"/>
  <c r="AA8" i="1495"/>
  <c r="FK8" i="1500" s="1"/>
  <c r="AA11" i="1495"/>
  <c r="AA18" i="1495"/>
  <c r="FK18" i="1500" s="1"/>
  <c r="AA19" i="1495"/>
  <c r="AA5" i="1495"/>
  <c r="FK5" i="1500" s="1"/>
  <c r="AA14" i="1495"/>
  <c r="I14" i="1495"/>
  <c r="ES14" i="1500" s="1"/>
  <c r="L14" i="1495"/>
  <c r="Q11" i="1495"/>
  <c r="M8" i="1495"/>
  <c r="EW8" i="1500" s="1"/>
  <c r="M13" i="1495"/>
  <c r="EW13" i="1500" s="1"/>
  <c r="M15" i="1495"/>
  <c r="EW15" i="1500" s="1"/>
  <c r="M11" i="1495"/>
  <c r="EW11" i="1500" s="1"/>
  <c r="M9" i="1495"/>
  <c r="EW9" i="1500" s="1"/>
  <c r="M12" i="1495"/>
  <c r="EW12" i="1500" s="1"/>
  <c r="M10" i="1495"/>
  <c r="EW10" i="1500" s="1"/>
  <c r="M19" i="1495"/>
  <c r="EW19" i="1500" s="1"/>
  <c r="M14" i="1495"/>
  <c r="EW14" i="1500" s="1"/>
  <c r="M18" i="1495"/>
  <c r="EW18" i="1500" s="1"/>
  <c r="M17" i="1495"/>
  <c r="EW17" i="1500" s="1"/>
  <c r="M7" i="1495"/>
  <c r="EW7" i="1500" s="1"/>
  <c r="M5" i="1495"/>
  <c r="EW5" i="1500" s="1"/>
  <c r="M6" i="1495"/>
  <c r="EW6" i="1500" s="1"/>
  <c r="M16" i="1495"/>
  <c r="EW16" i="1500" s="1"/>
  <c r="I10" i="1495"/>
  <c r="ES10" i="1500" s="1"/>
  <c r="L12" i="1495"/>
  <c r="Q7" i="1495"/>
  <c r="FA7" i="1500" s="1"/>
  <c r="P7" i="1495"/>
  <c r="P10" i="1495"/>
  <c r="P5" i="1495"/>
  <c r="P15" i="1495"/>
  <c r="P8" i="1495"/>
  <c r="P14" i="1495"/>
  <c r="AD13" i="1504" s="1"/>
  <c r="AJ13" i="1504" s="1"/>
  <c r="P6" i="1495"/>
  <c r="P16" i="1495"/>
  <c r="P9" i="1495"/>
  <c r="AD8" i="1504" s="1"/>
  <c r="AJ8" i="1504" s="1"/>
  <c r="P12" i="1495"/>
  <c r="P13" i="1495"/>
  <c r="AD12" i="1504" s="1"/>
  <c r="AJ12" i="1504" s="1"/>
  <c r="P11" i="1495"/>
  <c r="P17" i="1495"/>
  <c r="AD16" i="1504" s="1"/>
  <c r="AJ16" i="1504" s="1"/>
  <c r="P19" i="1495"/>
  <c r="P18" i="1495"/>
  <c r="I15" i="1495"/>
  <c r="ES15" i="1500" s="1"/>
  <c r="L19" i="1495"/>
  <c r="EV19" i="1500" s="1"/>
  <c r="Q16" i="1495"/>
  <c r="FA16" i="1500" s="1"/>
  <c r="X18" i="1495"/>
  <c r="FH18" i="1500" s="1"/>
  <c r="X16" i="1495"/>
  <c r="FH16" i="1500" s="1"/>
  <c r="X9" i="1495"/>
  <c r="X12" i="1495"/>
  <c r="X6" i="1495"/>
  <c r="X8" i="1495"/>
  <c r="X15" i="1495"/>
  <c r="X17" i="1495"/>
  <c r="FH17" i="1500" s="1"/>
  <c r="X14" i="1495"/>
  <c r="X5" i="1495"/>
  <c r="FH5" i="1500" s="1"/>
  <c r="X7" i="1495"/>
  <c r="X10" i="1495"/>
  <c r="X13" i="1495"/>
  <c r="X11" i="1495"/>
  <c r="FH11" i="1500" s="1"/>
  <c r="X19" i="1495"/>
  <c r="FH19" i="1500" s="1"/>
  <c r="H6" i="1495"/>
  <c r="H7" i="1495"/>
  <c r="AG6" i="1504" s="1"/>
  <c r="AM6" i="1504" s="1"/>
  <c r="H5" i="1495"/>
  <c r="H17" i="1495"/>
  <c r="H18" i="1495"/>
  <c r="ER18" i="1500" s="1"/>
  <c r="H12" i="1495"/>
  <c r="H15" i="1495"/>
  <c r="AG14" i="1504" s="1"/>
  <c r="AM14" i="1504" s="1"/>
  <c r="H13" i="1495"/>
  <c r="H16" i="1495"/>
  <c r="H14" i="1495"/>
  <c r="AG13" i="1504" s="1"/>
  <c r="AM13" i="1504" s="1"/>
  <c r="H19" i="1495"/>
  <c r="ER19" i="1500" s="1"/>
  <c r="H10" i="1495"/>
  <c r="AG9" i="1504" s="1"/>
  <c r="AM9" i="1504" s="1"/>
  <c r="H8" i="1495"/>
  <c r="AG7" i="1504" s="1"/>
  <c r="AM7" i="1504" s="1"/>
  <c r="H11" i="1495"/>
  <c r="AG10" i="1504" s="1"/>
  <c r="AM10" i="1504" s="1"/>
  <c r="H9" i="1495"/>
  <c r="AG8" i="1504" s="1"/>
  <c r="AM8" i="1504" s="1"/>
  <c r="R17" i="1495"/>
  <c r="FB17" i="1500" s="1"/>
  <c r="R9" i="1495"/>
  <c r="FB9" i="1500" s="1"/>
  <c r="R18" i="1495"/>
  <c r="FB18" i="1500" s="1"/>
  <c r="R19" i="1495"/>
  <c r="FB19" i="1500" s="1"/>
  <c r="R10" i="1495"/>
  <c r="FB10" i="1500" s="1"/>
  <c r="R14" i="1495"/>
  <c r="FB14" i="1500" s="1"/>
  <c r="R8" i="1495"/>
  <c r="FB8" i="1500" s="1"/>
  <c r="R16" i="1495"/>
  <c r="R5" i="1495"/>
  <c r="FB5" i="1500" s="1"/>
  <c r="R12" i="1495"/>
  <c r="FB12" i="1500" s="1"/>
  <c r="R11" i="1495"/>
  <c r="FB11" i="1500" s="1"/>
  <c r="R7" i="1495"/>
  <c r="FB7" i="1500" s="1"/>
  <c r="R13" i="1495"/>
  <c r="R15" i="1495"/>
  <c r="R6" i="1495"/>
  <c r="W13" i="1495"/>
  <c r="FG13" i="1500" s="1"/>
  <c r="W8" i="1495"/>
  <c r="FG8" i="1500" s="1"/>
  <c r="W15" i="1495"/>
  <c r="FG15" i="1500" s="1"/>
  <c r="W16" i="1495"/>
  <c r="FG16" i="1500" s="1"/>
  <c r="W7" i="1495"/>
  <c r="FG7" i="1500" s="1"/>
  <c r="W5" i="1495"/>
  <c r="FG5" i="1500" s="1"/>
  <c r="W6" i="1495"/>
  <c r="FG6" i="1500" s="1"/>
  <c r="W18" i="1495"/>
  <c r="FG18" i="1500" s="1"/>
  <c r="W19" i="1495"/>
  <c r="FG19" i="1500" s="1"/>
  <c r="W9" i="1495"/>
  <c r="FG9" i="1500" s="1"/>
  <c r="W12" i="1495"/>
  <c r="FG12" i="1500" s="1"/>
  <c r="W17" i="1495"/>
  <c r="FG17" i="1500" s="1"/>
  <c r="W11" i="1495"/>
  <c r="FG11" i="1500" s="1"/>
  <c r="W10" i="1495"/>
  <c r="W14" i="1495"/>
  <c r="I16" i="1495"/>
  <c r="ES16" i="1500" s="1"/>
  <c r="L8" i="1495"/>
  <c r="Q14" i="1495"/>
  <c r="FA14" i="1500" s="1"/>
  <c r="DA51" i="1499"/>
  <c r="I19" i="1495"/>
  <c r="ES19" i="1500" s="1"/>
  <c r="L17" i="1495"/>
  <c r="EV17" i="1500" s="1"/>
  <c r="Q13" i="1495"/>
  <c r="T16" i="1495"/>
  <c r="T5" i="1495"/>
  <c r="FD5" i="1500" s="1"/>
  <c r="T18" i="1495"/>
  <c r="FD18" i="1500" s="1"/>
  <c r="T10" i="1495"/>
  <c r="FD10" i="1500" s="1"/>
  <c r="T17" i="1495"/>
  <c r="FD17" i="1500" s="1"/>
  <c r="T13" i="1495"/>
  <c r="T7" i="1495"/>
  <c r="FD7" i="1500" s="1"/>
  <c r="T11" i="1495"/>
  <c r="T8" i="1495"/>
  <c r="FD8" i="1500" s="1"/>
  <c r="T9" i="1495"/>
  <c r="FD9" i="1500" s="1"/>
  <c r="T15" i="1495"/>
  <c r="FD15" i="1500" s="1"/>
  <c r="T6" i="1495"/>
  <c r="FD6" i="1500" s="1"/>
  <c r="T12" i="1495"/>
  <c r="T19" i="1495"/>
  <c r="FD19" i="1500" s="1"/>
  <c r="T14" i="1495"/>
  <c r="P26" i="1492" s="1"/>
  <c r="I18" i="1495"/>
  <c r="ES18" i="1500" s="1"/>
  <c r="L18" i="1495"/>
  <c r="EV18" i="1500" s="1"/>
  <c r="Q12" i="1495"/>
  <c r="FA12" i="1500" s="1"/>
  <c r="I17" i="1495"/>
  <c r="ES17" i="1500" s="1"/>
  <c r="L11" i="1495"/>
  <c r="Q5" i="1495"/>
  <c r="FA5" i="1500" s="1"/>
  <c r="I7" i="1495"/>
  <c r="L6" i="1495"/>
  <c r="EV6" i="1500" s="1"/>
  <c r="Q17" i="1495"/>
  <c r="T4" i="1495"/>
  <c r="FD4" i="1500" s="1"/>
  <c r="DA12" i="1499"/>
  <c r="DA19" i="1499"/>
  <c r="DA9" i="1499"/>
  <c r="DA49" i="1499"/>
  <c r="DA21" i="1499"/>
  <c r="DA16" i="1499"/>
  <c r="DA48" i="1499"/>
  <c r="DA46" i="1499"/>
  <c r="DA74" i="1499" s="1"/>
  <c r="DA14" i="1499"/>
  <c r="CV10" i="1499"/>
  <c r="DA26" i="1499"/>
  <c r="DA41" i="1499"/>
  <c r="DA69" i="1499" s="1"/>
  <c r="DA13" i="1499"/>
  <c r="DA15" i="1499"/>
  <c r="DA6" i="1499"/>
  <c r="DA45" i="1499"/>
  <c r="DA73" i="1499" s="1"/>
  <c r="DA10" i="1499"/>
  <c r="DA40" i="1499"/>
  <c r="DA68" i="1499" s="1"/>
  <c r="CV42" i="1499"/>
  <c r="CV70" i="1499" s="1"/>
  <c r="DE47" i="1499"/>
  <c r="DA5" i="1499"/>
  <c r="DA38" i="1499"/>
  <c r="DA66" i="1499" s="1"/>
  <c r="DA37" i="1499"/>
  <c r="DA65" i="1499" s="1"/>
  <c r="DA3" i="1499"/>
  <c r="DA47" i="1499"/>
  <c r="DA20" i="1499"/>
  <c r="DA8" i="1499"/>
  <c r="DA18" i="1499"/>
  <c r="DA25" i="1499"/>
  <c r="DA17" i="1499"/>
  <c r="FD13" i="1500"/>
  <c r="DA24" i="1499"/>
  <c r="DA4" i="1499"/>
  <c r="DA7" i="1499"/>
  <c r="DA11" i="1499"/>
  <c r="DA22" i="1499"/>
  <c r="CV39" i="1499"/>
  <c r="CV67" i="1499" s="1"/>
  <c r="CV50" i="1499"/>
  <c r="CV47" i="1499"/>
  <c r="CA29" i="1499"/>
  <c r="BY29" i="1499"/>
  <c r="CB29" i="1499"/>
  <c r="BZ29" i="1499"/>
  <c r="CV38" i="1499"/>
  <c r="CV48" i="1499"/>
  <c r="CV16" i="1499"/>
  <c r="DA44" i="1499"/>
  <c r="CV49" i="1499"/>
  <c r="CV6" i="1499"/>
  <c r="CV5" i="1499"/>
  <c r="CV21" i="1499"/>
  <c r="CV12" i="1499"/>
  <c r="O4" i="1495"/>
  <c r="EY4" i="1500" s="1"/>
  <c r="DA43" i="1499"/>
  <c r="DA71" i="1499" s="1"/>
  <c r="CB22" i="1499"/>
  <c r="CV37" i="1499"/>
  <c r="CV15" i="1499"/>
  <c r="CV3" i="1499"/>
  <c r="DA42" i="1499"/>
  <c r="DA70" i="1499" s="1"/>
  <c r="BQ13" i="1499"/>
  <c r="BR13" i="1499"/>
  <c r="BS13" i="1499"/>
  <c r="BP13" i="1499"/>
  <c r="CV14" i="1499"/>
  <c r="CV22"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DA50" i="1499"/>
  <c r="BW31" i="1499"/>
  <c r="BX31" i="1499"/>
  <c r="BU31" i="1499"/>
  <c r="BT31" i="1499"/>
  <c r="BV31" i="1499"/>
  <c r="CV8" i="1499"/>
  <c r="CV11" i="1499"/>
  <c r="CV44" i="1499"/>
  <c r="CV72" i="1499" s="1"/>
  <c r="BR5" i="1499"/>
  <c r="BZ5" i="1499" s="1"/>
  <c r="BQ5" i="1499"/>
  <c r="CA5" i="1499" s="1"/>
  <c r="BS5" i="1499"/>
  <c r="BY5" i="1499" s="1"/>
  <c r="BP5" i="1499"/>
  <c r="CB5" i="1499" s="1"/>
  <c r="BT6" i="1499"/>
  <c r="BU6" i="1499"/>
  <c r="BX6" i="1499"/>
  <c r="BW6" i="1499"/>
  <c r="BV6" i="1499"/>
  <c r="CB25" i="1499"/>
  <c r="BY25" i="1499"/>
  <c r="CV24" i="1499"/>
  <c r="CV20" i="1499"/>
  <c r="CV23" i="1499"/>
  <c r="CV26" i="1499"/>
  <c r="EY8" i="1500"/>
  <c r="CV43" i="1499"/>
  <c r="CV71" i="1499" s="1"/>
  <c r="BV5" i="1499"/>
  <c r="BU5" i="1499"/>
  <c r="BT5" i="1499"/>
  <c r="BX5" i="1499"/>
  <c r="BW5" i="1499"/>
  <c r="BS6" i="1499"/>
  <c r="BY6" i="1499" s="1"/>
  <c r="BQ6" i="1499"/>
  <c r="CA6" i="1499" s="1"/>
  <c r="BR6" i="1499"/>
  <c r="BZ6" i="1499" s="1"/>
  <c r="BP6" i="1499"/>
  <c r="CB8" i="1499"/>
  <c r="CA8" i="1499"/>
  <c r="BZ8" i="1499"/>
  <c r="BY8" i="1499"/>
  <c r="CV41" i="1499"/>
  <c r="BY28" i="1499"/>
  <c r="CA28" i="1499"/>
  <c r="CV40" i="1499"/>
  <c r="CV68" i="1499" s="1"/>
  <c r="BZ17" i="1499"/>
  <c r="CA9" i="1499"/>
  <c r="CB9" i="1499"/>
  <c r="CW48" i="1499"/>
  <c r="CO47" i="1499"/>
  <c r="CO48" i="1499"/>
  <c r="CO49" i="1499"/>
  <c r="CO50" i="1499"/>
  <c r="CO51" i="1499"/>
  <c r="CW47" i="1499"/>
  <c r="CS47" i="1499"/>
  <c r="CS48" i="1499"/>
  <c r="CS49" i="1499"/>
  <c r="CS50" i="1499"/>
  <c r="CS51" i="1499"/>
  <c r="DD47" i="1499"/>
  <c r="DD48" i="1499"/>
  <c r="DD49" i="1499"/>
  <c r="DD50" i="1499"/>
  <c r="DD51" i="1499"/>
  <c r="CP47" i="1499"/>
  <c r="CP48" i="1499"/>
  <c r="CP49" i="1499"/>
  <c r="CP50" i="1499"/>
  <c r="CP51" i="1499"/>
  <c r="CX47" i="1499"/>
  <c r="CX48" i="1499"/>
  <c r="CX49" i="1499"/>
  <c r="CX50" i="1499"/>
  <c r="CX51" i="1499"/>
  <c r="DH47" i="1499"/>
  <c r="DH48" i="1499"/>
  <c r="DH49" i="1499"/>
  <c r="DH50" i="1499"/>
  <c r="DH51" i="1499"/>
  <c r="DE51" i="1499"/>
  <c r="CW51" i="1499"/>
  <c r="DE50" i="1499"/>
  <c r="CW50" i="1499"/>
  <c r="DE49" i="1499"/>
  <c r="CY47" i="1499"/>
  <c r="CY48" i="1499"/>
  <c r="CY49" i="1499"/>
  <c r="CY50" i="1499"/>
  <c r="CY51" i="1499"/>
  <c r="CW49" i="1499"/>
  <c r="DE48" i="1499"/>
  <c r="DE45" i="1499"/>
  <c r="DE73" i="1499" s="1"/>
  <c r="CW4" i="1499"/>
  <c r="CW23" i="1499"/>
  <c r="CS40" i="1499"/>
  <c r="CA10" i="1499"/>
  <c r="CO39" i="1499"/>
  <c r="DE43" i="1499"/>
  <c r="DE71" i="1499" s="1"/>
  <c r="CO37" i="1499"/>
  <c r="DE42" i="1499"/>
  <c r="CS43" i="1499"/>
  <c r="CS41" i="1499"/>
  <c r="CW45" i="1499"/>
  <c r="CW73" i="1499" s="1"/>
  <c r="CW22" i="1499"/>
  <c r="CX37" i="1499"/>
  <c r="CX38" i="1499"/>
  <c r="CX39" i="1499"/>
  <c r="CX40" i="1499"/>
  <c r="CX41" i="1499"/>
  <c r="CX42" i="1499"/>
  <c r="CX43" i="1499"/>
  <c r="CX44" i="1499"/>
  <c r="CX45" i="1499"/>
  <c r="CX46" i="1499"/>
  <c r="EZ13" i="1500"/>
  <c r="CT66" i="1499"/>
  <c r="CW46" i="1499"/>
  <c r="CW74" i="1499" s="1"/>
  <c r="DE44" i="1499"/>
  <c r="CS42" i="1499"/>
  <c r="CO38" i="1499"/>
  <c r="CW44" i="1499"/>
  <c r="CW13" i="1499"/>
  <c r="DD37" i="1499"/>
  <c r="DD38" i="1499"/>
  <c r="DD39" i="1499"/>
  <c r="DD40" i="1499"/>
  <c r="DD41" i="1499"/>
  <c r="DD42" i="1499"/>
  <c r="DD43" i="1499"/>
  <c r="DD44" i="1499"/>
  <c r="DD45" i="1499"/>
  <c r="DD46" i="1499"/>
  <c r="CW43" i="1499"/>
  <c r="CW71" i="1499" s="1"/>
  <c r="DE41" i="1499"/>
  <c r="CS39" i="1499"/>
  <c r="CS67" i="1499" s="1"/>
  <c r="CW15" i="1499"/>
  <c r="EZ17" i="1500"/>
  <c r="CW8" i="1499"/>
  <c r="CW26" i="1499"/>
  <c r="CW42" i="1499"/>
  <c r="DE40" i="1499"/>
  <c r="CS38" i="1499"/>
  <c r="CO46" i="1499"/>
  <c r="CW6" i="1499"/>
  <c r="DH37" i="1499"/>
  <c r="DH38" i="1499"/>
  <c r="DH39" i="1499"/>
  <c r="DH40" i="1499"/>
  <c r="DH41" i="1499"/>
  <c r="DH42" i="1499"/>
  <c r="DH43" i="1499"/>
  <c r="DH44" i="1499"/>
  <c r="DH45" i="1499"/>
  <c r="DH46" i="1499"/>
  <c r="CW41" i="1499"/>
  <c r="DE39" i="1499"/>
  <c r="CS37" i="1499"/>
  <c r="CO45" i="1499"/>
  <c r="CO73" i="1499" s="1"/>
  <c r="CW16" i="1499"/>
  <c r="CW40" i="1499"/>
  <c r="DE38" i="1499"/>
  <c r="CO44" i="1499"/>
  <c r="CW39"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W20" i="1499"/>
  <c r="CW38" i="1499"/>
  <c r="CS46" i="1499"/>
  <c r="DA72" i="1499"/>
  <c r="CO42" i="1499"/>
  <c r="CW37" i="1499"/>
  <c r="CS45" i="1499"/>
  <c r="CS73" i="1499" s="1"/>
  <c r="CO41" i="1499"/>
  <c r="CW18" i="1499"/>
  <c r="CW25" i="1499"/>
  <c r="CW12" i="1499"/>
  <c r="CW17" i="1499"/>
  <c r="CW10" i="1499"/>
  <c r="CW21" i="1499"/>
  <c r="EZ9" i="1500"/>
  <c r="CT68" i="1499"/>
  <c r="CV66" i="1499"/>
  <c r="DE46" i="1499"/>
  <c r="CS44" i="1499"/>
  <c r="CS72" i="1499" s="1"/>
  <c r="CO40" i="1499"/>
  <c r="CW11" i="1499"/>
  <c r="EZ19" i="1500"/>
  <c r="CW14" i="1499"/>
  <c r="BZ10" i="1499"/>
  <c r="BY10" i="1499"/>
  <c r="CW24" i="1499"/>
  <c r="CW7" i="1499"/>
  <c r="P4" i="1495"/>
  <c r="CW3" i="1499"/>
  <c r="CW5" i="1499"/>
  <c r="CW19" i="1499"/>
  <c r="CW9" i="1499"/>
  <c r="EZ18" i="1500"/>
  <c r="I26" i="1492"/>
  <c r="K20" i="1492"/>
  <c r="DH8" i="1499"/>
  <c r="DH11" i="1499"/>
  <c r="DH12" i="1499"/>
  <c r="DH14" i="1499"/>
  <c r="FK6" i="1500"/>
  <c r="DH15" i="1499"/>
  <c r="DH20" i="1499"/>
  <c r="DH23" i="1499"/>
  <c r="DH17" i="1499"/>
  <c r="DH4" i="1499"/>
  <c r="DH5" i="1499"/>
  <c r="FK15" i="1500"/>
  <c r="DH16" i="1499"/>
  <c r="DH6" i="1499"/>
  <c r="DH18" i="1499"/>
  <c r="DH13" i="1499"/>
  <c r="DH21" i="1499"/>
  <c r="DH26" i="1499"/>
  <c r="DH25" i="1499"/>
  <c r="DH22" i="1499"/>
  <c r="DH3" i="1499"/>
  <c r="FK17" i="1500"/>
  <c r="O18" i="1492"/>
  <c r="F26" i="1492"/>
  <c r="J26" i="1492"/>
  <c r="CP6" i="1499"/>
  <c r="FA17" i="1500"/>
  <c r="CP20" i="1499"/>
  <c r="DE11" i="1499"/>
  <c r="DE22" i="1499"/>
  <c r="FA19" i="1500"/>
  <c r="DE4" i="1499"/>
  <c r="FK12" i="1500"/>
  <c r="F18" i="1492"/>
  <c r="DH24" i="1499"/>
  <c r="DH10" i="1499"/>
  <c r="CP4" i="1499"/>
  <c r="DH19" i="1499"/>
  <c r="FA18" i="1500"/>
  <c r="Q4" i="1495"/>
  <c r="FA4" i="1500" s="1"/>
  <c r="AA4" i="1495"/>
  <c r="DH9" i="1499"/>
  <c r="DH7" i="1499"/>
  <c r="FK19" i="1500"/>
  <c r="CX25" i="1499"/>
  <c r="CS20" i="1499"/>
  <c r="DE20" i="1499"/>
  <c r="FA15" i="1500"/>
  <c r="CS11" i="1499"/>
  <c r="CS22" i="1499"/>
  <c r="CS9" i="1499"/>
  <c r="CP19" i="1499"/>
  <c r="CP7" i="1499"/>
  <c r="CO3" i="1499"/>
  <c r="CP17" i="1499"/>
  <c r="CP9" i="1499"/>
  <c r="CP25" i="1499"/>
  <c r="CP24" i="1499"/>
  <c r="CS14" i="1499"/>
  <c r="CS13" i="1499"/>
  <c r="CS21" i="1499"/>
  <c r="CS8" i="1499"/>
  <c r="CS25" i="1499"/>
  <c r="CS15" i="1499"/>
  <c r="CS7" i="1499"/>
  <c r="DE9" i="1499"/>
  <c r="CS12" i="1499"/>
  <c r="CS23" i="1499"/>
  <c r="CS4" i="1499"/>
  <c r="CS18" i="1499"/>
  <c r="CX14" i="1499"/>
  <c r="M26" i="1492"/>
  <c r="CS24" i="1499"/>
  <c r="CS16" i="1499"/>
  <c r="DE18" i="1499"/>
  <c r="CO4" i="1499"/>
  <c r="CO13" i="1499"/>
  <c r="CS19" i="1499"/>
  <c r="CS26" i="1499"/>
  <c r="DE14" i="1499"/>
  <c r="CO24" i="1499"/>
  <c r="CS17" i="1499"/>
  <c r="CS10" i="1499"/>
  <c r="DE19" i="1499"/>
  <c r="CP12" i="1499"/>
  <c r="CX19" i="1499"/>
  <c r="CO6" i="1499"/>
  <c r="CP21" i="1499"/>
  <c r="CO7" i="1499"/>
  <c r="CX15" i="1499"/>
  <c r="CP18" i="1499"/>
  <c r="CO21" i="1499"/>
  <c r="CX9" i="1499"/>
  <c r="CX22" i="1499"/>
  <c r="CO17" i="1499"/>
  <c r="CX26" i="1499"/>
  <c r="CX3" i="1499"/>
  <c r="CO25" i="1499"/>
  <c r="CX20" i="1499"/>
  <c r="CX7" i="1499"/>
  <c r="CX23" i="1499"/>
  <c r="CO16" i="1499"/>
  <c r="CX13" i="1499"/>
  <c r="CX8" i="1499"/>
  <c r="CX10" i="1499"/>
  <c r="CX4" i="1499"/>
  <c r="CX24" i="1499"/>
  <c r="CP14" i="1499"/>
  <c r="L26" i="1492"/>
  <c r="CP15" i="1499"/>
  <c r="CO18" i="1499"/>
  <c r="J18" i="1492"/>
  <c r="CP16" i="1499"/>
  <c r="CX5" i="1499"/>
  <c r="CX16" i="1499"/>
  <c r="CS5" i="1499"/>
  <c r="CX18" i="1499"/>
  <c r="CX11" i="1499"/>
  <c r="CP5" i="1499"/>
  <c r="CX21" i="1499"/>
  <c r="CP23" i="1499"/>
  <c r="CX12" i="1499"/>
  <c r="CS6" i="1499"/>
  <c r="CX17" i="1499"/>
  <c r="CX6" i="1499"/>
  <c r="O26" i="1492"/>
  <c r="CO20" i="1499"/>
  <c r="N21" i="1492"/>
  <c r="CC24" i="1499"/>
  <c r="FH7" i="1500"/>
  <c r="EV16" i="1500"/>
  <c r="DE3" i="1499"/>
  <c r="CS3" i="1499"/>
  <c r="EV7" i="1500"/>
  <c r="CP3" i="1499"/>
  <c r="ER11" i="1500"/>
  <c r="EV10" i="1500"/>
  <c r="EV14" i="1500"/>
  <c r="H4" i="1495"/>
  <c r="M17" i="1492"/>
  <c r="CC25" i="1499"/>
  <c r="L4" i="1495"/>
  <c r="EV4" i="1500" s="1"/>
  <c r="EV12" i="1500"/>
  <c r="BZ25" i="1499"/>
  <c r="CA25" i="1499"/>
  <c r="I20" i="1492"/>
  <c r="CC7" i="1499"/>
  <c r="CO15" i="1499"/>
  <c r="CO12" i="1499"/>
  <c r="CO26" i="1499"/>
  <c r="CO14" i="1499"/>
  <c r="CO8" i="1499"/>
  <c r="CO10" i="1499"/>
  <c r="ER10" i="1500"/>
  <c r="CO23" i="1499"/>
  <c r="CO22" i="1499"/>
  <c r="CO19" i="1499"/>
  <c r="CO11" i="1499"/>
  <c r="CO5" i="1499"/>
  <c r="CO9" i="1499"/>
  <c r="DE23" i="1499"/>
  <c r="DE16" i="1499"/>
  <c r="DE8" i="1499"/>
  <c r="X4" i="1495"/>
  <c r="FH4" i="1500" s="1"/>
  <c r="DE26" i="1499"/>
  <c r="DE17" i="1499"/>
  <c r="DE21" i="1499"/>
  <c r="DE15" i="1499"/>
  <c r="DE5" i="1499"/>
  <c r="DE25" i="1499"/>
  <c r="CP10" i="1499"/>
  <c r="CP22" i="1499"/>
  <c r="CP26" i="1499"/>
  <c r="DE13" i="1499"/>
  <c r="DE6" i="1499"/>
  <c r="DE24" i="1499"/>
  <c r="FH13" i="1500"/>
  <c r="DE7" i="1499"/>
  <c r="DE12" i="1499"/>
  <c r="DE10" i="1499"/>
  <c r="J20" i="1492"/>
  <c r="CP8" i="1499"/>
  <c r="CP11" i="1499"/>
  <c r="CP13" i="1499"/>
  <c r="ES6" i="1500"/>
  <c r="ES7" i="1500"/>
  <c r="I4" i="1495"/>
  <c r="ES4" i="1500" s="1"/>
  <c r="FB16" i="1500"/>
  <c r="R4" i="1495"/>
  <c r="FB4" i="1500" s="1"/>
  <c r="FB15" i="1500"/>
  <c r="FB13" i="1500"/>
  <c r="FB6" i="1500"/>
  <c r="CC5" i="1499"/>
  <c r="CB6" i="1499"/>
  <c r="DD5" i="1499"/>
  <c r="DD14" i="1499"/>
  <c r="DD22" i="1499"/>
  <c r="DD16" i="1499"/>
  <c r="DD9" i="1499"/>
  <c r="DD17" i="1499"/>
  <c r="DD25" i="1499"/>
  <c r="DD3" i="1499"/>
  <c r="DD13" i="1499"/>
  <c r="DD23" i="1499"/>
  <c r="DD10" i="1499"/>
  <c r="DD18" i="1499"/>
  <c r="DD26" i="1499"/>
  <c r="DD11" i="1499"/>
  <c r="DD7" i="1499"/>
  <c r="DD6" i="1499"/>
  <c r="DD19" i="1499"/>
  <c r="DD8" i="1499"/>
  <c r="DD4" i="1499"/>
  <c r="DD12" i="1499"/>
  <c r="DD20" i="1499"/>
  <c r="DD21" i="1499"/>
  <c r="DD15" i="1499"/>
  <c r="DD24" i="1499"/>
  <c r="CB10" i="1499"/>
  <c r="CY10" i="1499"/>
  <c r="CY18" i="1499"/>
  <c r="CY26" i="1499"/>
  <c r="CY8" i="1499"/>
  <c r="CY17" i="1499"/>
  <c r="CY11" i="1499"/>
  <c r="CY20" i="1499"/>
  <c r="CY9" i="1499"/>
  <c r="CY19" i="1499"/>
  <c r="CY13" i="1499"/>
  <c r="CY25" i="1499"/>
  <c r="CY14" i="1499"/>
  <c r="CY7" i="1499"/>
  <c r="CY5" i="1499"/>
  <c r="CY23" i="1499"/>
  <c r="CY3" i="1499"/>
  <c r="CY15" i="1499"/>
  <c r="CY6" i="1499"/>
  <c r="CY16" i="1499"/>
  <c r="CY4" i="1499"/>
  <c r="CY21" i="1499"/>
  <c r="CY22" i="1499"/>
  <c r="CY12" i="1499"/>
  <c r="CY24" i="1499"/>
  <c r="FG10" i="1500"/>
  <c r="FG14" i="1500"/>
  <c r="W4" i="1495"/>
  <c r="FG4" i="1500" s="1"/>
  <c r="CA22" i="1499"/>
  <c r="BY22" i="1499"/>
  <c r="BZ22" i="1499"/>
  <c r="CA17" i="1499"/>
  <c r="CB17" i="1499"/>
  <c r="BY17" i="1499"/>
  <c r="BZ9" i="1499"/>
  <c r="BY9" i="1499"/>
  <c r="CC28" i="1499"/>
  <c r="BY14" i="1499"/>
  <c r="CB14" i="1499"/>
  <c r="BZ14" i="1499"/>
  <c r="CA14" i="1499"/>
  <c r="O35" i="1492" l="1"/>
  <c r="BG4" i="1495"/>
  <c r="F31" i="1495"/>
  <c r="R10" i="1506" s="1"/>
  <c r="X10" i="1506" s="1"/>
  <c r="K26" i="1492"/>
  <c r="EP31" i="1500"/>
  <c r="E28" i="1495"/>
  <c r="E31" i="1495"/>
  <c r="E33" i="1495"/>
  <c r="E34" i="1495"/>
  <c r="E23" i="1495"/>
  <c r="E27" i="1495"/>
  <c r="E29" i="1495"/>
  <c r="E32" i="1495"/>
  <c r="E37" i="1495"/>
  <c r="EO37" i="1500" s="1"/>
  <c r="E36" i="1495"/>
  <c r="E26" i="1495"/>
  <c r="E30" i="1495"/>
  <c r="E35" i="1495"/>
  <c r="E25" i="1495"/>
  <c r="E24" i="1495"/>
  <c r="F34" i="1495"/>
  <c r="S4" i="1506"/>
  <c r="Y4" i="1506" s="1"/>
  <c r="EQ25" i="1500"/>
  <c r="F36" i="1495"/>
  <c r="S3" i="1506"/>
  <c r="Y3" i="1506" s="1"/>
  <c r="EQ24" i="1500"/>
  <c r="F37" i="1495"/>
  <c r="EP37" i="1500" s="1"/>
  <c r="S2" i="1506"/>
  <c r="Y2" i="1506" s="1"/>
  <c r="EQ23" i="1500"/>
  <c r="F23" i="1495"/>
  <c r="F24" i="1495"/>
  <c r="S14" i="1506"/>
  <c r="Y14" i="1506" s="1"/>
  <c r="EQ35" i="1500"/>
  <c r="F26" i="1495"/>
  <c r="S13" i="1506"/>
  <c r="Y13" i="1506" s="1"/>
  <c r="EQ34" i="1500"/>
  <c r="F25" i="1495"/>
  <c r="S15" i="1506"/>
  <c r="Y15" i="1506" s="1"/>
  <c r="EQ36" i="1500"/>
  <c r="F27" i="1495"/>
  <c r="S12" i="1506"/>
  <c r="Y12" i="1506" s="1"/>
  <c r="EQ33" i="1500"/>
  <c r="F35" i="1495"/>
  <c r="S11" i="1506"/>
  <c r="Y11" i="1506" s="1"/>
  <c r="EQ32" i="1500"/>
  <c r="F28" i="1495"/>
  <c r="S10" i="1506"/>
  <c r="Y10" i="1506" s="1"/>
  <c r="EQ31" i="1500"/>
  <c r="F29" i="1495"/>
  <c r="S9" i="1506"/>
  <c r="Y9" i="1506" s="1"/>
  <c r="EQ30" i="1500"/>
  <c r="F30" i="1495"/>
  <c r="S8" i="1506"/>
  <c r="Y8" i="1506" s="1"/>
  <c r="EQ29" i="1500"/>
  <c r="F32" i="1495"/>
  <c r="S7" i="1506"/>
  <c r="Y7" i="1506" s="1"/>
  <c r="EQ28" i="1500"/>
  <c r="F33" i="1495"/>
  <c r="S6" i="1506"/>
  <c r="Y6" i="1506" s="1"/>
  <c r="EQ27" i="1500"/>
  <c r="S5" i="1506"/>
  <c r="Y5" i="1506" s="1"/>
  <c r="EQ26" i="1500"/>
  <c r="AO4" i="1495"/>
  <c r="AO5" i="1495" s="1"/>
  <c r="AO6" i="1495" s="1"/>
  <c r="B18" i="1495"/>
  <c r="EL18" i="1500" s="1"/>
  <c r="B19" i="1495"/>
  <c r="EL13" i="1500"/>
  <c r="ER4" i="1500"/>
  <c r="AG3" i="1504"/>
  <c r="AM3" i="1504" s="1"/>
  <c r="ER5" i="1500"/>
  <c r="AG4" i="1504"/>
  <c r="AM4" i="1504" s="1"/>
  <c r="EZ15" i="1500"/>
  <c r="AD14" i="1504"/>
  <c r="AJ14" i="1504" s="1"/>
  <c r="ER6" i="1500"/>
  <c r="AG5" i="1504"/>
  <c r="AM5" i="1504" s="1"/>
  <c r="EZ10" i="1500"/>
  <c r="AD9" i="1504"/>
  <c r="AJ9" i="1504" s="1"/>
  <c r="EZ4" i="1500"/>
  <c r="AD3" i="1504"/>
  <c r="AJ3" i="1504" s="1"/>
  <c r="I21" i="1492"/>
  <c r="AD6" i="1504"/>
  <c r="AJ6" i="1504" s="1"/>
  <c r="EZ11" i="1500"/>
  <c r="AD10" i="1504"/>
  <c r="AJ10" i="1504" s="1"/>
  <c r="EZ5" i="1500"/>
  <c r="AD4" i="1504"/>
  <c r="AJ4" i="1504" s="1"/>
  <c r="ER16" i="1500"/>
  <c r="AG15" i="1504"/>
  <c r="AM15" i="1504" s="1"/>
  <c r="EZ12" i="1500"/>
  <c r="AD11" i="1504"/>
  <c r="AJ11" i="1504" s="1"/>
  <c r="ER13" i="1500"/>
  <c r="AG12" i="1504"/>
  <c r="AM12" i="1504" s="1"/>
  <c r="EZ16" i="1500"/>
  <c r="AD15" i="1504"/>
  <c r="AJ15" i="1504" s="1"/>
  <c r="ER12" i="1500"/>
  <c r="AG11" i="1504"/>
  <c r="AM11" i="1504" s="1"/>
  <c r="EZ6" i="1500"/>
  <c r="AD5" i="1504"/>
  <c r="AJ5" i="1504" s="1"/>
  <c r="ER17" i="1500"/>
  <c r="AG16" i="1504"/>
  <c r="AM16" i="1504" s="1"/>
  <c r="J21" i="1492"/>
  <c r="AD7" i="1504"/>
  <c r="AJ7" i="1504" s="1"/>
  <c r="BG5" i="1495"/>
  <c r="BG6" i="1495" s="1"/>
  <c r="BG7" i="1495" s="1"/>
  <c r="BG8" i="1495" s="1"/>
  <c r="BG9" i="1495" s="1"/>
  <c r="BG10" i="1495" s="1"/>
  <c r="BG11" i="1495" s="1"/>
  <c r="BG12" i="1495" s="1"/>
  <c r="BG13" i="1495" s="1"/>
  <c r="BG14" i="1495" s="1"/>
  <c r="BG15" i="1495" s="1"/>
  <c r="BG16" i="1495" s="1"/>
  <c r="BG17" i="1495" s="1"/>
  <c r="BG18" i="1495" s="1"/>
  <c r="BG19" i="1495" s="1"/>
  <c r="BD4" i="1495"/>
  <c r="BD5" i="1495" s="1"/>
  <c r="BD6" i="1495" s="1"/>
  <c r="BD7" i="1495" s="1"/>
  <c r="BD8" i="1495" s="1"/>
  <c r="BD9" i="1495" s="1"/>
  <c r="BD10" i="1495" s="1"/>
  <c r="BD11" i="1495" s="1"/>
  <c r="BD12" i="1495" s="1"/>
  <c r="BD13" i="1495" s="1"/>
  <c r="BD14" i="1495" s="1"/>
  <c r="BD15" i="1495" s="1"/>
  <c r="BD16" i="1495" s="1"/>
  <c r="BD17" i="1495" s="1"/>
  <c r="BD18" i="1495" s="1"/>
  <c r="BD19" i="1495" s="1"/>
  <c r="BC4" i="1495"/>
  <c r="BC5" i="1495" s="1"/>
  <c r="BC6" i="1495" s="1"/>
  <c r="BC7" i="1495" s="1"/>
  <c r="BC8" i="1495" s="1"/>
  <c r="F20" i="1492"/>
  <c r="AV4" i="1495"/>
  <c r="AV5" i="1495" s="1"/>
  <c r="AV6" i="1495" s="1"/>
  <c r="AV7" i="1495" s="1"/>
  <c r="AV8" i="1495" s="1"/>
  <c r="AV9" i="1495" s="1"/>
  <c r="AV10" i="1495" s="1"/>
  <c r="AV11" i="1495" s="1"/>
  <c r="AV12" i="1495" s="1"/>
  <c r="AV13" i="1495" s="1"/>
  <c r="AV14" i="1495" s="1"/>
  <c r="AV15" i="1495" s="1"/>
  <c r="AV16" i="1495" s="1"/>
  <c r="AV17" i="1495" s="1"/>
  <c r="AV18" i="1495" s="1"/>
  <c r="AV19" i="1495" s="1"/>
  <c r="AR4" i="1495"/>
  <c r="AR5" i="1495" s="1"/>
  <c r="AR6" i="1495" s="1"/>
  <c r="AU4" i="1495"/>
  <c r="AU5" i="1495" s="1"/>
  <c r="AU6" i="1495" s="1"/>
  <c r="AU7" i="1495" s="1"/>
  <c r="AU8" i="1495" s="1"/>
  <c r="AU9" i="1495" s="1"/>
  <c r="AU10" i="1495" s="1"/>
  <c r="AU11" i="1495" s="1"/>
  <c r="AU12" i="1495" s="1"/>
  <c r="AU13" i="1495" s="1"/>
  <c r="AU14" i="1495" s="1"/>
  <c r="AU15" i="1495" s="1"/>
  <c r="AU16" i="1495" s="1"/>
  <c r="AU17" i="1495" s="1"/>
  <c r="AU18" i="1495" s="1"/>
  <c r="AU19" i="1495" s="1"/>
  <c r="AZ4" i="1495"/>
  <c r="AZ5" i="1495" s="1"/>
  <c r="AZ6" i="1495" s="1"/>
  <c r="AZ7" i="1495" s="1"/>
  <c r="AZ8" i="1495" s="1"/>
  <c r="AZ9" i="1495" s="1"/>
  <c r="AZ10" i="1495" s="1"/>
  <c r="AZ11" i="1495" s="1"/>
  <c r="AZ12" i="1495" s="1"/>
  <c r="AZ13" i="1495" s="1"/>
  <c r="AZ14" i="1495" s="1"/>
  <c r="AZ15" i="1495" s="1"/>
  <c r="AZ16" i="1495" s="1"/>
  <c r="AZ17" i="1495" s="1"/>
  <c r="AZ18" i="1495" s="1"/>
  <c r="AZ19" i="1495" s="1"/>
  <c r="BC9" i="1495"/>
  <c r="BC10" i="1495" s="1"/>
  <c r="BC11" i="1495" s="1"/>
  <c r="BC12" i="1495" s="1"/>
  <c r="BC13" i="1495" s="1"/>
  <c r="BC14" i="1495" s="1"/>
  <c r="BC15" i="1495" s="1"/>
  <c r="BC16" i="1495" s="1"/>
  <c r="BC17" i="1495" s="1"/>
  <c r="BC18" i="1495" s="1"/>
  <c r="BC19" i="1495" s="1"/>
  <c r="CP71" i="1499"/>
  <c r="AO10" i="1495"/>
  <c r="AO11" i="1495" s="1"/>
  <c r="AO12" i="1495" s="1"/>
  <c r="AX4" i="1495"/>
  <c r="AX5" i="1495" s="1"/>
  <c r="AX6" i="1495" s="1"/>
  <c r="AX7" i="1495" s="1"/>
  <c r="AX8" i="1495" s="1"/>
  <c r="AX9" i="1495" s="1"/>
  <c r="AX10" i="1495" s="1"/>
  <c r="AX11" i="1495" s="1"/>
  <c r="AX12" i="1495" s="1"/>
  <c r="AX13" i="1495" s="1"/>
  <c r="AX14" i="1495" s="1"/>
  <c r="AX15" i="1495" s="1"/>
  <c r="AX16" i="1495" s="1"/>
  <c r="AX17" i="1495" s="1"/>
  <c r="AX18" i="1495" s="1"/>
  <c r="AX19" i="1495" s="1"/>
  <c r="CW72" i="1499"/>
  <c r="AW4" i="1495"/>
  <c r="AW5" i="1495" s="1"/>
  <c r="AW6" i="1495" s="1"/>
  <c r="AW7" i="1495" s="1"/>
  <c r="AW8" i="1495" s="1"/>
  <c r="AW9" i="1495" s="1"/>
  <c r="AW10" i="1495" s="1"/>
  <c r="AW11" i="1495" s="1"/>
  <c r="AW12" i="1495" s="1"/>
  <c r="AW13" i="1495" s="1"/>
  <c r="AW14" i="1495" s="1"/>
  <c r="AW15" i="1495" s="1"/>
  <c r="AW16" i="1495" s="1"/>
  <c r="AW17" i="1495" s="1"/>
  <c r="AW18" i="1495" s="1"/>
  <c r="AW19" i="1495" s="1"/>
  <c r="AR16" i="1495"/>
  <c r="AR17" i="1495" s="1"/>
  <c r="AR18" i="1495" s="1"/>
  <c r="AR19" i="1495" s="1"/>
  <c r="CT65" i="1499"/>
  <c r="AS4" i="1495"/>
  <c r="AS5" i="1495" s="1"/>
  <c r="AS6" i="1495" s="1"/>
  <c r="AS7" i="1495" s="1"/>
  <c r="AS8" i="1495" s="1"/>
  <c r="AS9" i="1495" s="1"/>
  <c r="AS10" i="1495" s="1"/>
  <c r="AS11" i="1495" s="1"/>
  <c r="AS12" i="1495" s="1"/>
  <c r="AS13" i="1495" s="1"/>
  <c r="AS14" i="1495" s="1"/>
  <c r="AS15" i="1495" s="1"/>
  <c r="AS16" i="1495" s="1"/>
  <c r="AS17" i="1495" s="1"/>
  <c r="AS18" i="1495" s="1"/>
  <c r="AS19" i="1495" s="1"/>
  <c r="G10" i="1495"/>
  <c r="AF9" i="1504" s="1"/>
  <c r="AL9" i="1504" s="1"/>
  <c r="CP70" i="1499"/>
  <c r="CO71" i="1499"/>
  <c r="AN10" i="1495"/>
  <c r="CP68" i="1499"/>
  <c r="AO7" i="1495"/>
  <c r="AO8" i="1495" s="1"/>
  <c r="AO9" i="1495" s="1"/>
  <c r="CP67" i="1499"/>
  <c r="CO72" i="1499"/>
  <c r="CS71" i="1499"/>
  <c r="AR10" i="1495"/>
  <c r="AR11" i="1495" s="1"/>
  <c r="AR12" i="1495" s="1"/>
  <c r="CO65" i="1499"/>
  <c r="AN4" i="1495"/>
  <c r="U3" i="1504" s="1"/>
  <c r="CO68" i="1499"/>
  <c r="AN7" i="1495"/>
  <c r="AN8" i="1495" s="1"/>
  <c r="U7" i="1504" s="1"/>
  <c r="CW68" i="1499"/>
  <c r="CO74" i="1499"/>
  <c r="AN13" i="1495"/>
  <c r="U12" i="1504" s="1"/>
  <c r="CO67" i="1499"/>
  <c r="CS74" i="1499"/>
  <c r="AR13" i="1495"/>
  <c r="AR14" i="1495" s="1"/>
  <c r="AR15" i="1495" s="1"/>
  <c r="CS68" i="1499"/>
  <c r="AR7" i="1495"/>
  <c r="AR8" i="1495" s="1"/>
  <c r="AR9" i="1495" s="1"/>
  <c r="CS70" i="1499"/>
  <c r="CP74" i="1499"/>
  <c r="AO13" i="1495"/>
  <c r="AO14" i="1495" s="1"/>
  <c r="AO15" i="1495" s="1"/>
  <c r="AO16" i="1495" s="1"/>
  <c r="AO17" i="1495" s="1"/>
  <c r="AO18" i="1495" s="1"/>
  <c r="AO19" i="1495" s="1"/>
  <c r="CW67" i="1499"/>
  <c r="H18" i="1492"/>
  <c r="CL6" i="1499"/>
  <c r="CL25" i="1499"/>
  <c r="EZ7" i="1500"/>
  <c r="Q18" i="1492"/>
  <c r="EY12" i="1500"/>
  <c r="EY6" i="1500"/>
  <c r="M18" i="1492"/>
  <c r="Q21" i="1492"/>
  <c r="N18" i="1492"/>
  <c r="G20" i="1492"/>
  <c r="H26" i="1492"/>
  <c r="E6" i="1495"/>
  <c r="EO6" i="1500" s="1"/>
  <c r="E16" i="1495"/>
  <c r="EO16" i="1500" s="1"/>
  <c r="E12" i="1495"/>
  <c r="EO12" i="1500" s="1"/>
  <c r="E15" i="1495"/>
  <c r="EO15" i="1500" s="1"/>
  <c r="E7" i="1495"/>
  <c r="EO7" i="1500" s="1"/>
  <c r="E18" i="1495"/>
  <c r="EO18" i="1500" s="1"/>
  <c r="E19" i="1495"/>
  <c r="EO19" i="1500" s="1"/>
  <c r="E8" i="1495"/>
  <c r="EO8" i="1500" s="1"/>
  <c r="E10" i="1495"/>
  <c r="EO10" i="1500" s="1"/>
  <c r="E14" i="1495"/>
  <c r="P7" i="1492" s="1"/>
  <c r="E17" i="1495"/>
  <c r="EO17" i="1500" s="1"/>
  <c r="E9" i="1495"/>
  <c r="EO9" i="1500" s="1"/>
  <c r="E13" i="1495"/>
  <c r="EO13" i="1500" s="1"/>
  <c r="E5" i="1495"/>
  <c r="EO5" i="1500" s="1"/>
  <c r="E11" i="1495"/>
  <c r="EO11" i="1500" s="1"/>
  <c r="K18" i="1492"/>
  <c r="Q26" i="1492"/>
  <c r="EY15" i="1500"/>
  <c r="DG26" i="1499"/>
  <c r="CB13" i="1499"/>
  <c r="BY13" i="1499"/>
  <c r="CL15" i="1499"/>
  <c r="CL18" i="1499"/>
  <c r="CL14" i="1499"/>
  <c r="CL3" i="1499"/>
  <c r="CL13" i="1499"/>
  <c r="CL24" i="1499"/>
  <c r="CL37" i="1499"/>
  <c r="CL42" i="1499"/>
  <c r="CL70" i="1499" s="1"/>
  <c r="DG46" i="1499"/>
  <c r="DG74" i="1499" s="1"/>
  <c r="DG18" i="1499"/>
  <c r="CL47" i="1499"/>
  <c r="G18" i="1492"/>
  <c r="I18" i="1492"/>
  <c r="G7" i="1495"/>
  <c r="G16" i="1495"/>
  <c r="G13" i="1495"/>
  <c r="EZ8" i="1500"/>
  <c r="EY10" i="1500"/>
  <c r="L18" i="1492"/>
  <c r="BZ13" i="1499"/>
  <c r="CA13" i="1499"/>
  <c r="F18" i="1495"/>
  <c r="EP18" i="1500" s="1"/>
  <c r="F6" i="1495"/>
  <c r="EP6" i="1500" s="1"/>
  <c r="F10" i="1495"/>
  <c r="EP10" i="1500" s="1"/>
  <c r="F19" i="1495"/>
  <c r="EP19" i="1500" s="1"/>
  <c r="F11" i="1495"/>
  <c r="EP11" i="1500" s="1"/>
  <c r="F9" i="1495"/>
  <c r="EP9" i="1500" s="1"/>
  <c r="F8" i="1495"/>
  <c r="EP8" i="1500" s="1"/>
  <c r="F7" i="1495"/>
  <c r="EP7" i="1500" s="1"/>
  <c r="F17" i="1495"/>
  <c r="EP17" i="1500" s="1"/>
  <c r="F13" i="1495"/>
  <c r="EP13" i="1500" s="1"/>
  <c r="F14" i="1495"/>
  <c r="EP14" i="1500" s="1"/>
  <c r="F12" i="1495"/>
  <c r="EP12" i="1500" s="1"/>
  <c r="F5" i="1495"/>
  <c r="EP5" i="1500" s="1"/>
  <c r="F16" i="1495"/>
  <c r="EP16" i="1500" s="1"/>
  <c r="F15" i="1495"/>
  <c r="EP15" i="1500" s="1"/>
  <c r="K6" i="1495"/>
  <c r="K10" i="1495"/>
  <c r="K11" i="1495"/>
  <c r="K19" i="1495"/>
  <c r="EU19" i="1500" s="1"/>
  <c r="K13" i="1495"/>
  <c r="K8" i="1495"/>
  <c r="K14" i="1495"/>
  <c r="K7" i="1495"/>
  <c r="K17" i="1495"/>
  <c r="K15" i="1495"/>
  <c r="K9" i="1495"/>
  <c r="K18" i="1495"/>
  <c r="AI18" i="1495" s="1"/>
  <c r="K16" i="1495"/>
  <c r="K12" i="1495"/>
  <c r="AE11" i="1504" s="1"/>
  <c r="AK11" i="1504" s="1"/>
  <c r="K5" i="1495"/>
  <c r="EY13" i="1500"/>
  <c r="G5" i="1495"/>
  <c r="G15" i="1495"/>
  <c r="EY14" i="1500"/>
  <c r="G6" i="1495"/>
  <c r="CV69" i="1499"/>
  <c r="C11" i="1495"/>
  <c r="EM11" i="1500" s="1"/>
  <c r="C13" i="1495"/>
  <c r="EM13" i="1500" s="1"/>
  <c r="C5" i="1495"/>
  <c r="C7" i="1495"/>
  <c r="C17" i="1495"/>
  <c r="EM17" i="1500" s="1"/>
  <c r="C14" i="1495"/>
  <c r="C18" i="1495"/>
  <c r="EM18" i="1500" s="1"/>
  <c r="C12" i="1495"/>
  <c r="EM12" i="1500" s="1"/>
  <c r="C8" i="1495"/>
  <c r="EM8" i="1500" s="1"/>
  <c r="C6" i="1495"/>
  <c r="EM6" i="1500" s="1"/>
  <c r="C10" i="1495"/>
  <c r="EM10" i="1500" s="1"/>
  <c r="C19" i="1495"/>
  <c r="EM19" i="1500" s="1"/>
  <c r="C15" i="1495"/>
  <c r="C16" i="1495"/>
  <c r="EM16" i="1500" s="1"/>
  <c r="C9" i="1495"/>
  <c r="EM9" i="1500" s="1"/>
  <c r="G18" i="1495"/>
  <c r="EQ18" i="1500" s="1"/>
  <c r="DE70" i="1499"/>
  <c r="CO69" i="1499"/>
  <c r="G8" i="1495"/>
  <c r="P18" i="1492"/>
  <c r="G26" i="1492"/>
  <c r="CP69" i="1499"/>
  <c r="EL8" i="1500"/>
  <c r="EL17" i="1500"/>
  <c r="EL19" i="1500"/>
  <c r="EL9" i="1500"/>
  <c r="EL16" i="1500"/>
  <c r="EL6" i="1500"/>
  <c r="EL7" i="1500"/>
  <c r="EL12" i="1500"/>
  <c r="EL11" i="1500"/>
  <c r="G11" i="1495"/>
  <c r="DB41" i="1499"/>
  <c r="DB69" i="1499" s="1"/>
  <c r="U8" i="1495"/>
  <c r="U15" i="1495"/>
  <c r="FE15" i="1500" s="1"/>
  <c r="U16" i="1495"/>
  <c r="U14" i="1495"/>
  <c r="FE14" i="1500" s="1"/>
  <c r="U13" i="1495"/>
  <c r="O28" i="1492" s="1"/>
  <c r="U7" i="1495"/>
  <c r="FE7" i="1500" s="1"/>
  <c r="U5" i="1495"/>
  <c r="FE5" i="1500" s="1"/>
  <c r="U6" i="1495"/>
  <c r="FE6" i="1500" s="1"/>
  <c r="U18" i="1495"/>
  <c r="FE18" i="1500" s="1"/>
  <c r="U19" i="1495"/>
  <c r="FE19" i="1500" s="1"/>
  <c r="U17" i="1495"/>
  <c r="FE17" i="1500" s="1"/>
  <c r="U12" i="1495"/>
  <c r="FE12" i="1500" s="1"/>
  <c r="U11" i="1495"/>
  <c r="FE11" i="1500" s="1"/>
  <c r="U10" i="1495"/>
  <c r="FE10" i="1500" s="1"/>
  <c r="U9" i="1495"/>
  <c r="FE9" i="1500" s="1"/>
  <c r="CW69" i="1499"/>
  <c r="AB5" i="1495"/>
  <c r="AB6" i="1495"/>
  <c r="FL6" i="1500" s="1"/>
  <c r="AB8" i="1495"/>
  <c r="FL8" i="1500" s="1"/>
  <c r="AB11" i="1495"/>
  <c r="FL11" i="1500" s="1"/>
  <c r="AB17" i="1495"/>
  <c r="FL17" i="1500" s="1"/>
  <c r="AB12" i="1495"/>
  <c r="FL12" i="1500" s="1"/>
  <c r="AB16" i="1495"/>
  <c r="FL16" i="1500" s="1"/>
  <c r="AB10" i="1495"/>
  <c r="FL10" i="1500" s="1"/>
  <c r="AB14" i="1495"/>
  <c r="FL14" i="1500" s="1"/>
  <c r="AB9" i="1495"/>
  <c r="FL9" i="1500" s="1"/>
  <c r="AB13" i="1495"/>
  <c r="FL13" i="1500" s="1"/>
  <c r="AB15" i="1495"/>
  <c r="FL15" i="1500" s="1"/>
  <c r="AB7" i="1495"/>
  <c r="FL7" i="1500" s="1"/>
  <c r="AB18" i="1495"/>
  <c r="FL18" i="1500" s="1"/>
  <c r="AB19" i="1495"/>
  <c r="FL19" i="1500" s="1"/>
  <c r="CW70" i="1499"/>
  <c r="EZ14" i="1500"/>
  <c r="CL49" i="1499"/>
  <c r="FD14" i="1500"/>
  <c r="FD16" i="1500"/>
  <c r="G19" i="1495"/>
  <c r="EQ19" i="1500" s="1"/>
  <c r="CS69" i="1499"/>
  <c r="G17" i="1495"/>
  <c r="N16" i="1495"/>
  <c r="EX16" i="1500" s="1"/>
  <c r="N5" i="1495"/>
  <c r="EX5" i="1500" s="1"/>
  <c r="N17" i="1495"/>
  <c r="EX17" i="1500" s="1"/>
  <c r="N11" i="1495"/>
  <c r="EX11" i="1500" s="1"/>
  <c r="N18" i="1495"/>
  <c r="EX18" i="1500" s="1"/>
  <c r="N15" i="1495"/>
  <c r="EX15" i="1500" s="1"/>
  <c r="N9" i="1495"/>
  <c r="EX9" i="1500" s="1"/>
  <c r="N8" i="1495"/>
  <c r="EX8" i="1500" s="1"/>
  <c r="N7" i="1495"/>
  <c r="EX7" i="1500" s="1"/>
  <c r="N10" i="1495"/>
  <c r="EX10" i="1500" s="1"/>
  <c r="N6" i="1495"/>
  <c r="EX6" i="1500" s="1"/>
  <c r="N12" i="1495"/>
  <c r="EX12" i="1500" s="1"/>
  <c r="N14" i="1495"/>
  <c r="EX14" i="1500" s="1"/>
  <c r="N19" i="1495"/>
  <c r="EX19" i="1500" s="1"/>
  <c r="N13" i="1495"/>
  <c r="EX13" i="1500" s="1"/>
  <c r="G12" i="1495"/>
  <c r="S11" i="1495"/>
  <c r="FC11" i="1500" s="1"/>
  <c r="S5" i="1495"/>
  <c r="FC5" i="1500" s="1"/>
  <c r="S6" i="1495"/>
  <c r="FC6" i="1500" s="1"/>
  <c r="S12" i="1495"/>
  <c r="FC12" i="1500" s="1"/>
  <c r="S18" i="1495"/>
  <c r="FC18" i="1500" s="1"/>
  <c r="S19" i="1495"/>
  <c r="FC19" i="1500" s="1"/>
  <c r="S8" i="1495"/>
  <c r="FC8" i="1500" s="1"/>
  <c r="S13" i="1495"/>
  <c r="FC13" i="1500" s="1"/>
  <c r="S10" i="1495"/>
  <c r="FC10" i="1500" s="1"/>
  <c r="S16" i="1495"/>
  <c r="FC16" i="1500" s="1"/>
  <c r="S15" i="1495"/>
  <c r="FC15" i="1500" s="1"/>
  <c r="S17" i="1495"/>
  <c r="FC17" i="1500" s="1"/>
  <c r="S9" i="1495"/>
  <c r="FC9" i="1500" s="1"/>
  <c r="S7" i="1495"/>
  <c r="FC7" i="1500" s="1"/>
  <c r="S14" i="1495"/>
  <c r="FC14" i="1500" s="1"/>
  <c r="DG16" i="1499"/>
  <c r="G9" i="1495"/>
  <c r="CO70" i="1499"/>
  <c r="V8" i="1495"/>
  <c r="FF8" i="1500" s="1"/>
  <c r="V13" i="1495"/>
  <c r="FF13" i="1500" s="1"/>
  <c r="V7" i="1495"/>
  <c r="FF7" i="1500" s="1"/>
  <c r="V5" i="1495"/>
  <c r="FF5" i="1500" s="1"/>
  <c r="V6" i="1495"/>
  <c r="FF6" i="1500" s="1"/>
  <c r="V18" i="1495"/>
  <c r="FF18" i="1500" s="1"/>
  <c r="V19" i="1495"/>
  <c r="FF19" i="1500" s="1"/>
  <c r="V11" i="1495"/>
  <c r="FF11" i="1500" s="1"/>
  <c r="V15" i="1495"/>
  <c r="FF15" i="1500" s="1"/>
  <c r="V17" i="1495"/>
  <c r="FF17" i="1500" s="1"/>
  <c r="V10" i="1495"/>
  <c r="FF10" i="1500" s="1"/>
  <c r="V14" i="1495"/>
  <c r="FF14" i="1500" s="1"/>
  <c r="V9" i="1495"/>
  <c r="FF9" i="1500" s="1"/>
  <c r="V12" i="1495"/>
  <c r="FF12" i="1500" s="1"/>
  <c r="V16" i="1495"/>
  <c r="FF16" i="1500" s="1"/>
  <c r="Z5" i="1495"/>
  <c r="FJ5" i="1500" s="1"/>
  <c r="Z19" i="1495"/>
  <c r="FJ19" i="1500" s="1"/>
  <c r="Z6" i="1495"/>
  <c r="FJ6" i="1500" s="1"/>
  <c r="Z8" i="1495"/>
  <c r="J34" i="1492" s="1"/>
  <c r="Z15" i="1495"/>
  <c r="FJ15" i="1500" s="1"/>
  <c r="Z11" i="1495"/>
  <c r="FJ11" i="1500" s="1"/>
  <c r="Z7" i="1495"/>
  <c r="FJ7" i="1500" s="1"/>
  <c r="Z16" i="1495"/>
  <c r="FJ16" i="1500" s="1"/>
  <c r="Z17" i="1495"/>
  <c r="FJ17" i="1500" s="1"/>
  <c r="Z9" i="1495"/>
  <c r="FJ9" i="1500" s="1"/>
  <c r="Z10" i="1495"/>
  <c r="FJ10" i="1500" s="1"/>
  <c r="Z13" i="1495"/>
  <c r="FJ13" i="1500" s="1"/>
  <c r="Z18" i="1495"/>
  <c r="FJ18" i="1500" s="1"/>
  <c r="Z14" i="1495"/>
  <c r="FJ14" i="1500" s="1"/>
  <c r="Z12" i="1495"/>
  <c r="FJ12" i="1500" s="1"/>
  <c r="G14" i="1495"/>
  <c r="D18" i="1495"/>
  <c r="EN18" i="1500" s="1"/>
  <c r="D11" i="1495"/>
  <c r="D8" i="1495"/>
  <c r="D9" i="1495"/>
  <c r="D19" i="1495"/>
  <c r="EN19" i="1500" s="1"/>
  <c r="D13" i="1495"/>
  <c r="D16" i="1495"/>
  <c r="EN16" i="1500" s="1"/>
  <c r="D5" i="1495"/>
  <c r="D6" i="1495"/>
  <c r="D7" i="1495"/>
  <c r="D10" i="1495"/>
  <c r="D17" i="1495"/>
  <c r="EN17" i="1500" s="1"/>
  <c r="D14" i="1495"/>
  <c r="D12" i="1495"/>
  <c r="D15" i="1495"/>
  <c r="FD12" i="1500"/>
  <c r="FD11" i="1500"/>
  <c r="DG38" i="1499"/>
  <c r="DG66" i="1499" s="1"/>
  <c r="DG3" i="1499"/>
  <c r="DG9" i="1499"/>
  <c r="DG14" i="1499"/>
  <c r="DG50" i="1499"/>
  <c r="DG15" i="1499"/>
  <c r="DG44" i="1499"/>
  <c r="DG72" i="1499" s="1"/>
  <c r="DG49" i="1499"/>
  <c r="DG7" i="1499"/>
  <c r="DG43" i="1499"/>
  <c r="DG71" i="1499" s="1"/>
  <c r="DG48" i="1499"/>
  <c r="DG21" i="1499"/>
  <c r="DG42" i="1499"/>
  <c r="DG47" i="1499"/>
  <c r="DG45" i="1499"/>
  <c r="DG73" i="1499" s="1"/>
  <c r="DG23" i="1499"/>
  <c r="DG41" i="1499"/>
  <c r="DG19" i="1499"/>
  <c r="DG10" i="1499"/>
  <c r="DG40" i="1499"/>
  <c r="DG68" i="1499" s="1"/>
  <c r="DG39" i="1499"/>
  <c r="DG67" i="1499" s="1"/>
  <c r="Z4" i="1495"/>
  <c r="FJ4" i="1500" s="1"/>
  <c r="DG25" i="1499"/>
  <c r="DG37" i="1499"/>
  <c r="DG51" i="1499"/>
  <c r="DG12" i="1499"/>
  <c r="DG22" i="1499"/>
  <c r="DG17" i="1499"/>
  <c r="DG5" i="1499"/>
  <c r="DG13" i="1499"/>
  <c r="N26" i="1492"/>
  <c r="DG4" i="1499"/>
  <c r="DG8" i="1499"/>
  <c r="CL38" i="1499"/>
  <c r="DG20" i="1499"/>
  <c r="DG11" i="1499"/>
  <c r="DG6" i="1499"/>
  <c r="DG24" i="1499"/>
  <c r="CL23" i="1499"/>
  <c r="CL8" i="1499"/>
  <c r="CL9" i="1499"/>
  <c r="CL10" i="1499"/>
  <c r="CL22" i="1499"/>
  <c r="CL11" i="1499"/>
  <c r="CL12" i="1499"/>
  <c r="CL19" i="1499"/>
  <c r="CL26" i="1499"/>
  <c r="CL7" i="1499"/>
  <c r="CL21" i="1499"/>
  <c r="CL16" i="1499"/>
  <c r="CL5" i="1499"/>
  <c r="CL4" i="1499"/>
  <c r="CL17" i="1499"/>
  <c r="CL51" i="1499"/>
  <c r="CL20" i="1499"/>
  <c r="CL46" i="1499"/>
  <c r="CL45" i="1499"/>
  <c r="CL44" i="1499"/>
  <c r="CL43" i="1499"/>
  <c r="CL41" i="1499"/>
  <c r="CL40" i="1499"/>
  <c r="E4" i="1495"/>
  <c r="EO4" i="1500" s="1"/>
  <c r="CL48" i="1499"/>
  <c r="CL39" i="1499"/>
  <c r="BZ32" i="1499"/>
  <c r="CB32" i="1499"/>
  <c r="CA32" i="1499"/>
  <c r="BY32" i="1499"/>
  <c r="BZ33" i="1499"/>
  <c r="CB33" i="1499"/>
  <c r="CA33" i="1499"/>
  <c r="BY33" i="1499"/>
  <c r="M20" i="1492"/>
  <c r="CV65" i="1499"/>
  <c r="CB34" i="1499"/>
  <c r="BZ34" i="1499"/>
  <c r="CA34" i="1499"/>
  <c r="BY34" i="1499"/>
  <c r="CL50" i="1499"/>
  <c r="CI47" i="1499"/>
  <c r="CI48" i="1499"/>
  <c r="CI49" i="1499"/>
  <c r="CI50" i="1499"/>
  <c r="CI51" i="1499"/>
  <c r="DC47" i="1499"/>
  <c r="DC48" i="1499"/>
  <c r="DC49" i="1499"/>
  <c r="DC50" i="1499"/>
  <c r="DC51" i="1499"/>
  <c r="CU47" i="1499"/>
  <c r="CU48" i="1499"/>
  <c r="CU49" i="1499"/>
  <c r="CU50" i="1499"/>
  <c r="CU51" i="1499"/>
  <c r="CN47" i="1499"/>
  <c r="CN48" i="1499"/>
  <c r="CN49" i="1499"/>
  <c r="CN50" i="1499"/>
  <c r="CN51" i="1499"/>
  <c r="CZ47" i="1499"/>
  <c r="CZ48" i="1499"/>
  <c r="CZ49" i="1499"/>
  <c r="CZ50" i="1499"/>
  <c r="CZ51" i="1499"/>
  <c r="CR47" i="1499"/>
  <c r="CR48" i="1499"/>
  <c r="CR49" i="1499"/>
  <c r="CR50" i="1499"/>
  <c r="CR51" i="1499"/>
  <c r="DB48" i="1499"/>
  <c r="CM47" i="1499"/>
  <c r="CM48" i="1499"/>
  <c r="CM49" i="1499"/>
  <c r="CM50" i="1499"/>
  <c r="CM51" i="1499"/>
  <c r="DB49" i="1499"/>
  <c r="DB50" i="1499"/>
  <c r="DI47" i="1499"/>
  <c r="DI48" i="1499"/>
  <c r="DI49" i="1499"/>
  <c r="DI50" i="1499"/>
  <c r="DI51" i="1499"/>
  <c r="DB51" i="1499"/>
  <c r="CK47" i="1499"/>
  <c r="CK48" i="1499"/>
  <c r="CK49" i="1499"/>
  <c r="CK50" i="1499"/>
  <c r="CK51" i="1499"/>
  <c r="CJ47" i="1499"/>
  <c r="CJ48" i="1499"/>
  <c r="CJ49" i="1499"/>
  <c r="CJ50" i="1499"/>
  <c r="CJ51" i="1499"/>
  <c r="DB47" i="1499"/>
  <c r="C4" i="1495"/>
  <c r="EM4" i="1500" s="1"/>
  <c r="K21" i="1492"/>
  <c r="L21" i="1492"/>
  <c r="O21" i="1492"/>
  <c r="D4" i="1495"/>
  <c r="EL15" i="1500"/>
  <c r="EL10" i="1500"/>
  <c r="EL4" i="1500"/>
  <c r="F21" i="1492"/>
  <c r="H21" i="1492"/>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W66"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W65"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FE8" i="1500"/>
  <c r="U4" i="1495"/>
  <c r="FE4" i="1500" s="1"/>
  <c r="CK5" i="1499"/>
  <c r="CK21" i="1499"/>
  <c r="CK11" i="1499"/>
  <c r="CK23" i="1499"/>
  <c r="CK6" i="1499"/>
  <c r="CK19" i="1499"/>
  <c r="CK13" i="1499"/>
  <c r="CK10" i="1499"/>
  <c r="CK7" i="1499"/>
  <c r="CK25" i="1499"/>
  <c r="CK20" i="1499"/>
  <c r="CK15" i="1499"/>
  <c r="CK18" i="1499"/>
  <c r="CK12" i="1499"/>
  <c r="CK24" i="1499"/>
  <c r="CK22" i="1499"/>
  <c r="CK26" i="1499"/>
  <c r="CK17" i="1499"/>
  <c r="CK4" i="1499"/>
  <c r="CK8" i="1499"/>
  <c r="CK9" i="1499"/>
  <c r="CK14" i="1499"/>
  <c r="CK16" i="1499"/>
  <c r="DB6" i="1499"/>
  <c r="DB21" i="1499"/>
  <c r="DB25" i="1499"/>
  <c r="DB24" i="1499"/>
  <c r="DB18" i="1499"/>
  <c r="DB5" i="1499"/>
  <c r="DB11" i="1499"/>
  <c r="DB22" i="1499"/>
  <c r="DB23" i="1499"/>
  <c r="DB13" i="1499"/>
  <c r="DB14" i="1499"/>
  <c r="DB8" i="1499"/>
  <c r="DB10" i="1499"/>
  <c r="DB12" i="1499"/>
  <c r="DB9" i="1499"/>
  <c r="DB19" i="1499"/>
  <c r="DB15" i="1499"/>
  <c r="DB4" i="1499"/>
  <c r="DB16" i="1499"/>
  <c r="DB20" i="1499"/>
  <c r="DB17" i="1499"/>
  <c r="DB26" i="1499"/>
  <c r="DB7" i="1499"/>
  <c r="G10" i="1492"/>
  <c r="DC23" i="1499"/>
  <c r="DC24" i="1499"/>
  <c r="DC11" i="1499"/>
  <c r="DC7" i="1499"/>
  <c r="DC20" i="1499"/>
  <c r="DC8" i="1499"/>
  <c r="DC15" i="1499"/>
  <c r="DC5" i="1499"/>
  <c r="DC22" i="1499"/>
  <c r="DC26" i="1499"/>
  <c r="DC17" i="1499"/>
  <c r="DC9" i="1499"/>
  <c r="DC4" i="1499"/>
  <c r="DC10" i="1499"/>
  <c r="DC19" i="1499"/>
  <c r="DC16" i="1499"/>
  <c r="DC13" i="1499"/>
  <c r="DC25" i="1499"/>
  <c r="DC21" i="1499"/>
  <c r="DC14" i="1499"/>
  <c r="DC18" i="1499"/>
  <c r="DC12" i="1499"/>
  <c r="DC6" i="1499"/>
  <c r="F17" i="1492"/>
  <c r="M10" i="1492"/>
  <c r="G17" i="1492"/>
  <c r="H17" i="1492"/>
  <c r="H10" i="1492"/>
  <c r="EV11" i="1500"/>
  <c r="F10" i="1492"/>
  <c r="O10" i="1492"/>
  <c r="I33" i="1492"/>
  <c r="K17" i="1492"/>
  <c r="DB3" i="1499"/>
  <c r="FE16" i="1500"/>
  <c r="I17" i="1492"/>
  <c r="CB28" i="1499"/>
  <c r="CC34" i="1499"/>
  <c r="P17" i="1492"/>
  <c r="N17" i="1492"/>
  <c r="N10" i="1492"/>
  <c r="O17" i="1492"/>
  <c r="EV15" i="1500"/>
  <c r="Q17" i="1492"/>
  <c r="V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CN20" i="1499"/>
  <c r="ER9" i="1500"/>
  <c r="K10" i="1492"/>
  <c r="CN14" i="1499"/>
  <c r="CN17" i="1499"/>
  <c r="BZ28" i="1499"/>
  <c r="G23" i="1492"/>
  <c r="F4" i="1495"/>
  <c r="EP4" i="1500" s="1"/>
  <c r="H31" i="1492"/>
  <c r="H23" i="1492"/>
  <c r="K4" i="1495"/>
  <c r="EU10" i="1500"/>
  <c r="CN22" i="1499"/>
  <c r="CN7" i="1499"/>
  <c r="CN26" i="1499"/>
  <c r="CU10" i="1499"/>
  <c r="CU18" i="1499"/>
  <c r="CU26" i="1499"/>
  <c r="CU3" i="1499"/>
  <c r="CU12" i="1499"/>
  <c r="CU21" i="1499"/>
  <c r="CU14" i="1499"/>
  <c r="CU6" i="1499"/>
  <c r="CU13" i="1499"/>
  <c r="CU22" i="1499"/>
  <c r="CU4" i="1499"/>
  <c r="CU23" i="1499"/>
  <c r="CU17" i="1499"/>
  <c r="CU7" i="1499"/>
  <c r="CU19" i="1499"/>
  <c r="CU5" i="1499"/>
  <c r="CU20" i="1499"/>
  <c r="CU8" i="1499"/>
  <c r="CU24" i="1499"/>
  <c r="CU11" i="1499"/>
  <c r="CU15" i="1499"/>
  <c r="CU9" i="1499"/>
  <c r="CU25" i="1499"/>
  <c r="CU16" i="1499"/>
  <c r="O31" i="1492"/>
  <c r="M31" i="1492"/>
  <c r="M23" i="1492"/>
  <c r="CN11" i="1499"/>
  <c r="K31" i="1492"/>
  <c r="N31" i="1492"/>
  <c r="N23" i="1492"/>
  <c r="AB4" i="1495"/>
  <c r="FL4" i="1500" s="1"/>
  <c r="FL5" i="1500"/>
  <c r="DI9" i="1499"/>
  <c r="DI24" i="1499"/>
  <c r="DI10" i="1499"/>
  <c r="DI12" i="1499"/>
  <c r="DI17" i="1499"/>
  <c r="DI15" i="1499"/>
  <c r="DI26" i="1499"/>
  <c r="DI4" i="1499"/>
  <c r="DI14" i="1499"/>
  <c r="DI19" i="1499"/>
  <c r="DI23" i="1499"/>
  <c r="DI18" i="1499"/>
  <c r="DI8" i="1499"/>
  <c r="DI5" i="1499"/>
  <c r="DI3" i="1499"/>
  <c r="DI20" i="1499"/>
  <c r="DI25" i="1499"/>
  <c r="DI7" i="1499"/>
  <c r="DI11" i="1499"/>
  <c r="DI6" i="1499"/>
  <c r="DI16" i="1499"/>
  <c r="DI22" i="1499"/>
  <c r="DI21" i="1499"/>
  <c r="DI13" i="1499"/>
  <c r="CN13" i="1499"/>
  <c r="N4" i="1495"/>
  <c r="EX4" i="1500" s="1"/>
  <c r="CN5" i="1499"/>
  <c r="CN18" i="1499"/>
  <c r="CN8" i="1499"/>
  <c r="F31" i="1492"/>
  <c r="L31" i="1492"/>
  <c r="P23" i="1492"/>
  <c r="O23" i="1492"/>
  <c r="CI6" i="1499"/>
  <c r="CI5" i="1499"/>
  <c r="CI10" i="1499"/>
  <c r="CI21" i="1499"/>
  <c r="CI3" i="1499"/>
  <c r="CI8" i="1499"/>
  <c r="CI14" i="1499"/>
  <c r="CI7" i="1499"/>
  <c r="CI18" i="1499"/>
  <c r="CI19" i="1499"/>
  <c r="CI24" i="1499"/>
  <c r="CI23" i="1499"/>
  <c r="CI13" i="1499"/>
  <c r="CI16" i="1499"/>
  <c r="CI26" i="1499"/>
  <c r="CI12" i="1499"/>
  <c r="CI4" i="1499"/>
  <c r="CI9" i="1499"/>
  <c r="CI11" i="1499"/>
  <c r="CI25" i="1499"/>
  <c r="CI15" i="1499"/>
  <c r="CI20" i="1499"/>
  <c r="CI22" i="1499"/>
  <c r="CI17" i="1499"/>
  <c r="CN15" i="1499"/>
  <c r="CN19" i="1499"/>
  <c r="CM26" i="1499"/>
  <c r="CM7" i="1499"/>
  <c r="CM12" i="1499"/>
  <c r="CM9" i="1499"/>
  <c r="CM14" i="1499"/>
  <c r="CM4" i="1499"/>
  <c r="CM18" i="1499"/>
  <c r="CM23" i="1499"/>
  <c r="CM3" i="1499"/>
  <c r="CM16" i="1499"/>
  <c r="CM8" i="1499"/>
  <c r="CM25" i="1499"/>
  <c r="CM21" i="1499"/>
  <c r="CM17" i="1499"/>
  <c r="CM20" i="1499"/>
  <c r="CM5" i="1499"/>
  <c r="CM15" i="1499"/>
  <c r="CM11" i="1499"/>
  <c r="CM6" i="1499"/>
  <c r="CM24" i="1499"/>
  <c r="CM22" i="1499"/>
  <c r="CM13" i="1499"/>
  <c r="CM19" i="1499"/>
  <c r="CM10" i="1499"/>
  <c r="CN16" i="1499"/>
  <c r="CN12" i="1499"/>
  <c r="CN6" i="1499"/>
  <c r="S4" i="1495"/>
  <c r="FC4" i="1500" s="1"/>
  <c r="Q31" i="1492"/>
  <c r="G31" i="1492"/>
  <c r="EM15" i="1500"/>
  <c r="EL5" i="1500"/>
  <c r="EL14" i="1500"/>
  <c r="K23" i="1492"/>
  <c r="Q23" i="1492"/>
  <c r="CN3" i="1499"/>
  <c r="EQ10" i="1500"/>
  <c r="CR10" i="1499"/>
  <c r="CR18" i="1499"/>
  <c r="CR26" i="1499"/>
  <c r="CR4" i="1499"/>
  <c r="CR15" i="1499"/>
  <c r="CR24" i="1499"/>
  <c r="CR8" i="1499"/>
  <c r="CR7" i="1499"/>
  <c r="CR16" i="1499"/>
  <c r="CR25" i="1499"/>
  <c r="CR17" i="1499"/>
  <c r="CR9" i="1499"/>
  <c r="CR22" i="1499"/>
  <c r="CR11" i="1499"/>
  <c r="CR23" i="1499"/>
  <c r="CR3" i="1499"/>
  <c r="CR19" i="1499"/>
  <c r="CR12" i="1499"/>
  <c r="CR13" i="1499"/>
  <c r="CR20" i="1499"/>
  <c r="CR14" i="1499"/>
  <c r="CR5" i="1499"/>
  <c r="CR6" i="1499"/>
  <c r="CR21" i="1499"/>
  <c r="CN10" i="1499"/>
  <c r="J31" i="1492"/>
  <c r="CN24" i="1499"/>
  <c r="CN21" i="1499"/>
  <c r="CN23" i="1499"/>
  <c r="G4" i="1495"/>
  <c r="CZ25" i="1499"/>
  <c r="CZ15" i="1499"/>
  <c r="CZ12" i="1499"/>
  <c r="CZ4" i="1499"/>
  <c r="CZ17" i="1499"/>
  <c r="CZ22" i="1499"/>
  <c r="CZ3" i="1499"/>
  <c r="CZ18" i="1499"/>
  <c r="CZ14" i="1499"/>
  <c r="CZ10" i="1499"/>
  <c r="CZ7" i="1499"/>
  <c r="CZ9" i="1499"/>
  <c r="CZ21" i="1499"/>
  <c r="CZ26" i="1499"/>
  <c r="CZ20" i="1499"/>
  <c r="CZ24" i="1499"/>
  <c r="CZ19" i="1499"/>
  <c r="CZ6" i="1499"/>
  <c r="CZ16" i="1499"/>
  <c r="CZ11" i="1499"/>
  <c r="CZ8" i="1499"/>
  <c r="CZ5" i="1499"/>
  <c r="CZ23" i="1499"/>
  <c r="CZ13" i="1499"/>
  <c r="P31" i="1492"/>
  <c r="CJ20" i="1499"/>
  <c r="CJ18" i="1499"/>
  <c r="CJ25" i="1499"/>
  <c r="CJ12" i="1499"/>
  <c r="CJ24" i="1499"/>
  <c r="CJ5" i="1499"/>
  <c r="CJ13" i="1499"/>
  <c r="CJ9" i="1499"/>
  <c r="CJ19" i="1499"/>
  <c r="CJ6" i="1499"/>
  <c r="CJ21" i="1499"/>
  <c r="CJ10" i="1499"/>
  <c r="CJ15" i="1499"/>
  <c r="CJ22" i="1499"/>
  <c r="CJ17" i="1499"/>
  <c r="CJ14" i="1499"/>
  <c r="CJ11" i="1499"/>
  <c r="CJ16" i="1499"/>
  <c r="CJ26" i="1499"/>
  <c r="CJ7" i="1499"/>
  <c r="CJ4" i="1499"/>
  <c r="CJ8" i="1499"/>
  <c r="CJ23" i="1499"/>
  <c r="I23" i="1492"/>
  <c r="F23" i="1492"/>
  <c r="CN4" i="1499"/>
  <c r="CN9" i="1499"/>
  <c r="CN25" i="1499"/>
  <c r="I31" i="1492"/>
  <c r="J23" i="1492"/>
  <c r="L23" i="1492"/>
  <c r="C34" i="1495" l="1"/>
  <c r="C37" i="1495"/>
  <c r="EM37" i="1500" s="1"/>
  <c r="K34" i="1492"/>
  <c r="C35" i="1495"/>
  <c r="O14" i="1506" s="1"/>
  <c r="O13" i="1506"/>
  <c r="EM34" i="1500"/>
  <c r="Q14" i="1506"/>
  <c r="W14" i="1506" s="1"/>
  <c r="EO35" i="1500"/>
  <c r="R5" i="1506"/>
  <c r="X5" i="1506" s="1"/>
  <c r="EP26" i="1500"/>
  <c r="C33" i="1495"/>
  <c r="Q9" i="1506"/>
  <c r="W9" i="1506" s="1"/>
  <c r="EO30" i="1500"/>
  <c r="R8" i="1506"/>
  <c r="X8" i="1506" s="1"/>
  <c r="EP29" i="1500"/>
  <c r="C32" i="1495"/>
  <c r="Q5" i="1506"/>
  <c r="W5" i="1506" s="1"/>
  <c r="EO26" i="1500"/>
  <c r="C31" i="1495"/>
  <c r="Q15" i="1506"/>
  <c r="W15" i="1506" s="1"/>
  <c r="EO36" i="1500"/>
  <c r="R3" i="1506"/>
  <c r="X3" i="1506" s="1"/>
  <c r="EP24" i="1500"/>
  <c r="C30" i="1495"/>
  <c r="R7" i="1506"/>
  <c r="X7" i="1506" s="1"/>
  <c r="EP28" i="1500"/>
  <c r="R2" i="1506"/>
  <c r="X2" i="1506" s="1"/>
  <c r="EP23" i="1500"/>
  <c r="Q11" i="1506"/>
  <c r="W11" i="1506" s="1"/>
  <c r="EO32" i="1500"/>
  <c r="Q4" i="1506"/>
  <c r="W4" i="1506" s="1"/>
  <c r="EO25" i="1500"/>
  <c r="C28" i="1495"/>
  <c r="Q8" i="1506"/>
  <c r="W8" i="1506" s="1"/>
  <c r="EO29" i="1500"/>
  <c r="C27" i="1495"/>
  <c r="Q6" i="1506"/>
  <c r="W6" i="1506" s="1"/>
  <c r="EO27" i="1500"/>
  <c r="R9" i="1506"/>
  <c r="X9" i="1506" s="1"/>
  <c r="EP30" i="1500"/>
  <c r="R14" i="1506"/>
  <c r="X14" i="1506" s="1"/>
  <c r="EP35" i="1500"/>
  <c r="C29" i="1495"/>
  <c r="Q2" i="1506"/>
  <c r="W2" i="1506" s="1"/>
  <c r="EO23" i="1500"/>
  <c r="R12" i="1506"/>
  <c r="X12" i="1506" s="1"/>
  <c r="EP33" i="1500"/>
  <c r="C25" i="1495"/>
  <c r="Q13" i="1506"/>
  <c r="W13" i="1506" s="1"/>
  <c r="EO34" i="1500"/>
  <c r="C23" i="1495"/>
  <c r="R15" i="1506"/>
  <c r="X15" i="1506" s="1"/>
  <c r="EP36" i="1500"/>
  <c r="Q12" i="1506"/>
  <c r="W12" i="1506" s="1"/>
  <c r="EO33" i="1500"/>
  <c r="R6" i="1506"/>
  <c r="X6" i="1506" s="1"/>
  <c r="EP27" i="1500"/>
  <c r="C24" i="1495"/>
  <c r="Q10" i="1506"/>
  <c r="W10" i="1506" s="1"/>
  <c r="EO31" i="1500"/>
  <c r="R11" i="1506"/>
  <c r="X11" i="1506" s="1"/>
  <c r="EP32" i="1500"/>
  <c r="C26" i="1495"/>
  <c r="Q7" i="1506"/>
  <c r="W7" i="1506" s="1"/>
  <c r="EO28" i="1500"/>
  <c r="C36" i="1495"/>
  <c r="R13" i="1506"/>
  <c r="X13" i="1506" s="1"/>
  <c r="EP34" i="1500"/>
  <c r="R4" i="1506"/>
  <c r="X4" i="1506" s="1"/>
  <c r="EP25" i="1500"/>
  <c r="Q3" i="1506"/>
  <c r="W3" i="1506" s="1"/>
  <c r="EO24" i="1500"/>
  <c r="P9" i="1504"/>
  <c r="L8" i="1506" s="1"/>
  <c r="U9" i="1504"/>
  <c r="P6" i="1504"/>
  <c r="L5" i="1506" s="1"/>
  <c r="U6" i="1504"/>
  <c r="AN11" i="1495"/>
  <c r="AN12" i="1495" s="1"/>
  <c r="P11" i="1504" s="1"/>
  <c r="BA4" i="1495"/>
  <c r="BA5" i="1495" s="1"/>
  <c r="BA6" i="1495" s="1"/>
  <c r="BA7" i="1495" s="1"/>
  <c r="BA8" i="1495" s="1"/>
  <c r="BA9" i="1495" s="1"/>
  <c r="BA10" i="1495" s="1"/>
  <c r="BA11" i="1495" s="1"/>
  <c r="BA12" i="1495" s="1"/>
  <c r="BA13" i="1495" s="1"/>
  <c r="BA14" i="1495" s="1"/>
  <c r="BA15" i="1495" s="1"/>
  <c r="BA16" i="1495" s="1"/>
  <c r="BA17" i="1495" s="1"/>
  <c r="BA18" i="1495" s="1"/>
  <c r="BA19" i="1495" s="1"/>
  <c r="AI14" i="1495"/>
  <c r="FS14" i="1500" s="1"/>
  <c r="AE13" i="1504"/>
  <c r="AK13" i="1504" s="1"/>
  <c r="EU8" i="1500"/>
  <c r="AE7" i="1504"/>
  <c r="AK7" i="1504" s="1"/>
  <c r="AI13" i="1495"/>
  <c r="AE12" i="1504"/>
  <c r="AK12" i="1504" s="1"/>
  <c r="EQ14" i="1500"/>
  <c r="AF13" i="1504"/>
  <c r="AL13" i="1504" s="1"/>
  <c r="EQ9" i="1500"/>
  <c r="AF8" i="1504"/>
  <c r="AL8" i="1504" s="1"/>
  <c r="EQ6" i="1500"/>
  <c r="AF5" i="1504"/>
  <c r="AL5" i="1504" s="1"/>
  <c r="EQ12" i="1500"/>
  <c r="AF11" i="1504"/>
  <c r="AL11" i="1504" s="1"/>
  <c r="EQ17" i="1500"/>
  <c r="AF16" i="1504"/>
  <c r="AL16" i="1504" s="1"/>
  <c r="AI11" i="1495"/>
  <c r="FS11" i="1500" s="1"/>
  <c r="AE10" i="1504"/>
  <c r="AK10" i="1504" s="1"/>
  <c r="EQ15" i="1500"/>
  <c r="AF14" i="1504"/>
  <c r="AL14" i="1504" s="1"/>
  <c r="AI10" i="1495"/>
  <c r="AE9" i="1504"/>
  <c r="AK9" i="1504" s="1"/>
  <c r="AN9" i="1495"/>
  <c r="P8" i="1504" s="1"/>
  <c r="P7" i="1504"/>
  <c r="EQ5" i="1500"/>
  <c r="AF4" i="1504"/>
  <c r="AL4" i="1504" s="1"/>
  <c r="EU6" i="1500"/>
  <c r="AE5" i="1504"/>
  <c r="AK5" i="1504" s="1"/>
  <c r="AN14" i="1495"/>
  <c r="U13" i="1504" s="1"/>
  <c r="P12" i="1504"/>
  <c r="EU5" i="1500"/>
  <c r="AE4" i="1504"/>
  <c r="AK4" i="1504" s="1"/>
  <c r="AI16" i="1495"/>
  <c r="FS16" i="1500" s="1"/>
  <c r="AE15" i="1504"/>
  <c r="AK15" i="1504" s="1"/>
  <c r="AI7" i="1495"/>
  <c r="AE6" i="1504"/>
  <c r="AK6" i="1504" s="1"/>
  <c r="EQ13" i="1500"/>
  <c r="AF12" i="1504"/>
  <c r="AL12" i="1504" s="1"/>
  <c r="AQ4" i="1495"/>
  <c r="AQ5" i="1495" s="1"/>
  <c r="AQ6" i="1495" s="1"/>
  <c r="EQ11" i="1500"/>
  <c r="AF10" i="1504"/>
  <c r="AL10" i="1504" s="1"/>
  <c r="AI9" i="1495"/>
  <c r="AE8" i="1504"/>
  <c r="AK8" i="1504" s="1"/>
  <c r="EQ16" i="1500"/>
  <c r="AF15" i="1504"/>
  <c r="AL15" i="1504" s="1"/>
  <c r="AN5" i="1495"/>
  <c r="P3" i="1504"/>
  <c r="EQ8" i="1500"/>
  <c r="AF7" i="1504"/>
  <c r="AL7" i="1504" s="1"/>
  <c r="EU4" i="1500"/>
  <c r="AE3" i="1504"/>
  <c r="AK3" i="1504" s="1"/>
  <c r="AI15" i="1495"/>
  <c r="AE14" i="1504"/>
  <c r="AK14" i="1504" s="1"/>
  <c r="EQ7" i="1500"/>
  <c r="AF6" i="1504"/>
  <c r="AL6" i="1504" s="1"/>
  <c r="EQ4" i="1500"/>
  <c r="AF3" i="1504"/>
  <c r="AL3" i="1504" s="1"/>
  <c r="AI17" i="1495"/>
  <c r="AE16" i="1504"/>
  <c r="AK16" i="1504" s="1"/>
  <c r="AM10" i="1495"/>
  <c r="AK15" i="1495"/>
  <c r="AT4" i="1495"/>
  <c r="AT5" i="1495" s="1"/>
  <c r="AT6" i="1495" s="1"/>
  <c r="AT7" i="1495" s="1"/>
  <c r="AT8" i="1495" s="1"/>
  <c r="AT9" i="1495" s="1"/>
  <c r="AT10" i="1495" s="1"/>
  <c r="AT11" i="1495" s="1"/>
  <c r="AT12" i="1495" s="1"/>
  <c r="AT13" i="1495" s="1"/>
  <c r="AT14" i="1495" s="1"/>
  <c r="AT15" i="1495" s="1"/>
  <c r="AT16" i="1495" s="1"/>
  <c r="AT17" i="1495" s="1"/>
  <c r="AT18" i="1495" s="1"/>
  <c r="AT19" i="1495" s="1"/>
  <c r="AQ10" i="1495"/>
  <c r="AQ11" i="1495" s="1"/>
  <c r="AQ12" i="1495" s="1"/>
  <c r="EU13" i="1500"/>
  <c r="AY4" i="1495"/>
  <c r="AY5" i="1495" s="1"/>
  <c r="AY6" i="1495" s="1"/>
  <c r="AY7" i="1495" s="1"/>
  <c r="AY8" i="1495" s="1"/>
  <c r="AY9" i="1495" s="1"/>
  <c r="AY10" i="1495" s="1"/>
  <c r="AY11" i="1495" s="1"/>
  <c r="AY12" i="1495" s="1"/>
  <c r="AY13" i="1495" s="1"/>
  <c r="AY14" i="1495" s="1"/>
  <c r="AY15" i="1495" s="1"/>
  <c r="AY16" i="1495" s="1"/>
  <c r="AY17" i="1495" s="1"/>
  <c r="AY18" i="1495" s="1"/>
  <c r="AY19" i="1495" s="1"/>
  <c r="AL10" i="1495"/>
  <c r="AL11" i="1495" s="1"/>
  <c r="AL12" i="1495" s="1"/>
  <c r="AK17" i="1495"/>
  <c r="AK18" i="1495" s="1"/>
  <c r="AK19" i="1495" s="1"/>
  <c r="CM74" i="1499"/>
  <c r="AL13" i="1495"/>
  <c r="AL14" i="1495" s="1"/>
  <c r="AL15" i="1495" s="1"/>
  <c r="AL16" i="1495" s="1"/>
  <c r="AL17" i="1495" s="1"/>
  <c r="AL18" i="1495" s="1"/>
  <c r="AL19" i="1495" s="1"/>
  <c r="CM72" i="1499"/>
  <c r="CL66" i="1499"/>
  <c r="CL67" i="1499"/>
  <c r="CL75" i="1499"/>
  <c r="AK14" i="1495"/>
  <c r="CR68" i="1499"/>
  <c r="AQ7" i="1495"/>
  <c r="AQ8" i="1495" s="1"/>
  <c r="AQ9" i="1495" s="1"/>
  <c r="CN70" i="1499"/>
  <c r="CM73" i="1499"/>
  <c r="BB4" i="1495"/>
  <c r="BB5" i="1495" s="1"/>
  <c r="BB6" i="1495" s="1"/>
  <c r="BB7" i="1495" s="1"/>
  <c r="BB8" i="1495" s="1"/>
  <c r="BB9" i="1495" s="1"/>
  <c r="BB10" i="1495" s="1"/>
  <c r="BB11" i="1495" s="1"/>
  <c r="BB12" i="1495" s="1"/>
  <c r="BB13" i="1495" s="1"/>
  <c r="BB14" i="1495" s="1"/>
  <c r="BB15" i="1495" s="1"/>
  <c r="BB16" i="1495" s="1"/>
  <c r="BB17" i="1495" s="1"/>
  <c r="BB18" i="1495" s="1"/>
  <c r="BB19" i="1495" s="1"/>
  <c r="CM68" i="1499"/>
  <c r="AL7" i="1495"/>
  <c r="AL8" i="1495" s="1"/>
  <c r="AL9" i="1495" s="1"/>
  <c r="AM7" i="1495"/>
  <c r="T6" i="1504" s="1"/>
  <c r="CL68" i="1499"/>
  <c r="CL65" i="1499"/>
  <c r="AK4" i="1495"/>
  <c r="AK5" i="1495" s="1"/>
  <c r="AK6" i="1495" s="1"/>
  <c r="AK7" i="1495" s="1"/>
  <c r="AK8" i="1495" s="1"/>
  <c r="AK9" i="1495" s="1"/>
  <c r="AQ16" i="1495"/>
  <c r="AQ17" i="1495" s="1"/>
  <c r="AQ18" i="1495" s="1"/>
  <c r="AQ19" i="1495" s="1"/>
  <c r="CL71" i="1499"/>
  <c r="AK10" i="1495"/>
  <c r="AL4" i="1495"/>
  <c r="AL5" i="1495" s="1"/>
  <c r="AL6" i="1495" s="1"/>
  <c r="AM4" i="1495"/>
  <c r="T3" i="1504" s="1"/>
  <c r="CL72" i="1499"/>
  <c r="AK11" i="1495"/>
  <c r="CL73" i="1499"/>
  <c r="AK12" i="1495"/>
  <c r="CL74" i="1499"/>
  <c r="AK13" i="1495"/>
  <c r="AK16" i="1495"/>
  <c r="BF4" i="1495"/>
  <c r="BF5" i="1495" s="1"/>
  <c r="BF6" i="1495" s="1"/>
  <c r="BF7" i="1495" s="1"/>
  <c r="BF8" i="1495" s="1"/>
  <c r="BF9" i="1495" s="1"/>
  <c r="BF10" i="1495" s="1"/>
  <c r="BF11" i="1495" s="1"/>
  <c r="BF12" i="1495" s="1"/>
  <c r="BF13" i="1495" s="1"/>
  <c r="BF14" i="1495" s="1"/>
  <c r="BF15" i="1495" s="1"/>
  <c r="BF16" i="1495" s="1"/>
  <c r="BF17" i="1495" s="1"/>
  <c r="BF18" i="1495" s="1"/>
  <c r="BF19" i="1495" s="1"/>
  <c r="CR74" i="1499"/>
  <c r="AQ13" i="1495"/>
  <c r="AQ14" i="1495" s="1"/>
  <c r="AQ15" i="1495" s="1"/>
  <c r="AM13" i="1495"/>
  <c r="T12" i="1504" s="1"/>
  <c r="CN73" i="1499"/>
  <c r="CN71" i="1499"/>
  <c r="CN68" i="1499"/>
  <c r="CN67" i="1499"/>
  <c r="CN72" i="1499"/>
  <c r="CN74" i="1499"/>
  <c r="I34" i="1492"/>
  <c r="J7" i="1492"/>
  <c r="EU17" i="1500"/>
  <c r="N7" i="1492"/>
  <c r="CQ37" i="1499"/>
  <c r="CQ65" i="1499" s="1"/>
  <c r="CQ8" i="1499"/>
  <c r="H34" i="1492"/>
  <c r="CQ5" i="1499"/>
  <c r="J11" i="1495"/>
  <c r="CQ17" i="1499"/>
  <c r="CQ11" i="1499"/>
  <c r="CQ18" i="1499"/>
  <c r="CQ10" i="1499"/>
  <c r="CQ7" i="1499"/>
  <c r="CQ49" i="1499"/>
  <c r="CQ23" i="1499"/>
  <c r="CQ12" i="1499"/>
  <c r="CQ22" i="1499"/>
  <c r="CQ26" i="1499"/>
  <c r="CQ15" i="1499"/>
  <c r="J4" i="1495"/>
  <c r="CQ20" i="1499"/>
  <c r="CQ48" i="1499"/>
  <c r="CQ39" i="1499"/>
  <c r="CQ67" i="1499" s="1"/>
  <c r="CQ21" i="1499"/>
  <c r="CQ41" i="1499"/>
  <c r="CQ69" i="1499" s="1"/>
  <c r="CQ6" i="1499"/>
  <c r="CQ19" i="1499"/>
  <c r="CQ24" i="1499"/>
  <c r="CQ38" i="1499"/>
  <c r="CQ14" i="1499"/>
  <c r="CQ4" i="1499"/>
  <c r="Q34" i="1492"/>
  <c r="EU11" i="1500"/>
  <c r="AI19" i="1495"/>
  <c r="FS19" i="1500" s="1"/>
  <c r="CQ47" i="1499"/>
  <c r="N34" i="1492"/>
  <c r="CQ50" i="1499"/>
  <c r="CQ40" i="1499"/>
  <c r="CQ51" i="1499"/>
  <c r="CQ9" i="1499"/>
  <c r="CQ25" i="1499"/>
  <c r="CQ44" i="1499"/>
  <c r="CQ13" i="1499"/>
  <c r="CQ46" i="1499"/>
  <c r="CQ42" i="1499"/>
  <c r="CQ70" i="1499" s="1"/>
  <c r="CQ3" i="1499"/>
  <c r="CQ43" i="1499"/>
  <c r="CQ16" i="1499"/>
  <c r="G34" i="1492"/>
  <c r="AI8" i="1495"/>
  <c r="FS8" i="1500" s="1"/>
  <c r="CQ45" i="1499"/>
  <c r="CQ73" i="1499" s="1"/>
  <c r="EU14" i="1500"/>
  <c r="J18" i="1495"/>
  <c r="AG18" i="1495" s="1"/>
  <c r="FQ18" i="1500" s="1"/>
  <c r="J15" i="1495"/>
  <c r="Q15" i="1492" s="1"/>
  <c r="J13" i="1495"/>
  <c r="AH13" i="1495" s="1"/>
  <c r="FR13" i="1500" s="1"/>
  <c r="J19" i="1495"/>
  <c r="AH19" i="1495" s="1"/>
  <c r="FR19" i="1500" s="1"/>
  <c r="J12" i="1495"/>
  <c r="J14" i="1495"/>
  <c r="J7" i="1495"/>
  <c r="J9" i="1495"/>
  <c r="J10" i="1495"/>
  <c r="J6" i="1495"/>
  <c r="J5" i="1495"/>
  <c r="I7" i="1492"/>
  <c r="I9" i="1492"/>
  <c r="H7" i="1492"/>
  <c r="EO14" i="1500"/>
  <c r="Q7" i="1492"/>
  <c r="P34" i="1492"/>
  <c r="O7" i="1492"/>
  <c r="K7" i="1492"/>
  <c r="L34" i="1492"/>
  <c r="F34" i="1492"/>
  <c r="Y5" i="1495"/>
  <c r="FI5" i="1500" s="1"/>
  <c r="F7" i="1492"/>
  <c r="Y11" i="1495"/>
  <c r="FI11" i="1500" s="1"/>
  <c r="Y13" i="1495"/>
  <c r="FI13" i="1500" s="1"/>
  <c r="Y9" i="1495"/>
  <c r="FI9" i="1500" s="1"/>
  <c r="J8" i="1495"/>
  <c r="J17" i="1495"/>
  <c r="EU15" i="1500"/>
  <c r="EU9" i="1500"/>
  <c r="EU7" i="1500"/>
  <c r="J16" i="1495"/>
  <c r="DJ3" i="1499"/>
  <c r="EU18" i="1500"/>
  <c r="AI6" i="1495"/>
  <c r="FS6" i="1500" s="1"/>
  <c r="L7" i="1492"/>
  <c r="EU16" i="1500"/>
  <c r="FJ8" i="1500"/>
  <c r="Y15" i="1495"/>
  <c r="FI15" i="1500" s="1"/>
  <c r="M34" i="1492"/>
  <c r="DG70" i="1499"/>
  <c r="Y8" i="1495"/>
  <c r="FI8" i="1500" s="1"/>
  <c r="CM69" i="1499"/>
  <c r="Y14" i="1495"/>
  <c r="FI14" i="1500" s="1"/>
  <c r="CM70" i="1499"/>
  <c r="AC17" i="1495"/>
  <c r="FM17" i="1500" s="1"/>
  <c r="AC11" i="1495"/>
  <c r="FM11" i="1500" s="1"/>
  <c r="AC18" i="1495"/>
  <c r="FM18" i="1500" s="1"/>
  <c r="AC15" i="1495"/>
  <c r="FM15" i="1500" s="1"/>
  <c r="AC19" i="1495"/>
  <c r="FM19" i="1500" s="1"/>
  <c r="AC14" i="1495"/>
  <c r="FM14" i="1500" s="1"/>
  <c r="AC7" i="1495"/>
  <c r="FM7" i="1500" s="1"/>
  <c r="AC10" i="1495"/>
  <c r="FM10" i="1500" s="1"/>
  <c r="AC13" i="1495"/>
  <c r="FM13" i="1500" s="1"/>
  <c r="AC16" i="1495"/>
  <c r="FM16" i="1500" s="1"/>
  <c r="AC5" i="1495"/>
  <c r="FM5" i="1500" s="1"/>
  <c r="AC12" i="1495"/>
  <c r="FM12" i="1500" s="1"/>
  <c r="AC6" i="1495"/>
  <c r="FM6" i="1500" s="1"/>
  <c r="AC9" i="1495"/>
  <c r="FM9" i="1500" s="1"/>
  <c r="AC8" i="1495"/>
  <c r="FM8" i="1500" s="1"/>
  <c r="EM5" i="1500"/>
  <c r="M7" i="1492"/>
  <c r="Y10" i="1495"/>
  <c r="FI10" i="1500" s="1"/>
  <c r="EM7" i="1500"/>
  <c r="AE7" i="1495"/>
  <c r="FO7" i="1500" s="1"/>
  <c r="AE16" i="1495"/>
  <c r="FO16" i="1500" s="1"/>
  <c r="AE18" i="1495"/>
  <c r="FO18" i="1500" s="1"/>
  <c r="AE5" i="1495"/>
  <c r="FO5" i="1500" s="1"/>
  <c r="AE6" i="1495"/>
  <c r="FO6" i="1500" s="1"/>
  <c r="AE15" i="1495"/>
  <c r="FO15" i="1500" s="1"/>
  <c r="AE10" i="1495"/>
  <c r="FO10" i="1500" s="1"/>
  <c r="AE9" i="1495"/>
  <c r="FO9" i="1500" s="1"/>
  <c r="AE19" i="1495"/>
  <c r="FO19" i="1500" s="1"/>
  <c r="AE17" i="1495"/>
  <c r="FO17" i="1500" s="1"/>
  <c r="AE13" i="1495"/>
  <c r="FO13" i="1500" s="1"/>
  <c r="AE8" i="1495"/>
  <c r="FO8" i="1500" s="1"/>
  <c r="AE12" i="1495"/>
  <c r="FO12" i="1500" s="1"/>
  <c r="AE14" i="1495"/>
  <c r="FO14" i="1500" s="1"/>
  <c r="AE11" i="1495"/>
  <c r="FO11" i="1500" s="1"/>
  <c r="Y7" i="1495"/>
  <c r="FI7" i="1500" s="1"/>
  <c r="CM71" i="1499"/>
  <c r="AD10" i="1495"/>
  <c r="FN10" i="1500" s="1"/>
  <c r="AD17" i="1495"/>
  <c r="FN17" i="1500" s="1"/>
  <c r="AD12" i="1495"/>
  <c r="FN12" i="1500" s="1"/>
  <c r="AD19" i="1495"/>
  <c r="FN19" i="1500" s="1"/>
  <c r="AD8" i="1495"/>
  <c r="FN8" i="1500" s="1"/>
  <c r="AD16" i="1495"/>
  <c r="FN16" i="1500" s="1"/>
  <c r="AD7" i="1495"/>
  <c r="FN7" i="1500" s="1"/>
  <c r="AD14" i="1495"/>
  <c r="FN14" i="1500" s="1"/>
  <c r="AD9" i="1495"/>
  <c r="FN9" i="1500" s="1"/>
  <c r="AD13" i="1495"/>
  <c r="FN13" i="1500" s="1"/>
  <c r="AD5" i="1495"/>
  <c r="FN5" i="1500" s="1"/>
  <c r="AD18" i="1495"/>
  <c r="FN18" i="1500" s="1"/>
  <c r="AD11" i="1495"/>
  <c r="FN11" i="1500" s="1"/>
  <c r="AD6" i="1495"/>
  <c r="FN6" i="1500" s="1"/>
  <c r="AD15" i="1495"/>
  <c r="FN15" i="1500" s="1"/>
  <c r="CR71" i="1499"/>
  <c r="Y17" i="1495"/>
  <c r="FI17" i="1500" s="1"/>
  <c r="CR70" i="1499"/>
  <c r="CN69" i="1499"/>
  <c r="Y16" i="1495"/>
  <c r="FI16" i="1500" s="1"/>
  <c r="CR69" i="1499"/>
  <c r="CL69" i="1499"/>
  <c r="Y12" i="1495"/>
  <c r="FI12" i="1500" s="1"/>
  <c r="AI5" i="1495"/>
  <c r="FS5" i="1500" s="1"/>
  <c r="Y19" i="1495"/>
  <c r="FI19" i="1500" s="1"/>
  <c r="EU12" i="1500"/>
  <c r="CU71" i="1499"/>
  <c r="Y18" i="1495"/>
  <c r="FI18" i="1500" s="1"/>
  <c r="DJ12" i="1499"/>
  <c r="CU70" i="1499"/>
  <c r="DG69" i="1499"/>
  <c r="Y6" i="1495"/>
  <c r="FI6" i="1500" s="1"/>
  <c r="AI12" i="1495"/>
  <c r="FS12" i="1500" s="1"/>
  <c r="CU69" i="1499"/>
  <c r="EM14" i="1500"/>
  <c r="DJ6" i="1499"/>
  <c r="DJ10" i="1499"/>
  <c r="DJ19" i="1499"/>
  <c r="DJ5" i="1499"/>
  <c r="DJ20" i="1499"/>
  <c r="DJ13" i="1499"/>
  <c r="DJ25" i="1499"/>
  <c r="DJ14" i="1499"/>
  <c r="O34" i="1492"/>
  <c r="DG65" i="1499"/>
  <c r="DJ4" i="1499"/>
  <c r="DJ17" i="1499"/>
  <c r="DJ26" i="1499"/>
  <c r="DJ46" i="1499"/>
  <c r="DJ74" i="1499" s="1"/>
  <c r="DJ45" i="1499"/>
  <c r="DJ73" i="1499" s="1"/>
  <c r="DJ16" i="1499"/>
  <c r="DJ21" i="1499"/>
  <c r="AC4" i="1495"/>
  <c r="FM4" i="1500" s="1"/>
  <c r="G7" i="1492"/>
  <c r="DJ44" i="1499"/>
  <c r="DJ72" i="1499" s="1"/>
  <c r="DJ43" i="1499"/>
  <c r="DJ71" i="1499" s="1"/>
  <c r="DJ42" i="1499"/>
  <c r="DJ70" i="1499" s="1"/>
  <c r="DJ41" i="1499"/>
  <c r="DJ69" i="1499" s="1"/>
  <c r="DJ40" i="1499"/>
  <c r="DJ68" i="1499" s="1"/>
  <c r="DJ51" i="1499"/>
  <c r="DJ24" i="1499"/>
  <c r="DJ23" i="1499"/>
  <c r="DJ39" i="1499"/>
  <c r="DJ67" i="1499" s="1"/>
  <c r="DJ50" i="1499"/>
  <c r="DJ15" i="1499"/>
  <c r="DJ11" i="1499"/>
  <c r="DJ38" i="1499"/>
  <c r="DJ66" i="1499" s="1"/>
  <c r="DJ49" i="1499"/>
  <c r="DJ37" i="1499"/>
  <c r="DJ65" i="1499" s="1"/>
  <c r="DJ48" i="1499"/>
  <c r="DJ22" i="1499"/>
  <c r="DJ47" i="1499"/>
  <c r="DJ18" i="1499"/>
  <c r="DJ9" i="1499"/>
  <c r="DJ8" i="1499"/>
  <c r="DJ7" i="1499"/>
  <c r="DL23" i="1499"/>
  <c r="DF47" i="1499"/>
  <c r="DK47" i="1499"/>
  <c r="DK48" i="1499"/>
  <c r="DK49" i="1499"/>
  <c r="DK50" i="1499"/>
  <c r="DK51" i="1499"/>
  <c r="DF51" i="1499"/>
  <c r="DL51" i="1499"/>
  <c r="DF50" i="1499"/>
  <c r="DL50"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DF10" i="1499"/>
  <c r="G28" i="1492"/>
  <c r="P28" i="1492"/>
  <c r="DL10" i="1499"/>
  <c r="AE4" i="1495"/>
  <c r="FO4" i="1500" s="1"/>
  <c r="DL5" i="1499"/>
  <c r="DL8" i="1499"/>
  <c r="DL26" i="1499"/>
  <c r="DL22" i="1499"/>
  <c r="DL18" i="1499"/>
  <c r="DL6" i="1499"/>
  <c r="DF8" i="1499"/>
  <c r="DL16" i="1499"/>
  <c r="DL13" i="1499"/>
  <c r="DL20" i="1499"/>
  <c r="DL25" i="1499"/>
  <c r="DL17" i="1499"/>
  <c r="DL14" i="1499"/>
  <c r="DL21" i="1499"/>
  <c r="DL19" i="1499"/>
  <c r="DL24" i="1499"/>
  <c r="DL11" i="1499"/>
  <c r="DL9" i="1499"/>
  <c r="DL4" i="1499"/>
  <c r="DL7" i="1499"/>
  <c r="DF7" i="1499"/>
  <c r="DL12" i="1499"/>
  <c r="DL15" i="1499"/>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DF5" i="1499"/>
  <c r="DF4" i="1499"/>
  <c r="DF26" i="1499"/>
  <c r="Y4" i="1495"/>
  <c r="FI4" i="1500" s="1"/>
  <c r="DF19" i="1499"/>
  <c r="DF13" i="1499"/>
  <c r="DF22" i="1499"/>
  <c r="DF6" i="1499"/>
  <c r="DF18" i="1499"/>
  <c r="DF25" i="1499"/>
  <c r="DF24" i="1499"/>
  <c r="DF17" i="1499"/>
  <c r="DF3" i="1499"/>
  <c r="DF16" i="1499"/>
  <c r="DF23" i="1499"/>
  <c r="DF20" i="1499"/>
  <c r="DF11" i="1499"/>
  <c r="DF14" i="1499"/>
  <c r="DF9" i="1499"/>
  <c r="DF12" i="1499"/>
  <c r="DF15" i="1499"/>
  <c r="DF21" i="1499"/>
  <c r="F11" i="1492"/>
  <c r="H11" i="1492"/>
  <c r="M42" i="1492"/>
  <c r="M12" i="1492" s="1"/>
  <c r="P25" i="1492"/>
  <c r="L25" i="1492"/>
  <c r="I19" i="1492"/>
  <c r="H16" i="1492"/>
  <c r="FS7" i="1500"/>
  <c r="I16" i="1492"/>
  <c r="G8" i="1492"/>
  <c r="AD4" i="1495"/>
  <c r="FN4" i="1500" s="1"/>
  <c r="M11" i="1492"/>
  <c r="P11" i="1492"/>
  <c r="H42" i="1492"/>
  <c r="H12" i="1492" s="1"/>
  <c r="Q25" i="1492"/>
  <c r="K25" i="1492"/>
  <c r="K9" i="1492"/>
  <c r="N19" i="1492"/>
  <c r="P16" i="1492"/>
  <c r="FS13"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FS15" i="1500"/>
  <c r="Q16" i="1492"/>
  <c r="M16" i="1492"/>
  <c r="L8" i="1492"/>
  <c r="F8" i="1492"/>
  <c r="DK9" i="1499"/>
  <c r="DK23" i="1499"/>
  <c r="DK24" i="1499"/>
  <c r="DK25" i="1499"/>
  <c r="DK20" i="1499"/>
  <c r="DK13" i="1499"/>
  <c r="DK14" i="1499"/>
  <c r="DK17" i="1499"/>
  <c r="DK8" i="1499"/>
  <c r="DK21" i="1499"/>
  <c r="DK11" i="1499"/>
  <c r="DK19" i="1499"/>
  <c r="DK12" i="1499"/>
  <c r="DK10" i="1499"/>
  <c r="DK3" i="1499"/>
  <c r="DK16" i="1499"/>
  <c r="DK15" i="1499"/>
  <c r="DK4" i="1499"/>
  <c r="DK6" i="1499"/>
  <c r="DK5" i="1499"/>
  <c r="DK22" i="1499"/>
  <c r="DK18" i="1499"/>
  <c r="DK26" i="1499"/>
  <c r="DK7" i="1499"/>
  <c r="N11" i="1492"/>
  <c r="G42" i="1492"/>
  <c r="G12" i="1492" s="1"/>
  <c r="F42" i="1492"/>
  <c r="F12" i="1492" s="1"/>
  <c r="M25" i="1492"/>
  <c r="K19" i="1492"/>
  <c r="H19" i="1492"/>
  <c r="J9" i="1492"/>
  <c r="H9" i="1492"/>
  <c r="FS9" i="1500"/>
  <c r="K16" i="1492"/>
  <c r="K8" i="1492"/>
  <c r="M8" i="1492"/>
  <c r="Q11" i="1492"/>
  <c r="I42" i="1492"/>
  <c r="I12" i="1492" s="1"/>
  <c r="Q42" i="1492"/>
  <c r="Q12" i="1492" s="1"/>
  <c r="I25" i="1492"/>
  <c r="M19" i="1492"/>
  <c r="G19" i="1492"/>
  <c r="FS10" i="1500"/>
  <c r="L16" i="1492"/>
  <c r="FS18" i="1500"/>
  <c r="N8" i="1492"/>
  <c r="J11" i="1492"/>
  <c r="K42" i="1492"/>
  <c r="K12" i="1492" s="1"/>
  <c r="O25" i="1492"/>
  <c r="L19" i="1492"/>
  <c r="J19" i="1492"/>
  <c r="J16" i="1492"/>
  <c r="Q8" i="1492"/>
  <c r="O11" i="1492"/>
  <c r="L42" i="1492"/>
  <c r="L12" i="1492" s="1"/>
  <c r="N25" i="1492"/>
  <c r="N9" i="1492"/>
  <c r="O19" i="1492"/>
  <c r="M9" i="1492"/>
  <c r="AI4" i="1495"/>
  <c r="FS4" i="1500" s="1"/>
  <c r="F16" i="1492"/>
  <c r="FS17" i="1500"/>
  <c r="P8" i="1492"/>
  <c r="EM35" i="1500" l="1"/>
  <c r="Z11" i="1504"/>
  <c r="L10" i="1506"/>
  <c r="O15" i="1506"/>
  <c r="EM36" i="1500"/>
  <c r="O11" i="1506"/>
  <c r="EM32" i="1500"/>
  <c r="Z3" i="1504"/>
  <c r="L2" i="1506"/>
  <c r="O5" i="1506"/>
  <c r="EM26" i="1500"/>
  <c r="Z12" i="1504"/>
  <c r="L11" i="1506"/>
  <c r="O7" i="1506"/>
  <c r="EM28" i="1500"/>
  <c r="O8" i="1506"/>
  <c r="EM29" i="1500"/>
  <c r="O12" i="1506"/>
  <c r="EM33" i="1500"/>
  <c r="O3" i="1506"/>
  <c r="EM24" i="1500"/>
  <c r="Z7" i="1504"/>
  <c r="L6" i="1506"/>
  <c r="O9" i="1506"/>
  <c r="EM30" i="1500"/>
  <c r="Z8" i="1504"/>
  <c r="L7" i="1506"/>
  <c r="P10" i="1504"/>
  <c r="U13" i="1506"/>
  <c r="T13" i="1506"/>
  <c r="O6" i="1506"/>
  <c r="EM27" i="1500"/>
  <c r="O4" i="1506"/>
  <c r="EM25" i="1500"/>
  <c r="O2" i="1506"/>
  <c r="EM23" i="1500"/>
  <c r="O10" i="1506"/>
  <c r="EM31" i="1500"/>
  <c r="U14" i="1506"/>
  <c r="T14" i="1506"/>
  <c r="O9" i="1504"/>
  <c r="K8" i="1506" s="1"/>
  <c r="T9" i="1504"/>
  <c r="Z6" i="1504"/>
  <c r="Z9" i="1504"/>
  <c r="AH15" i="1495"/>
  <c r="FR15" i="1500" s="1"/>
  <c r="AF14" i="1495"/>
  <c r="AC13" i="1504"/>
  <c r="AI13" i="1504" s="1"/>
  <c r="AN15" i="1495"/>
  <c r="U14" i="1504" s="1"/>
  <c r="P13" i="1504"/>
  <c r="AF7" i="1495"/>
  <c r="AC6" i="1504"/>
  <c r="AI6" i="1504" s="1"/>
  <c r="AF12" i="1495"/>
  <c r="AC11" i="1504"/>
  <c r="AI11" i="1504" s="1"/>
  <c r="AM14" i="1495"/>
  <c r="T13" i="1504" s="1"/>
  <c r="O12" i="1504"/>
  <c r="AF11" i="1495"/>
  <c r="AC10" i="1504"/>
  <c r="AI10" i="1504" s="1"/>
  <c r="AF13" i="1495"/>
  <c r="AC12" i="1504"/>
  <c r="AI12" i="1504" s="1"/>
  <c r="AF15" i="1495"/>
  <c r="AC14" i="1504"/>
  <c r="AI14" i="1504" s="1"/>
  <c r="AM11" i="1495"/>
  <c r="AF16" i="1495"/>
  <c r="AC15" i="1504"/>
  <c r="AI15" i="1504" s="1"/>
  <c r="AG4" i="1495"/>
  <c r="FQ4" i="1500" s="1"/>
  <c r="AC3" i="1504"/>
  <c r="AI3" i="1504" s="1"/>
  <c r="AM8" i="1495"/>
  <c r="T7" i="1504" s="1"/>
  <c r="O6" i="1504"/>
  <c r="AN6" i="1495"/>
  <c r="P5" i="1504" s="1"/>
  <c r="P4" i="1504"/>
  <c r="AF17" i="1495"/>
  <c r="AC16" i="1504"/>
  <c r="AI16" i="1504" s="1"/>
  <c r="AF8" i="1495"/>
  <c r="AC7" i="1504"/>
  <c r="AI7" i="1504" s="1"/>
  <c r="AF5" i="1495"/>
  <c r="AC4" i="1504"/>
  <c r="AI4" i="1504" s="1"/>
  <c r="AF6" i="1495"/>
  <c r="AC5" i="1504"/>
  <c r="AI5" i="1504" s="1"/>
  <c r="I15" i="1492"/>
  <c r="AF10" i="1495"/>
  <c r="AC9" i="1504"/>
  <c r="AI9" i="1504" s="1"/>
  <c r="AM5" i="1495"/>
  <c r="O3" i="1504"/>
  <c r="AF9" i="1495"/>
  <c r="AC8" i="1504"/>
  <c r="AI8" i="1504" s="1"/>
  <c r="BE4" i="1495"/>
  <c r="BE5" i="1495" s="1"/>
  <c r="BE6" i="1495" s="1"/>
  <c r="BE7" i="1495" s="1"/>
  <c r="BE8" i="1495" s="1"/>
  <c r="BE9" i="1495" s="1"/>
  <c r="BE10" i="1495" s="1"/>
  <c r="BE11" i="1495" s="1"/>
  <c r="BE12" i="1495" s="1"/>
  <c r="BE13" i="1495" s="1"/>
  <c r="BE14" i="1495" s="1"/>
  <c r="BE15" i="1495" s="1"/>
  <c r="BE16" i="1495" s="1"/>
  <c r="BE17" i="1495" s="1"/>
  <c r="BE18" i="1495" s="1"/>
  <c r="BE19" i="1495" s="1"/>
  <c r="ET14" i="1500"/>
  <c r="P15" i="1492"/>
  <c r="AG11" i="1495"/>
  <c r="FQ11" i="1500" s="1"/>
  <c r="ET19" i="1500"/>
  <c r="ET15" i="1500"/>
  <c r="AP13" i="1495"/>
  <c r="AP14" i="1495" s="1"/>
  <c r="AP15" i="1495" s="1"/>
  <c r="M15" i="1492"/>
  <c r="CQ68" i="1499"/>
  <c r="AP7" i="1495"/>
  <c r="AP8" i="1495" s="1"/>
  <c r="AP9" i="1495" s="1"/>
  <c r="AP4" i="1495"/>
  <c r="AP5" i="1495" s="1"/>
  <c r="AP6" i="1495" s="1"/>
  <c r="ET7" i="1500"/>
  <c r="CQ71" i="1499"/>
  <c r="AP10" i="1495"/>
  <c r="AP11" i="1495" s="1"/>
  <c r="AP12" i="1495" s="1"/>
  <c r="AH11" i="1495"/>
  <c r="FR11" i="1500" s="1"/>
  <c r="AP16" i="1495"/>
  <c r="AP17" i="1495" s="1"/>
  <c r="AP18" i="1495" s="1"/>
  <c r="AP19" i="1495" s="1"/>
  <c r="K15" i="1492"/>
  <c r="ET11" i="1500"/>
  <c r="ET9" i="1500"/>
  <c r="ET13" i="1500"/>
  <c r="O15" i="1492"/>
  <c r="N15" i="1492"/>
  <c r="ET12" i="1500"/>
  <c r="ET16" i="1500"/>
  <c r="CQ66" i="1499"/>
  <c r="ET8" i="1500"/>
  <c r="J15" i="1492"/>
  <c r="AH12" i="1495"/>
  <c r="FR12" i="1500" s="1"/>
  <c r="AG13" i="1495"/>
  <c r="FQ13" i="1500" s="1"/>
  <c r="F15" i="1492"/>
  <c r="AF4" i="1495"/>
  <c r="ET18" i="1500"/>
  <c r="AH4" i="1495"/>
  <c r="FR4" i="1500" s="1"/>
  <c r="AG15" i="1495"/>
  <c r="FQ15" i="1500" s="1"/>
  <c r="AH18" i="1495"/>
  <c r="FR18" i="1500" s="1"/>
  <c r="AF18" i="1495"/>
  <c r="FP18" i="1500" s="1"/>
  <c r="ET17" i="1500"/>
  <c r="ET4" i="1500"/>
  <c r="ET10" i="1500"/>
  <c r="AG19" i="1495"/>
  <c r="FQ19" i="1500" s="1"/>
  <c r="AG14" i="1495"/>
  <c r="FQ14" i="1500" s="1"/>
  <c r="CQ72" i="1499"/>
  <c r="CQ74" i="1499"/>
  <c r="AH8" i="1495"/>
  <c r="FR8" i="1500" s="1"/>
  <c r="AH9" i="1495"/>
  <c r="FR9" i="1500" s="1"/>
  <c r="AG8" i="1495"/>
  <c r="FQ8" i="1500" s="1"/>
  <c r="H15" i="1492"/>
  <c r="AH7" i="1495"/>
  <c r="FR7" i="1500" s="1"/>
  <c r="ET6" i="1500"/>
  <c r="L15" i="1492"/>
  <c r="AG7" i="1495"/>
  <c r="FQ7" i="1500" s="1"/>
  <c r="AG10" i="1495"/>
  <c r="FQ10" i="1500" s="1"/>
  <c r="AG9" i="1495"/>
  <c r="FQ9" i="1500" s="1"/>
  <c r="AF19" i="1495"/>
  <c r="FP19" i="1500" s="1"/>
  <c r="AG5" i="1495"/>
  <c r="FQ5" i="1500" s="1"/>
  <c r="AH16" i="1495"/>
  <c r="FR16" i="1500" s="1"/>
  <c r="G15" i="1492"/>
  <c r="AH10" i="1495"/>
  <c r="FR10" i="1500" s="1"/>
  <c r="ET5" i="1500"/>
  <c r="AG12" i="1495"/>
  <c r="FQ12" i="1500" s="1"/>
  <c r="AH14" i="1495"/>
  <c r="FR14" i="1500" s="1"/>
  <c r="AH5" i="1495"/>
  <c r="FR5" i="1500" s="1"/>
  <c r="AG17" i="1495"/>
  <c r="FQ17" i="1500" s="1"/>
  <c r="AG6" i="1495"/>
  <c r="FQ6" i="1500" s="1"/>
  <c r="AH6" i="1495"/>
  <c r="FR6" i="1500" s="1"/>
  <c r="AH17" i="1495"/>
  <c r="FR17" i="1500" s="1"/>
  <c r="AG16" i="1495"/>
  <c r="FQ16" i="1500" s="1"/>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Z13" i="1504" l="1"/>
  <c r="L12" i="1506"/>
  <c r="U4" i="1506"/>
  <c r="T4" i="1506"/>
  <c r="U8" i="1506"/>
  <c r="T8" i="1506"/>
  <c r="U7" i="1506"/>
  <c r="T7" i="1506"/>
  <c r="Z10" i="1504"/>
  <c r="L9" i="1506"/>
  <c r="U6" i="1506"/>
  <c r="T6" i="1506"/>
  <c r="U5" i="1506"/>
  <c r="T5" i="1506"/>
  <c r="U9" i="1506"/>
  <c r="T9" i="1506"/>
  <c r="Y12" i="1504"/>
  <c r="K11" i="1506"/>
  <c r="Z4" i="1504"/>
  <c r="L3" i="1506"/>
  <c r="U11" i="1506"/>
  <c r="T11" i="1506"/>
  <c r="Z5" i="1504"/>
  <c r="L4" i="1506"/>
  <c r="U10" i="1506"/>
  <c r="T10" i="1506"/>
  <c r="Y6" i="1504"/>
  <c r="K5" i="1506"/>
  <c r="U3" i="1506"/>
  <c r="T3" i="1506"/>
  <c r="U15" i="1506"/>
  <c r="T15" i="1506"/>
  <c r="Y3" i="1504"/>
  <c r="K2" i="1506"/>
  <c r="U2" i="1506"/>
  <c r="T2" i="1506"/>
  <c r="U12" i="1506"/>
  <c r="T12" i="1506"/>
  <c r="Y9" i="1504"/>
  <c r="FP11" i="1500"/>
  <c r="AH10" i="1504"/>
  <c r="FP13" i="1500"/>
  <c r="AH12" i="1504"/>
  <c r="FP8" i="1500"/>
  <c r="AH7" i="1504"/>
  <c r="AM15" i="1495"/>
  <c r="T14" i="1504" s="1"/>
  <c r="O13" i="1504"/>
  <c r="FP9" i="1500"/>
  <c r="AH8" i="1504"/>
  <c r="FP12" i="1500"/>
  <c r="AH11" i="1504"/>
  <c r="FP5" i="1500"/>
  <c r="AH4" i="1504"/>
  <c r="AM9" i="1495"/>
  <c r="O8" i="1504" s="1"/>
  <c r="O7" i="1504"/>
  <c r="AM6" i="1495"/>
  <c r="O5" i="1504" s="1"/>
  <c r="O4" i="1504"/>
  <c r="FP7" i="1500"/>
  <c r="AH6" i="1504"/>
  <c r="FP6" i="1500"/>
  <c r="AH5" i="1504"/>
  <c r="FP17" i="1500"/>
  <c r="AH16" i="1504"/>
  <c r="FP10" i="1500"/>
  <c r="AH9" i="1504"/>
  <c r="AN16" i="1495"/>
  <c r="U15" i="1504" s="1"/>
  <c r="P14" i="1504"/>
  <c r="FP15" i="1500"/>
  <c r="AH14" i="1504"/>
  <c r="FP16" i="1500"/>
  <c r="AH15" i="1504"/>
  <c r="FP4" i="1500"/>
  <c r="AH3" i="1504"/>
  <c r="AM12" i="1495"/>
  <c r="O11" i="1504" s="1"/>
  <c r="O10" i="1504"/>
  <c r="FP14" i="1500"/>
  <c r="AH13" i="1504"/>
  <c r="Y10" i="1504" l="1"/>
  <c r="K9" i="1506"/>
  <c r="Y13" i="1504"/>
  <c r="K12" i="1506"/>
  <c r="Y11" i="1504"/>
  <c r="K10" i="1506"/>
  <c r="Y4" i="1504"/>
  <c r="K3" i="1506"/>
  <c r="Y5" i="1504"/>
  <c r="K4" i="1506"/>
  <c r="Y7" i="1504"/>
  <c r="K6" i="1506"/>
  <c r="Y8" i="1504"/>
  <c r="K7" i="1506"/>
  <c r="Z14" i="1504"/>
  <c r="L13" i="1506"/>
  <c r="AN17" i="1495"/>
  <c r="P15" i="1504"/>
  <c r="AM16" i="1495"/>
  <c r="T15" i="1504" s="1"/>
  <c r="O14" i="1504"/>
  <c r="Y14" i="1504" l="1"/>
  <c r="K13" i="1506"/>
  <c r="Z15" i="1504"/>
  <c r="L14" i="1506"/>
  <c r="AM17" i="1495"/>
  <c r="O15" i="1504"/>
  <c r="AN18" i="1495"/>
  <c r="AN19" i="1495" s="1"/>
  <c r="P16" i="1504"/>
  <c r="Y15" i="1504" l="1"/>
  <c r="K14" i="1506"/>
  <c r="Z16" i="1504"/>
  <c r="L15" i="1506"/>
  <c r="AM18" i="1495"/>
  <c r="AM19" i="1495" s="1"/>
  <c r="O16" i="1504"/>
  <c r="Y16" i="1504" l="1"/>
  <c r="K15" i="150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K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L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S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T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U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<sst xmlns="http://schemas.openxmlformats.org/spreadsheetml/2006/main" count="1451" uniqueCount="659">
  <si>
    <t>SAMPLE #</t>
  </si>
  <si>
    <t>DATE</t>
  </si>
  <si>
    <t>TIME</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</si>
  <si>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</si>
  <si>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</si>
  <si>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</si>
  <si>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</si>
  <si>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</si>
  <si>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</si>
  <si>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</si>
  <si>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</si>
  <si>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</si>
  <si>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</si>
  <si>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</si>
  <si>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</si>
  <si>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</si>
  <si>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</si>
  <si>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</si>
  <si>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</si>
  <si>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</si>
  <si>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</si>
  <si>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</si>
  <si>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</si>
  <si>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</si>
  <si>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</si>
  <si>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</si>
  <si>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</si>
  <si>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</si>
  <si>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</si>
  <si>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</si>
  <si>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</si>
  <si>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</si>
  <si>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</si>
  <si>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</si>
  <si>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</si>
  <si>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</si>
  <si>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</si>
  <si>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</si>
  <si>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</si>
  <si>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</si>
  <si>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</si>
  <si>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</si>
  <si>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</si>
  <si>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</si>
  <si>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</si>
  <si>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</si>
  <si>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</si>
  <si>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</si>
  <si>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</si>
  <si>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</si>
  <si>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</si>
  <si>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</si>
  <si>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</si>
  <si>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</si>
  <si>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</si>
  <si>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</si>
  <si>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</si>
  <si>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</si>
  <si>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</si>
  <si>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</si>
  <si>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</si>
  <si>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</si>
  <si>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</si>
  <si>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</si>
  <si>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</si>
  <si>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</si>
  <si>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</si>
  <si>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</si>
  <si>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</si>
  <si>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</si>
  <si>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</si>
  <si>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</si>
  <si>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</si>
  <si>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</si>
  <si>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</si>
  <si>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</si>
  <si>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</si>
  <si>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</si>
  <si>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</si>
  <si>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</si>
  <si>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</si>
  <si>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</si>
  <si>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</si>
  <si>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</si>
  <si>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</si>
  <si>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</si>
  <si>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</si>
  <si>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</si>
  <si>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</si>
  <si>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</si>
  <si>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</si>
  <si>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</si>
  <si>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</si>
  <si>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</si>
  <si>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</si>
  <si>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</si>
  <si>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</si>
  <si>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</si>
  <si>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</si>
  <si>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</si>
  <si>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</si>
  <si>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</si>
  <si>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Xv V (10</t>
    </r>
    <r>
      <rPr>
        <vertAlign val="superscript"/>
        <sz val="8"/>
        <rFont val="Arial"/>
        <family val="2"/>
      </rPr>
      <t>9</t>
    </r>
    <r>
      <rPr>
        <sz val="8"/>
        <rFont val="Arial"/>
        <family val="2"/>
      </rPr>
      <t xml:space="preserve"> cells)</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</si>
  <si>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</si>
  <si>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</si>
  <si>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</si>
  <si>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</si>
  <si>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</si>
  <si>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</si>
  <si>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</si>
  <si>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</si>
  <si>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</si>
  <si>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</si>
  <si>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</si>
  <si>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</si>
  <si>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</si>
  <si>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</si>
  <si>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</si>
  <si>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</si>
  <si>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</si>
  <si>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</si>
  <si>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</si>
  <si>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</si>
  <si>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</si>
  <si>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</si>
  <si>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</si>
  <si>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</si>
  <si>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</si>
  <si>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</si>
  <si>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</si>
  <si>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</si>
  <si>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</si>
  <si>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</si>
  <si>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</si>
  <si>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</si>
  <si>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</si>
  <si>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</si>
  <si>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</si>
  <si>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</si>
  <si>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</si>
  <si>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</si>
  <si>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</si>
  <si>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</si>
  <si>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</si>
  <si>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</si>
  <si>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</si>
  <si>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</si>
  <si>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</si>
  <si>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</si>
  <si>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</si>
  <si>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</si>
  <si>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</si>
  <si>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</si>
  <si>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</si>
  <si>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</si>
  <si>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</si>
  <si>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</si>
  <si>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</si>
  <si>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</si>
  <si>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</si>
  <si>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</si>
  <si>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</si>
  <si>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</si>
  <si>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</si>
  <si>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</si>
  <si>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</si>
  <si>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</si>
  <si>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</si>
  <si>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</si>
  <si>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</si>
  <si>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</si>
  <si>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</si>
  <si>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</si>
  <si>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</si>
  <si>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</si>
  <si>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</si>
  <si>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</si>
  <si>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</si>
  <si>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</si>
  <si>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</si>
  <si>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</si>
  <si>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</si>
  <si>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</si>
  <si>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</si>
  <si>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</si>
  <si>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</si>
  <si>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</si>
  <si>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</si>
  <si>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</si>
  <si>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</si>
  <si>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</si>
  <si>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</si>
  <si>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</si>
  <si>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</si>
  <si>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</si>
  <si>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</si>
  <si>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</si>
  <si>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</si>
  <si>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</si>
  <si>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</si>
  <si>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</si>
  <si>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</si>
  <si>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</si>
  <si>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</si>
  <si>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</si>
  <si>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</si>
  <si>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</si>
  <si>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</si>
  <si>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</si>
  <si>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</si>
  <si>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</si>
  <si>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</si>
  <si>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</si>
  <si>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</si>
  <si>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</si>
  <si>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</si>
  <si>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</si>
  <si>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</si>
  <si>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</si>
  <si>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</si>
  <si>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</si>
  <si>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</si>
  <si>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</si>
  <si>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</si>
  <si>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</si>
  <si>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</si>
  <si>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</si>
  <si>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</si>
  <si>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</si>
  <si>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</si>
  <si>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</si>
  <si>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</si>
  <si>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</si>
  <si>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</si>
  <si>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</si>
  <si>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</si>
  <si>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</si>
  <si>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</si>
  <si>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</si>
  <si>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</si>
  <si>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</si>
  <si>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</si>
  <si>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</si>
  <si>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</si>
  <si>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</si>
  <si>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</si>
  <si>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</si>
  <si>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</si>
  <si>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</si>
  <si>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</si>
  <si>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</si>
  <si>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</si>
  <si>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</si>
  <si>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</si>
  <si>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</si>
  <si>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</si>
  <si>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</si>
  <si>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</si>
  <si>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</si>
  <si>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</si>
  <si>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</si>
  <si>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</si>
  <si>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</si>
  <si>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</si>
  <si>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</si>
  <si>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</si>
  <si>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</si>
  <si>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</si>
  <si>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</si>
  <si>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</si>
  <si>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</si>
  <si>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</si>
  <si>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</si>
  <si>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</si>
  <si>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</si>
  <si>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</si>
  <si>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</si>
  <si>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</si>
  <si>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</si>
  <si>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</si>
  <si>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</si>
  <si>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</si>
  <si>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</si>
  <si>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</si>
  <si>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</si>
  <si>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</si>
  <si>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</si>
  <si>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</si>
  <si>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</si>
  <si>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</si>
  <si>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</si>
  <si>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</si>
  <si>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</si>
  <si>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</si>
  <si>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</si>
  <si>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</si>
  <si>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</si>
  <si>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</si>
  <si>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</si>
  <si>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</si>
  <si>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</si>
  <si>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</si>
  <si>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</si>
  <si>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</si>
  <si>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</si>
  <si>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</si>
  <si>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</si>
  <si>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</si>
  <si>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</si>
  <si>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</si>
  <si>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</si>
  <si>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</si>
  <si>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</si>
  <si>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</si>
  <si>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</si>
  <si>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</si>
  <si>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</si>
  <si>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</si>
  <si>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</si>
  <si>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</si>
  <si>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</si>
  <si>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</si>
  <si>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</si>
  <si>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</si>
  <si>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</si>
  <si>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</si>
  <si>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</si>
  <si>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</si>
  <si>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</si>
  <si>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</si>
  <si>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r>
      <t xml:space="preserve">Cumulative </t>
    </r>
    <r>
      <rPr>
        <b/>
        <sz val="12"/>
        <rFont val="Arial"/>
        <family val="2"/>
      </rPr>
      <t xml:space="preserve">Glutamate </t>
    </r>
    <r>
      <rPr>
        <sz val="12"/>
        <rFont val="Arial"/>
        <family val="2"/>
      </rPr>
      <t>consumed</t>
    </r>
  </si>
  <si>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</si>
  <si>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</si>
  <si>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</si>
  <si>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</si>
  <si>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</si>
  <si>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</si>
  <si>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</si>
  <si>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</si>
  <si>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</si>
  <si>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</si>
  <si>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</si>
  <si>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</si>
  <si>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</si>
  <si>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</si>
  <si>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</si>
  <si>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</si>
  <si>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</si>
  <si>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</si>
  <si>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</si>
  <si>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</si>
  <si>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</si>
  <si>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</si>
  <si>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</si>
  <si>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</si>
  <si>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</si>
  <si>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</si>
  <si>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</si>
  <si>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</si>
  <si>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</si>
  <si>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</si>
  <si>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</si>
  <si>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</si>
  <si>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</si>
  <si>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</si>
  <si>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</si>
  <si>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</si>
  <si>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</si>
  <si>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</si>
  <si>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</si>
  <si>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</si>
  <si>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</si>
  <si>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</si>
  <si>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</si>
  <si>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</si>
  <si>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</si>
  <si>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</si>
  <si>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</si>
  <si>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</si>
  <si>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</si>
  <si>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</si>
  <si>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</si>
  <si>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</si>
  <si>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</si>
  <si>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</si>
  <si>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</si>
  <si>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</si>
  <si>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</si>
  <si>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</si>
  <si>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</si>
  <si>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</si>
  <si>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</si>
  <si>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</si>
  <si>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</si>
  <si>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</si>
  <si>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</si>
  <si>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</si>
  <si>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</si>
  <si>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</si>
  <si>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</si>
  <si>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</si>
  <si>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</si>
  <si>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</si>
  <si>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</si>
  <si>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</si>
  <si>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</si>
  <si>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</si>
  <si>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</si>
  <si>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</si>
  <si>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</si>
  <si>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</si>
  <si>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</si>
  <si>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</si>
  <si>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</si>
  <si>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</si>
  <si>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</si>
  <si>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</si>
  <si>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</si>
  <si>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</si>
  <si>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</si>
  <si>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</si>
  <si>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</si>
  <si>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</si>
  <si>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</si>
  <si>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</si>
  <si>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</si>
  <si>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</si>
  <si>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</si>
  <si>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</si>
  <si>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</si>
  <si>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</si>
  <si>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</si>
  <si>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</si>
  <si>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</si>
  <si>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</si>
  <si>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</si>
  <si>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</si>
  <si>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</si>
  <si>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DMEM/F12 1:1</t>
  </si>
  <si>
    <t>10x DMEM/F12 1:1</t>
  </si>
  <si>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</si>
  <si>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</si>
  <si>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</si>
  <si>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</si>
  <si>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</si>
  <si>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</si>
  <si>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</si>
  <si>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</si>
  <si>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</si>
  <si>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</si>
  <si>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</si>
  <si>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</si>
  <si>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</si>
  <si>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</si>
  <si>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</si>
  <si>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</si>
  <si>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</si>
  <si>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</si>
  <si>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</si>
  <si>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</si>
  <si>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</si>
  <si>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</si>
  <si>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</si>
  <si>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</si>
  <si>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</si>
  <si>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</si>
  <si>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</si>
  <si>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</si>
  <si>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</si>
  <si>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</si>
  <si>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</si>
  <si>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</si>
  <si>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</si>
  <si>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</si>
  <si>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</si>
  <si>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</si>
  <si>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</si>
  <si>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</si>
  <si>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</si>
  <si>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</si>
  <si>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</si>
  <si>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</si>
  <si>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</si>
  <si>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</si>
  <si>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</si>
  <si>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</si>
  <si>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</si>
  <si>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</si>
  <si>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</si>
  <si>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</si>
  <si>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</si>
  <si>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Irfan Hodzic/Meghan McCann</t>
  </si>
  <si>
    <t>GS CHOZN Clone 23</t>
  </si>
  <si>
    <t>CUMULATIVE BASE ADDED (mL)</t>
  </si>
  <si>
    <r>
      <t>DEAD CELL CONC. X</t>
    </r>
    <r>
      <rPr>
        <vertAlign val="subscript"/>
        <sz val="8"/>
        <rFont val="Arial"/>
        <family val="2"/>
      </rPr>
      <t>d</t>
    </r>
    <r>
      <rPr>
        <sz val="8"/>
        <rFont val="Arial"/>
        <family val="2"/>
      </rPr>
      <t xml:space="preserve"> (x10</t>
    </r>
    <r>
      <rPr>
        <vertAlign val="superscript"/>
        <sz val="8"/>
        <rFont val="Calibri"/>
        <family val="2"/>
      </rPr>
      <t>6</t>
    </r>
    <r>
      <rPr>
        <sz val="8"/>
        <rFont val="Arial"/>
        <family val="2"/>
      </rPr>
      <t xml:space="preserve"> cells/mL)</t>
    </r>
  </si>
  <si>
    <r>
      <t xml:space="preserve"> TOTAL CELL CONC. X</t>
    </r>
    <r>
      <rPr>
        <vertAlign val="subscript"/>
        <sz val="8"/>
        <rFont val="Arial"/>
        <family val="2"/>
      </rPr>
      <t>t</t>
    </r>
    <r>
      <rPr>
        <sz val="8"/>
        <rFont val="Arial"/>
        <family val="2"/>
      </rPr>
      <t xml:space="preserve"> (x10</t>
    </r>
    <r>
      <rPr>
        <vertAlign val="superscript"/>
        <sz val="8"/>
        <rFont val="Calibri"/>
        <family val="2"/>
      </rPr>
      <t>6</t>
    </r>
    <r>
      <rPr>
        <sz val="8"/>
        <rFont val="Arial"/>
        <family val="2"/>
      </rPr>
      <t xml:space="preserve"> cells/mL)</t>
    </r>
  </si>
  <si>
    <r>
      <t>NH</t>
    </r>
    <r>
      <rPr>
        <vertAlign val="subscript"/>
        <sz val="8"/>
        <rFont val="Arial"/>
        <family val="2"/>
      </rPr>
      <t>3</t>
    </r>
    <r>
      <rPr>
        <sz val="8"/>
        <rFont val="Arial"/>
        <family val="2"/>
      </rPr>
      <t xml:space="preserve"> CONC. (mM)</t>
    </r>
  </si>
  <si>
    <t>PHENYLALANINE* CONC. (mM)</t>
  </si>
  <si>
    <t>THIAMINE (mM)</t>
  </si>
  <si>
    <t>PYRIDOXINE (mM)</t>
  </si>
  <si>
    <t>NIACINAMIDE (mM)</t>
  </si>
  <si>
    <t>PANTOTHENATE (mM)</t>
  </si>
  <si>
    <t>FOLIC ACID (mM)</t>
  </si>
  <si>
    <t>CYANOCOBALAMIN (B-12) (mM)</t>
  </si>
  <si>
    <t>BIOTIN (mM)</t>
  </si>
  <si>
    <t>RIBOFLAVIN (mM)</t>
  </si>
  <si>
    <t>FEED THIAMINE (mM)</t>
  </si>
  <si>
    <t>MAGNESIUM CONC. (nM)</t>
  </si>
  <si>
    <t>PHOSPHOROUS CONC. (nM)</t>
  </si>
  <si>
    <t>VANADIUM CONC. (nM)</t>
  </si>
  <si>
    <t>MANGANESE CONC. (nM)</t>
  </si>
  <si>
    <t>IRON CONC. (nM)</t>
  </si>
  <si>
    <t>COBALT CONC. (nM)</t>
  </si>
  <si>
    <t>NICKEL CONC. (nM)</t>
  </si>
  <si>
    <t>COPPER CONC. (nM)</t>
  </si>
  <si>
    <t>ZINC CONC. (nM)</t>
  </si>
  <si>
    <t>SELENIUM CONC. (nM)</t>
  </si>
  <si>
    <t>MOLYBDENUM CONC. (nM)</t>
  </si>
  <si>
    <t>TIN CONC. (nM)</t>
  </si>
  <si>
    <t>Feed conc</t>
  </si>
  <si>
    <t>Concentration after feeding</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</si>
  <si>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</si>
  <si>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</si>
  <si>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</si>
  <si>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</si>
  <si>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</si>
  <si>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</si>
  <si>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</si>
  <si>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</si>
  <si>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</si>
  <si>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</si>
  <si>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</si>
  <si>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</si>
  <si>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</si>
  <si>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</si>
  <si>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</si>
  <si>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</si>
  <si>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</si>
  <si>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</si>
  <si>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</si>
  <si>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</si>
  <si>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</si>
  <si>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</si>
  <si>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</si>
  <si>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</si>
  <si>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</si>
  <si>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</si>
  <si>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</si>
  <si>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</si>
  <si>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</si>
  <si>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</si>
  <si>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</si>
  <si>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LF3</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</si>
  <si>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</si>
  <si>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</si>
  <si>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</si>
  <si>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</si>
  <si>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</si>
  <si>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</si>
  <si>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</si>
  <si>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</si>
  <si>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</si>
  <si>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</si>
  <si>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</si>
  <si>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</si>
  <si>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</si>
  <si>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</si>
  <si>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</si>
  <si>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</si>
  <si>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</si>
  <si>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</si>
  <si>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</si>
  <si>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</si>
  <si>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</si>
  <si>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</si>
  <si>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</si>
  <si>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</si>
  <si>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</si>
  <si>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</si>
  <si>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</si>
  <si>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</si>
  <si>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</si>
  <si>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</si>
  <si>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</si>
  <si>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</si>
  <si>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</si>
  <si>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</si>
  <si>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</si>
  <si>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</si>
  <si>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</si>
  <si>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</si>
  <si>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</si>
  <si>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</si>
  <si>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</si>
  <si>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</si>
  <si>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</si>
  <si>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</si>
  <si>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</si>
  <si>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</si>
  <si>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</si>
  <si>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</si>
  <si>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</si>
  <si>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</si>
  <si>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</si>
  <si>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</si>
  <si>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</si>
  <si>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</si>
  <si>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</si>
  <si>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</si>
  <si>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</si>
  <si>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</si>
  <si>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</si>
  <si>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</si>
  <si>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</si>
  <si>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</si>
  <si>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</si>
  <si>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</si>
  <si>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</si>
  <si>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</si>
  <si>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</si>
  <si>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</si>
  <si>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</si>
  <si>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</si>
  <si>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</si>
  <si>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</si>
  <si>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</si>
  <si>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</si>
  <si>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</si>
  <si>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</si>
  <si>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</si>
  <si>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</si>
  <si>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</si>
  <si>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5th Degree Polynomial</t>
  </si>
  <si>
    <t>6th Degree Polynomial</t>
  </si>
  <si>
    <t>E0d_E0aspna</t>
  </si>
  <si>
    <t>Ceglc,post</t>
  </si>
  <si>
    <t>Celac,post</t>
  </si>
  <si>
    <t>Cegln,post</t>
  </si>
  <si>
    <t>Ceasn,post</t>
  </si>
  <si>
    <t>Ceasp,post</t>
  </si>
  <si>
    <t>Ceglc,avg</t>
  </si>
  <si>
    <t>Celac,avg</t>
  </si>
  <si>
    <t>Cegln,avg</t>
  </si>
  <si>
    <t>Ceasn,avg</t>
  </si>
  <si>
    <t>Ceasp,avg</t>
  </si>
  <si>
    <t>VCD</t>
  </si>
  <si>
    <t>Viability (%)</t>
  </si>
  <si>
    <t>growth_rate_n</t>
  </si>
  <si>
    <t>NI</t>
  </si>
  <si>
    <t>MSE</t>
  </si>
  <si>
    <t>TOTAL CELL CONC. Xt (x106 cells/mL)</t>
  </si>
  <si>
    <t>ARGININE CONC. (mM)</t>
  </si>
  <si>
    <t>GLUTAMINE CONC. (mM)</t>
  </si>
  <si>
    <t>ISOLEUCINE CONC. (mM)</t>
  </si>
  <si>
    <t>LEUCINE CONC. (mM)</t>
  </si>
  <si>
    <t>LYSINE CONC. (mM)</t>
  </si>
  <si>
    <t>THREONINE CONC. (mM)</t>
  </si>
  <si>
    <t>VALINE CONC. (mM)</t>
  </si>
  <si>
    <t>TYROSINE CONC.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</si>
</sst>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38" x14ac:knownFonts="1">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1"/>
      <color theme="1"/>
      <name val="Calibri"/>
      <family val="2"/>
    </font>
    <font>
      <sz val="11"/>
      <color rgb="FF9C6500"/>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indexed="26"/>
        <bgColor indexed="64"/>
      </patternFill>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EB9C"/>
      </patternFill>
    </fill>
  </fills>
  <borders count="6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s>
  <cellStyleXfs count="5">
    <xf numFmtId="0" fontId="0" fillId="0" borderId="0"/>
    <xf numFmtId="0" fontId="13" fillId="0" borderId="0"/>
    <xf numFmtId="0" fontId="2" fillId="0" borderId="0"/>
    <xf numFmtId="0" fontId="1" fillId="0" borderId="0"/>
    <xf numFmtId="0" fontId="37" fillId="22" borderId="0" applyNumberFormat="0" applyBorder="0" applyAlignment="0" applyProtection="0"/>
  </cellStyleXfs>
  <cellXfs count="427">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2" fontId="5" fillId="9" borderId="0" xfId="0" applyNumberFormat="1" applyFont="1" applyFill="1" applyBorder="1" applyProtection="1"/>
    <xf numFmtId="0" fontId="6" fillId="9" borderId="0" xfId="0" applyNumberFormat="1" applyFont="1" applyFill="1" applyProtection="1"/>
    <xf numFmtId="2" fontId="6" fillId="9" borderId="0" xfId="0" applyNumberFormat="1" applyFont="1" applyFill="1" applyBorder="1" applyProtection="1"/>
    <xf numFmtId="2" fontId="5" fillId="9" borderId="0" xfId="0" applyNumberFormat="1" applyFont="1" applyFill="1" applyBorder="1" applyAlignment="1" applyProtection="1">
      <alignment horizontal="right"/>
    </xf>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0" fontId="5" fillId="18" borderId="30" xfId="0" applyFont="1" applyFill="1" applyBorder="1"/>
    <xf numFmtId="14" fontId="5" fillId="2" borderId="30" xfId="0" applyNumberFormat="1" applyFont="1" applyFill="1" applyBorder="1" applyProtection="1">
      <protection locked="0"/>
    </xf>
    <xf numFmtId="18" fontId="5" fillId="2" borderId="30" xfId="0" applyNumberFormat="1" applyFont="1" applyFill="1" applyBorder="1" applyProtection="1">
      <protection locked="0"/>
    </xf>
    <xf numFmtId="167" fontId="5" fillId="2" borderId="30" xfId="0" applyNumberFormat="1" applyFont="1" applyFill="1" applyBorder="1" applyProtection="1">
      <protection locked="0"/>
    </xf>
    <xf numFmtId="18" fontId="5" fillId="0" borderId="30" xfId="0" applyNumberFormat="1" applyFont="1" applyBorder="1"/>
    <xf numFmtId="167" fontId="5" fillId="0" borderId="30" xfId="0" applyNumberFormat="1" applyFont="1" applyBorder="1"/>
    <xf numFmtId="2" fontId="0" fillId="0" borderId="0" xfId="0" applyNumberFormat="1"/>
    <xf numFmtId="165" fontId="5" fillId="2" borderId="30" xfId="0" applyNumberFormat="1" applyFont="1" applyFill="1" applyBorder="1" applyProtection="1">
      <protection locked="0"/>
    </xf>
    <xf numFmtId="167" fontId="0" fillId="0" borderId="0" xfId="0" applyNumberFormat="1"/>
    <xf numFmtId="0" fontId="6" fillId="0" borderId="30" xfId="0" applyFont="1" applyBorder="1"/>
    <xf numFmtId="0" fontId="5" fillId="0" borderId="30" xfId="0" applyFont="1" applyBorder="1"/>
    <xf numFmtId="0" fontId="22" fillId="19" borderId="30" xfId="0" applyFont="1" applyFill="1" applyBorder="1" applyAlignment="1">
      <alignment horizontal="left"/>
    </xf>
    <xf numFmtId="18" fontId="5" fillId="19" borderId="30" xfId="0" applyNumberFormat="1" applyFont="1" applyFill="1" applyBorder="1" applyAlignment="1">
      <alignment horizontal="left"/>
    </xf>
    <xf numFmtId="0" fontId="5" fillId="19" borderId="30" xfId="0" applyFont="1" applyFill="1" applyBorder="1" applyAlignment="1">
      <alignment horizontal="left"/>
    </xf>
    <xf numFmtId="0" fontId="22" fillId="19" borderId="31" xfId="0" applyFont="1" applyFill="1" applyBorder="1" applyAlignment="1">
      <alignment horizontal="left"/>
    </xf>
    <xf numFmtId="14" fontId="22" fillId="19" borderId="31" xfId="0" applyNumberFormat="1" applyFont="1" applyFill="1" applyBorder="1" applyAlignment="1">
      <alignment horizontal="left"/>
    </xf>
    <xf numFmtId="18" fontId="5" fillId="19" borderId="31" xfId="0" applyNumberFormat="1" applyFont="1" applyFill="1" applyBorder="1" applyAlignment="1">
      <alignment horizontal="left"/>
    </xf>
    <xf numFmtId="0" fontId="5" fillId="19" borderId="31" xfId="0" applyFont="1" applyFill="1" applyBorder="1" applyAlignment="1">
      <alignment horizontal="left"/>
    </xf>
    <xf numFmtId="0" fontId="5" fillId="19" borderId="32" xfId="0" applyFont="1" applyFill="1" applyBorder="1" applyAlignment="1">
      <alignment horizontal="right" vertical="center" wrapText="1"/>
    </xf>
    <xf numFmtId="14" fontId="5" fillId="19" borderId="32" xfId="0" applyNumberFormat="1" applyFont="1" applyFill="1" applyBorder="1" applyAlignment="1">
      <alignment horizontal="center" vertical="center" wrapText="1"/>
    </xf>
    <xf numFmtId="18" fontId="5" fillId="19" borderId="32" xfId="0" applyNumberFormat="1" applyFont="1" applyFill="1" applyBorder="1" applyAlignment="1">
      <alignment horizontal="center" vertical="center" wrapText="1"/>
    </xf>
    <xf numFmtId="0" fontId="5" fillId="19" borderId="32" xfId="0" applyFont="1" applyFill="1" applyBorder="1" applyAlignment="1">
      <alignment horizontal="center" vertical="center" wrapText="1"/>
    </xf>
    <xf numFmtId="0" fontId="5" fillId="20" borderId="32" xfId="0" applyFont="1" applyFill="1" applyBorder="1" applyAlignment="1">
      <alignment horizontal="center" vertical="center" wrapText="1"/>
    </xf>
    <xf numFmtId="165" fontId="5" fillId="18" borderId="30" xfId="0" applyNumberFormat="1" applyFont="1" applyFill="1" applyBorder="1"/>
    <xf numFmtId="0" fontId="5" fillId="2" borderId="30" xfId="0" applyFont="1" applyFill="1" applyBorder="1" applyProtection="1">
      <protection locked="0"/>
    </xf>
    <xf numFmtId="2" fontId="5" fillId="2" borderId="30" xfId="0" applyNumberFormat="1" applyFont="1" applyFill="1" applyBorder="1" applyProtection="1">
      <protection locked="0"/>
    </xf>
    <xf numFmtId="11" fontId="5" fillId="18" borderId="30" xfId="0" applyNumberFormat="1" applyFont="1" applyFill="1" applyBorder="1"/>
    <xf numFmtId="2" fontId="5" fillId="18" borderId="30" xfId="0" applyNumberFormat="1" applyFont="1" applyFill="1" applyBorder="1"/>
    <xf numFmtId="167" fontId="36" fillId="0" borderId="35" xfId="0" applyNumberFormat="1" applyFont="1" applyBorder="1" applyAlignment="1">
      <alignment horizontal="center" vertical="center"/>
    </xf>
    <xf numFmtId="0" fontId="6" fillId="18" borderId="30" xfId="0" applyFont="1" applyFill="1" applyBorder="1"/>
    <xf numFmtId="14" fontId="6" fillId="0" borderId="30" xfId="0" applyNumberFormat="1" applyFont="1" applyBorder="1"/>
    <xf numFmtId="18" fontId="6" fillId="0" borderId="30" xfId="0" applyNumberFormat="1" applyFont="1" applyBorder="1"/>
    <xf numFmtId="0" fontId="5" fillId="0" borderId="30" xfId="0" applyFont="1" applyFill="1" applyBorder="1"/>
    <xf numFmtId="165" fontId="6" fillId="0" borderId="30" xfId="0" applyNumberFormat="1" applyFont="1" applyBorder="1"/>
    <xf numFmtId="0" fontId="6" fillId="0" borderId="30" xfId="0" applyFont="1" applyFill="1" applyBorder="1"/>
    <xf numFmtId="0" fontId="5" fillId="18" borderId="30" xfId="0" applyFont="1" applyFill="1" applyBorder="1" applyAlignment="1">
      <alignment horizontal="right"/>
    </xf>
    <xf numFmtId="14" fontId="5" fillId="0" borderId="30" xfId="0" applyNumberFormat="1" applyFont="1" applyBorder="1"/>
    <xf numFmtId="14" fontId="5" fillId="18" borderId="30" xfId="0" applyNumberFormat="1" applyFont="1" applyFill="1" applyBorder="1"/>
    <xf numFmtId="18" fontId="5" fillId="18" borderId="30" xfId="0" applyNumberFormat="1" applyFont="1" applyFill="1" applyBorder="1"/>
    <xf numFmtId="0" fontId="5" fillId="21" borderId="30" xfId="0" applyFont="1" applyFill="1" applyBorder="1"/>
    <xf numFmtId="0" fontId="0" fillId="21" borderId="0" xfId="0" applyFill="1"/>
    <xf numFmtId="165" fontId="5" fillId="21" borderId="30" xfId="0" applyNumberFormat="1" applyFont="1" applyFill="1" applyBorder="1" applyProtection="1">
      <protection locked="0"/>
    </xf>
    <xf numFmtId="167" fontId="0" fillId="21" borderId="0" xfId="0" applyNumberFormat="1" applyFill="1"/>
    <xf numFmtId="0" fontId="6" fillId="21" borderId="30" xfId="0" applyFont="1" applyFill="1" applyBorder="1"/>
    <xf numFmtId="0" fontId="13" fillId="21" borderId="1" xfId="0" applyFont="1" applyFill="1" applyBorder="1" applyProtection="1"/>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0" fontId="37" fillId="22" borderId="0" xfId="4"/>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5">
    <cellStyle name="Neutral" xfId="4" builtinId="28"/>
    <cellStyle name="Normal" xfId="0" builtinId="0"/>
    <cellStyle name="Normal 2" xfId="2" xr:uid="{00000000-0005-0000-0000-000002000000}"/>
    <cellStyle name="Normal 2 2" xfId="3" xr:uid="{00000000-0005-0000-0000-000003000000}"/>
    <cellStyle name="Normal_Sheet1 (2)" xfId="1" xr:uid="{00000000-0005-0000-0000-000004000000}"/>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Regression'!$E$2:$E$18</c:f>
              <c:numCache>
                <c:formatCode>0.0000</c:formatCode>
                <c:ptCount val="17"/>
                <c:pt idx="0">
                  <c:v>0.50937043874308452</c:v>
                </c:pt>
                <c:pt idx="1">
                  <c:v>0.69762364729551096</c:v>
                </c:pt>
                <c:pt idx="2">
                  <c:v>1.102427220626206</c:v>
                </c:pt>
                <c:pt idx="3">
                  <c:v>1.5703424970105251</c:v>
                </c:pt>
                <c:pt idx="4">
                  <c:v>2.2341299641148136</c:v>
                </c:pt>
                <c:pt idx="5">
                  <c:v>2.6704870751814118</c:v>
                </c:pt>
                <c:pt idx="6">
                  <c:v>3.6150231640672574</c:v>
                </c:pt>
                <c:pt idx="7">
                  <c:v>3.9131821298576632</c:v>
                </c:pt>
                <c:pt idx="8">
                  <c:v>4.0916435401909288</c:v>
                </c:pt>
                <c:pt idx="9">
                  <c:v>4.2396363247455282</c:v>
                </c:pt>
                <c:pt idx="10">
                  <c:v>4.3081906223968431</c:v>
                </c:pt>
                <c:pt idx="11">
                  <c:v>4.2494299493236545</c:v>
                </c:pt>
                <c:pt idx="12">
                  <c:v>4.151494060132654</c:v>
                </c:pt>
                <c:pt idx="13">
                  <c:v>4.0013268526218404</c:v>
                </c:pt>
                <c:pt idx="14">
                  <c:v>3.7630158194952474</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Regression'!$M$2:$M$22</c:f>
              <c:numCache>
                <c:formatCode>General</c:formatCode>
                <c:ptCount val="21"/>
                <c:pt idx="0">
                  <c:v>0.48869086632728576</c:v>
                </c:pt>
                <c:pt idx="1">
                  <c:v>0.73524109104058277</c:v>
                </c:pt>
                <c:pt idx="2">
                  <c:v>1.0923673734505912</c:v>
                </c:pt>
                <c:pt idx="3">
                  <c:v>1.6959380724624706</c:v>
                </c:pt>
                <c:pt idx="4">
                  <c:v>2.3019615816397798</c:v>
                </c:pt>
                <c:pt idx="5">
                  <c:v>2.7763732509174339</c:v>
                </c:pt>
                <c:pt idx="6">
                  <c:v>3.4382764408129289</c:v>
                </c:pt>
                <c:pt idx="7">
                  <c:v>3.7882165752749257</c:v>
                </c:pt>
                <c:pt idx="8">
                  <c:v>4.0760590130313368</c:v>
                </c:pt>
                <c:pt idx="9">
                  <c:v>4.2766924753272697</c:v>
                </c:pt>
                <c:pt idx="10">
                  <c:v>4.4104507110339348</c:v>
                </c:pt>
                <c:pt idx="11">
                  <c:v>4.4815178028877281</c:v>
                </c:pt>
                <c:pt idx="12">
                  <c:v>4.5320592085290086</c:v>
                </c:pt>
                <c:pt idx="13">
                  <c:v>4.5529144325332256</c:v>
                </c:pt>
                <c:pt idx="14">
                  <c:v>4.5725877852950507</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426199445332757"/>
          <c:y val="0.13085251552101565"/>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Regression'!$L$2:$L$16</c:f>
              <c:numCache>
                <c:formatCode>General</c:formatCode>
                <c:ptCount val="15"/>
                <c:pt idx="0">
                  <c:v>0</c:v>
                </c:pt>
                <c:pt idx="1">
                  <c:v>1.5272108989430058E-2</c:v>
                </c:pt>
                <c:pt idx="2">
                  <c:v>2.1238256471165409E-2</c:v>
                </c:pt>
                <c:pt idx="3">
                  <c:v>1.3015493237919588E-2</c:v>
                </c:pt>
                <c:pt idx="4">
                  <c:v>1.7169817692155268E-2</c:v>
                </c:pt>
                <c:pt idx="5">
                  <c:v>9.8825724979656054E-3</c:v>
                </c:pt>
                <c:pt idx="6">
                  <c:v>1.0415155835418471E-2</c:v>
                </c:pt>
                <c:pt idx="7">
                  <c:v>6.9563618963480759E-3</c:v>
                </c:pt>
                <c:pt idx="8">
                  <c:v>1.9818366585179189E-3</c:v>
                </c:pt>
                <c:pt idx="9">
                  <c:v>1.5217632161059701E-3</c:v>
                </c:pt>
                <c:pt idx="10">
                  <c:v>2.6370698783308635E-3</c:v>
                </c:pt>
                <c:pt idx="11">
                  <c:v>-6.2773712198997103E-4</c:v>
                </c:pt>
                <c:pt idx="12">
                  <c:v>-8.9131056060339734E-4</c:v>
                </c:pt>
                <c:pt idx="13">
                  <c:v>-1.4880388293113482E-3</c:v>
                </c:pt>
                <c:pt idx="14">
                  <c:v>-2.2139620392550956E-3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'Growth Regression'!$P$2:$P$22</c:f>
              <c:numCache>
                <c:formatCode>General</c:formatCode>
                <c:ptCount val="21"/>
                <c:pt idx="0">
                  <c:v>1.9875309962485991E-2</c:v>
                </c:pt>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Calc.'!$AP$2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Calc.'!$AP$26:$AP$42</c:f>
              <c:numCache>
                <c:formatCode>General</c:formatCode>
                <c:ptCount val="17"/>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c:v>13.777777777777779</c:v>
                </c:pt>
                <c:pt idx="12">
                  <c:v>7.0555555555555554</c:v>
                </c:pt>
                <c:pt idx="13">
                  <c:v>31.944444444444443</c:v>
                </c:pt>
                <c:pt idx="14">
                  <c:v>26.055555555555557</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Calc.'!$AP$3:$AP$20</c:f>
              <c:numCache>
                <c:formatCode>General</c:formatCode>
                <c:ptCount val="18"/>
                <c:pt idx="0">
                  <c:v>30.000000000000004</c:v>
                </c:pt>
                <c:pt idx="1">
                  <c:v>28.342686171022578</c:v>
                </c:pt>
                <c:pt idx="2">
                  <c:v>26.826343361902982</c:v>
                </c:pt>
                <c:pt idx="3">
                  <c:v>24.81078062780966</c:v>
                </c:pt>
                <c:pt idx="4">
                  <c:v>22.593363191264597</c:v>
                </c:pt>
                <c:pt idx="5">
                  <c:v>20.978749014187606</c:v>
                </c:pt>
                <c:pt idx="6">
                  <c:v>17.868036747101847</c:v>
                </c:pt>
                <c:pt idx="7">
                  <c:v>31.614311108139049</c:v>
                </c:pt>
                <c:pt idx="8">
                  <c:v>28.190697840302533</c:v>
                </c:pt>
                <c:pt idx="9">
                  <c:v>23.929469519247441</c:v>
                </c:pt>
                <c:pt idx="10">
                  <c:v>19.220256783823032</c:v>
                </c:pt>
                <c:pt idx="11">
                  <c:v>14.546090915433236</c:v>
                </c:pt>
                <c:pt idx="12">
                  <c:v>8.7187024020120134</c:v>
                </c:pt>
                <c:pt idx="13">
                  <c:v>30.557769004405639</c:v>
                </c:pt>
                <c:pt idx="14">
                  <c:v>24.812390170247507</c:v>
                </c:pt>
                <c:pt idx="15">
                  <c:v>0</c:v>
                </c:pt>
                <c:pt idx="16">
                  <c:v>0</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Calc.'!$AQ$26:$AQ$42</c:f>
              <c:numCache>
                <c:formatCode>General</c:formatCode>
                <c:ptCount val="17"/>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c:v>0.26</c:v>
                </c:pt>
                <c:pt idx="14">
                  <c:v>0.32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Calc.'!$AQ$3:$AQ$20</c:f>
              <c:numCache>
                <c:formatCode>General</c:formatCode>
                <c:ptCount val="18"/>
                <c:pt idx="0">
                  <c:v>0.14000000000000001</c:v>
                </c:pt>
                <c:pt idx="1">
                  <c:v>0.17431728844790551</c:v>
                </c:pt>
                <c:pt idx="2">
                  <c:v>0.21327109128260832</c:v>
                </c:pt>
                <c:pt idx="3">
                  <c:v>0.26933148129234036</c:v>
                </c:pt>
                <c:pt idx="4">
                  <c:v>0.26463506692442246</c:v>
                </c:pt>
                <c:pt idx="5">
                  <c:v>0.29872843915271813</c:v>
                </c:pt>
                <c:pt idx="6">
                  <c:v>0.34835084981867986</c:v>
                </c:pt>
                <c:pt idx="7">
                  <c:v>0.38623152266423105</c:v>
                </c:pt>
                <c:pt idx="8">
                  <c:v>0.41305852812877281</c:v>
                </c:pt>
                <c:pt idx="9">
                  <c:v>0.4327775962335918</c:v>
                </c:pt>
                <c:pt idx="10">
                  <c:v>0.37830167646624718</c:v>
                </c:pt>
                <c:pt idx="11">
                  <c:v>0.37258899087109371</c:v>
                </c:pt>
                <c:pt idx="12">
                  <c:v>0.34753088469135696</c:v>
                </c:pt>
                <c:pt idx="13">
                  <c:v>0.39552876498124961</c:v>
                </c:pt>
                <c:pt idx="14">
                  <c:v>0.32488738888348656</c:v>
                </c:pt>
                <c:pt idx="15">
                  <c:v>0</c:v>
                </c:pt>
                <c:pt idx="16">
                  <c:v>0</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Calc.'!$AV$2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Calc.'!$AV$26:$AV$42</c:f>
              <c:numCache>
                <c:formatCode>General</c:formatCode>
                <c:ptCount val="17"/>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c:v>1.1101243339253999</c:v>
                </c:pt>
                <c:pt idx="12">
                  <c:v>1.1101243339253999</c:v>
                </c:pt>
                <c:pt idx="13">
                  <c:v>0.22202486678507993</c:v>
                </c:pt>
                <c:pt idx="14">
                  <c:v>0.88809946714031973</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Calc.'!$AV$3:$AV$20</c:f>
              <c:numCache>
                <c:formatCode>General</c:formatCode>
                <c:ptCount val="18"/>
                <c:pt idx="0">
                  <c:v>1.9982238010657194</c:v>
                </c:pt>
                <c:pt idx="1">
                  <c:v>2.6092812294052354</c:v>
                </c:pt>
                <c:pt idx="2">
                  <c:v>3.9856624248087646</c:v>
                </c:pt>
                <c:pt idx="3">
                  <c:v>5.1619087711876421</c:v>
                </c:pt>
                <c:pt idx="4">
                  <c:v>4.9905115584048163</c:v>
                </c:pt>
                <c:pt idx="5">
                  <c:v>4.2680506651666779</c:v>
                </c:pt>
                <c:pt idx="6">
                  <c:v>2.6927442789464475</c:v>
                </c:pt>
                <c:pt idx="7">
                  <c:v>1.7372703147385058</c:v>
                </c:pt>
                <c:pt idx="8">
                  <c:v>1.0884984635522286</c:v>
                </c:pt>
                <c:pt idx="9">
                  <c:v>0.94836294034364488</c:v>
                </c:pt>
                <c:pt idx="10">
                  <c:v>1.1852801502356427</c:v>
                </c:pt>
                <c:pt idx="11">
                  <c:v>1.35766640484395</c:v>
                </c:pt>
                <c:pt idx="12">
                  <c:v>1.1387099262350326</c:v>
                </c:pt>
                <c:pt idx="13">
                  <c:v>0.7836974121215684</c:v>
                </c:pt>
                <c:pt idx="14">
                  <c:v>1.1057937718295148</c:v>
                </c:pt>
                <c:pt idx="15">
                  <c:v>0</c:v>
                </c:pt>
                <c:pt idx="16">
                  <c:v>0</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Calc.'!$AM$2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Calc.'!$AM$26:$AM$42</c:f>
              <c:numCache>
                <c:formatCode>General</c:formatCode>
                <c:ptCount val="17"/>
                <c:pt idx="0">
                  <c:v>4.6041477444747203</c:v>
                </c:pt>
                <c:pt idx="2">
                  <c:v>3.4445958219800183</c:v>
                </c:pt>
                <c:pt idx="3">
                  <c:v>2.1737814108386315</c:v>
                </c:pt>
                <c:pt idx="6">
                  <c:v>0.1786254919769906</c:v>
                </c:pt>
                <c:pt idx="8">
                  <c:v>0</c:v>
                </c:pt>
                <c:pt idx="9">
                  <c:v>0</c:v>
                </c:pt>
                <c:pt idx="14">
                  <c:v>0</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Calc.'!$AM$3:$AM$20</c:f>
              <c:numCache>
                <c:formatCode>General</c:formatCode>
                <c:ptCount val="18"/>
                <c:pt idx="0">
                  <c:v>4.6041477444747203</c:v>
                </c:pt>
                <c:pt idx="1">
                  <c:v>4.1587448109858727</c:v>
                </c:pt>
                <c:pt idx="2">
                  <c:v>3.4380816187269287</c:v>
                </c:pt>
                <c:pt idx="3">
                  <c:v>2.2293719398565091</c:v>
                </c:pt>
                <c:pt idx="4">
                  <c:v>1.8231935264896586</c:v>
                </c:pt>
                <c:pt idx="5">
                  <c:v>1.0824915413852072</c:v>
                </c:pt>
                <c:pt idx="6">
                  <c:v>9.2236174785018277E-2</c:v>
                </c:pt>
                <c:pt idx="7">
                  <c:v>0.60306052802911525</c:v>
                </c:pt>
                <c:pt idx="8">
                  <c:v>0.21789857129494697</c:v>
                </c:pt>
                <c:pt idx="9">
                  <c:v>1.0287050565115504E-2</c:v>
                </c:pt>
                <c:pt idx="10">
                  <c:v>0.77678285244925505</c:v>
                </c:pt>
                <c:pt idx="11">
                  <c:v>0.82535719108720629</c:v>
                </c:pt>
                <c:pt idx="12">
                  <c:v>0.83992247736562975</c:v>
                </c:pt>
                <c:pt idx="13">
                  <c:v>0.71856798716654635</c:v>
                </c:pt>
                <c:pt idx="14">
                  <c:v>7.7747365354045236E-2</c:v>
                </c:pt>
                <c:pt idx="15">
                  <c:v>0</c:v>
                </c:pt>
                <c:pt idx="16">
                  <c:v>0</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Data'!$H$7:$H$81</c:f>
              <c:numCache>
                <c:formatCode>0.000</c:formatCode>
                <c:ptCount val="75"/>
                <c:pt idx="0">
                  <c:v>0.48869086632728576</c:v>
                </c:pt>
                <c:pt idx="1">
                  <c:v>0.67694525251388549</c:v>
                </c:pt>
                <c:pt idx="2">
                  <c:v>1.0469249320983887</c:v>
                </c:pt>
                <c:pt idx="3">
                  <c:v>1.4952533079147339</c:v>
                </c:pt>
                <c:pt idx="4">
                  <c:v>2.1176897121429445</c:v>
                </c:pt>
                <c:pt idx="5">
                  <c:v>2.5671063495635988</c:v>
                </c:pt>
                <c:pt idx="6">
                  <c:v>3.4855266643524172</c:v>
                </c:pt>
                <c:pt idx="7">
                  <c:v>3.8141556812286379</c:v>
                </c:pt>
                <c:pt idx="8">
                  <c:v>3.9654120040893557</c:v>
                </c:pt>
                <c:pt idx="9">
                  <c:v>4.0829351974487302</c:v>
                </c:pt>
                <c:pt idx="10">
                  <c:v>4.1797827316284177</c:v>
                </c:pt>
                <c:pt idx="11">
                  <c:v>4.0796702934265134</c:v>
                </c:pt>
                <c:pt idx="12">
                  <c:v>4.004586560821533</c:v>
                </c:pt>
                <c:pt idx="13">
                  <c:v>3.8119793964385988</c:v>
                </c:pt>
                <c:pt idx="14">
                  <c:v>3.5986968112945559</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Regression!$CH$3:$CH$26</c:f>
              <c:numCache>
                <c:formatCode>0.000</c:formatCode>
                <c:ptCount val="24"/>
                <c:pt idx="0">
                  <c:v>0.53117399635265006</c:v>
                </c:pt>
                <c:pt idx="1">
                  <c:v>0.58901607221478591</c:v>
                </c:pt>
                <c:pt idx="2">
                  <c:v>0.78989732693037218</c:v>
                </c:pt>
                <c:pt idx="3">
                  <c:v>1.0954013655640766</c:v>
                </c:pt>
                <c:pt idx="4">
                  <c:v>1.4709407774810206</c:v>
                </c:pt>
                <c:pt idx="5">
                  <c:v>1.8857571363467795</c:v>
                </c:pt>
                <c:pt idx="6">
                  <c:v>2.3129210001273823</c:v>
                </c:pt>
                <c:pt idx="7">
                  <c:v>2.7293319110893104</c:v>
                </c:pt>
                <c:pt idx="8">
                  <c:v>3.1157183957995001</c:v>
                </c:pt>
                <c:pt idx="9">
                  <c:v>3.456637965125342</c:v>
                </c:pt>
                <c:pt idx="10">
                  <c:v>3.7404771142346811</c:v>
                </c:pt>
                <c:pt idx="11">
                  <c:v>3.9594513225958141</c:v>
                </c:pt>
                <c:pt idx="12">
                  <c:v>4.1096050539774911</c:v>
                </c:pt>
                <c:pt idx="13">
                  <c:v>4.1908117564489213</c:v>
                </c:pt>
                <c:pt idx="14">
                  <c:v>4.2067738623797561</c:v>
                </c:pt>
                <c:pt idx="15">
                  <c:v>4.1650227884401119</c:v>
                </c:pt>
                <c:pt idx="16">
                  <c:v>4.0769189356005597</c:v>
                </c:pt>
                <c:pt idx="17">
                  <c:v>3.9576516891321134</c:v>
                </c:pt>
                <c:pt idx="18">
                  <c:v>3.8262394186062529</c:v>
                </c:pt>
                <c:pt idx="19">
                  <c:v>3.7055294778948991</c:v>
                </c:pt>
                <c:pt idx="20">
                  <c:v>3.6221982051704309</c:v>
                </c:pt>
                <c:pt idx="21">
                  <c:v>3.6067509229057002</c:v>
                </c:pt>
                <c:pt idx="22">
                  <c:v>3.6935219378739603</c:v>
                </c:pt>
                <c:pt idx="23">
                  <c:v>3.9206745411490118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Data'!$K$7:$K$81</c:f>
              <c:numCache>
                <c:formatCode>0.00</c:formatCode>
                <c:ptCount val="75"/>
                <c:pt idx="0">
                  <c:v>95.940170288085938</c:v>
                </c:pt>
                <c:pt idx="1">
                  <c:v>97.035881042480469</c:v>
                </c:pt>
                <c:pt idx="2">
                  <c:v>94.965446472167969</c:v>
                </c:pt>
                <c:pt idx="3">
                  <c:v>95.218292236328125</c:v>
                </c:pt>
                <c:pt idx="4">
                  <c:v>94.788116455078125</c:v>
                </c:pt>
                <c:pt idx="5">
                  <c:v>96.128768920898438</c:v>
                </c:pt>
                <c:pt idx="6">
                  <c:v>96.417823791503906</c:v>
                </c:pt>
                <c:pt idx="7">
                  <c:v>97.469413757324219</c:v>
                </c:pt>
                <c:pt idx="8">
                  <c:v>96.914894104003906</c:v>
                </c:pt>
                <c:pt idx="9">
                  <c:v>96.303901672363281</c:v>
                </c:pt>
                <c:pt idx="10">
                  <c:v>97.019447326660156</c:v>
                </c:pt>
                <c:pt idx="11">
                  <c:v>96.005119323730469</c:v>
                </c:pt>
                <c:pt idx="12">
                  <c:v>96.461334228515625</c:v>
                </c:pt>
                <c:pt idx="13">
                  <c:v>95.26788330078125</c:v>
                </c:pt>
                <c:pt idx="14">
                  <c:v>95.633316040039062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21.149999999965075</c:v>
                </c:pt>
                <c:pt idx="1">
                  <c:v>43.316666666592937</c:v>
                </c:pt>
                <c:pt idx="2">
                  <c:v>71.599999999918509</c:v>
                </c:pt>
                <c:pt idx="3">
                  <c:v>95.883333333302289</c:v>
                </c:pt>
                <c:pt idx="4">
                  <c:v>114.73333333327901</c:v>
                </c:pt>
                <c:pt idx="5">
                  <c:v>144.70000000001164</c:v>
                </c:pt>
                <c:pt idx="6">
                  <c:v>165.26666666666279</c:v>
                </c:pt>
                <c:pt idx="7">
                  <c:v>188.41666666668607</c:v>
                </c:pt>
                <c:pt idx="8">
                  <c:v>212.58333333337214</c:v>
                </c:pt>
                <c:pt idx="9">
                  <c:v>238.53333333326736</c:v>
                </c:pt>
                <c:pt idx="10">
                  <c:v>261.19999999995343</c:v>
                </c:pt>
                <c:pt idx="11">
                  <c:v>288.3833333333605</c:v>
                </c:pt>
                <c:pt idx="12">
                  <c:v>306.8833333334187</c:v>
                </c:pt>
                <c:pt idx="13">
                  <c:v>335.93333333329065</c:v>
                </c:pt>
              </c:numCache>
            </c:numRef>
          </c:xVal>
          <c:yVal>
            <c:numRef>
              <c:f>'Measured Data'!$H$8:$H$86</c:f>
              <c:numCache>
                <c:formatCode>0.000</c:formatCode>
                <c:ptCount val="79"/>
                <c:pt idx="0">
                  <c:v>0.67694525251388549</c:v>
                </c:pt>
                <c:pt idx="1">
                  <c:v>1.0469249320983887</c:v>
                </c:pt>
                <c:pt idx="2">
                  <c:v>1.4952533079147339</c:v>
                </c:pt>
                <c:pt idx="3">
                  <c:v>2.1176897121429445</c:v>
                </c:pt>
                <c:pt idx="4">
                  <c:v>2.5671063495635988</c:v>
                </c:pt>
                <c:pt idx="5">
                  <c:v>3.4855266643524172</c:v>
                </c:pt>
                <c:pt idx="6">
                  <c:v>3.8141556812286379</c:v>
                </c:pt>
                <c:pt idx="7">
                  <c:v>3.9654120040893557</c:v>
                </c:pt>
                <c:pt idx="8">
                  <c:v>4.0829351974487302</c:v>
                </c:pt>
                <c:pt idx="9">
                  <c:v>4.1797827316284177</c:v>
                </c:pt>
                <c:pt idx="10">
                  <c:v>4.0796702934265134</c:v>
                </c:pt>
                <c:pt idx="11">
                  <c:v>4.004586560821533</c:v>
                </c:pt>
                <c:pt idx="12">
                  <c:v>3.8119793964385988</c:v>
                </c:pt>
                <c:pt idx="13">
                  <c:v>3.5986968112945559</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Data'!$AP$6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Data'!$AP$7:$AP$86</c:f>
              <c:numCache>
                <c:formatCode>General</c:formatCode>
                <c:ptCount val="80"/>
                <c:pt idx="0">
                  <c:v>2.8792146820315834</c:v>
                </c:pt>
                <c:pt idx="2">
                  <c:v>2.8234978522018306</c:v>
                </c:pt>
                <c:pt idx="3">
                  <c:v>2.6000853606487406</c:v>
                </c:pt>
                <c:pt idx="6">
                  <c:v>2.3551002987622702</c:v>
                </c:pt>
                <c:pt idx="8">
                  <c:v>2.2774221084080239</c:v>
                </c:pt>
                <c:pt idx="9">
                  <c:v>2.0273154075970976</c:v>
                </c:pt>
                <c:pt idx="14">
                  <c:v>1.2829705505761841</c:v>
                </c:pt>
              </c:numCache>
            </c:numRef>
          </c:yVal>
          <c:smooth val="0"/>
          <c:extLst>
            <c:ext xmlns:c16="http://schemas.microsoft.com/office/drawing/2014/chart" uri="{C3380CC4-5D6E-409C-BE32-E72D297353CC}">
              <c16:uniqueId val="{00000000-86C9-4B70-8B52-4FE285014218}"/>
            </c:ext>
          </c:extLst>
        </c:ser>
        <c:ser>
          <c:idx val="1"/>
          <c:order val="1"/>
          <c:tx>
            <c:strRef>
              <c:f>'Measured Data'!$AD$6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Data'!$AD$7:$AD$86</c:f>
              <c:numCache>
                <c:formatCode>General</c:formatCode>
                <c:ptCount val="80"/>
                <c:pt idx="0">
                  <c:v>2.5470763131813681</c:v>
                </c:pt>
                <c:pt idx="2">
                  <c:v>2.4655027826484717</c:v>
                </c:pt>
                <c:pt idx="3">
                  <c:v>2.2451780132652286</c:v>
                </c:pt>
                <c:pt idx="6">
                  <c:v>2.2832964854768623</c:v>
                </c:pt>
                <c:pt idx="8">
                  <c:v>2.4281466798810705</c:v>
                </c:pt>
                <c:pt idx="9">
                  <c:v>2.2024853243881988</c:v>
                </c:pt>
                <c:pt idx="14">
                  <c:v>1.8456964244873066</c:v>
                </c:pt>
              </c:numCache>
            </c:numRef>
          </c:yVal>
          <c:smooth val="0"/>
          <c:extLst>
            <c:ext xmlns:c16="http://schemas.microsoft.com/office/drawing/2014/chart" uri="{C3380CC4-5D6E-409C-BE32-E72D297353CC}">
              <c16:uniqueId val="{00000001-86C9-4B70-8B52-4FE285014218}"/>
            </c:ext>
          </c:extLst>
        </c:ser>
        <c:ser>
          <c:idx val="2"/>
          <c:order val="2"/>
          <c:tx>
            <c:strRef>
              <c:f>'Measured Data'!$AF$6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Data'!$AF$7:$AF$86</c:f>
              <c:numCache>
                <c:formatCode>General</c:formatCode>
                <c:ptCount val="80"/>
                <c:pt idx="0">
                  <c:v>4.3897232598917437</c:v>
                </c:pt>
                <c:pt idx="2">
                  <c:v>4.238774109933674</c:v>
                </c:pt>
                <c:pt idx="3">
                  <c:v>3.9330639627963713</c:v>
                </c:pt>
                <c:pt idx="6">
                  <c:v>3.3849203323930785</c:v>
                </c:pt>
                <c:pt idx="8">
                  <c:v>3.011359304719067</c:v>
                </c:pt>
                <c:pt idx="9">
                  <c:v>2.5638484409544868</c:v>
                </c:pt>
                <c:pt idx="14">
                  <c:v>1.4050468857208205</c:v>
                </c:pt>
              </c:numCache>
            </c:numRef>
          </c:yVal>
          <c:smooth val="0"/>
          <c:extLst>
            <c:ext xmlns:c16="http://schemas.microsoft.com/office/drawing/2014/chart" uri="{C3380CC4-5D6E-409C-BE32-E72D297353CC}">
              <c16:uniqueId val="{00000002-86C9-4B70-8B52-4FE285014218}"/>
            </c:ext>
          </c:extLst>
        </c:ser>
        <c:ser>
          <c:idx val="3"/>
          <c:order val="3"/>
          <c:tx>
            <c:strRef>
              <c:f>'Measured Data'!$AG$6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Data'!$AG$7:$AG$86</c:f>
              <c:numCache>
                <c:formatCode>General</c:formatCode>
                <c:ptCount val="80"/>
                <c:pt idx="0">
                  <c:v>2.372939325535262</c:v>
                </c:pt>
                <c:pt idx="2">
                  <c:v>2.3488618766336056</c:v>
                </c:pt>
                <c:pt idx="3">
                  <c:v>2.1745673438675697</c:v>
                </c:pt>
                <c:pt idx="6">
                  <c:v>2.0083453040563652</c:v>
                </c:pt>
                <c:pt idx="8">
                  <c:v>1.9488337095560575</c:v>
                </c:pt>
                <c:pt idx="9">
                  <c:v>1.7593542649976057</c:v>
                </c:pt>
                <c:pt idx="14">
                  <c:v>1.2600041042478967</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Data'!$AM$6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Data'!$AM$7:$AM$86</c:f>
              <c:numCache>
                <c:formatCode>General</c:formatCode>
                <c:ptCount val="80"/>
                <c:pt idx="0">
                  <c:v>2.5763935527199462</c:v>
                </c:pt>
                <c:pt idx="2">
                  <c:v>2.5809380408438001</c:v>
                </c:pt>
                <c:pt idx="3">
                  <c:v>2.424445936870383</c:v>
                </c:pt>
                <c:pt idx="6">
                  <c:v>2.5411349899261246</c:v>
                </c:pt>
                <c:pt idx="8">
                  <c:v>2.7283411685695098</c:v>
                </c:pt>
                <c:pt idx="9">
                  <c:v>2.532740094022834</c:v>
                </c:pt>
                <c:pt idx="14">
                  <c:v>2.2414372061786434</c:v>
                </c:pt>
              </c:numCache>
            </c:numRef>
          </c:yVal>
          <c:smooth val="0"/>
          <c:extLst>
            <c:ext xmlns:c16="http://schemas.microsoft.com/office/drawing/2014/chart" uri="{C3380CC4-5D6E-409C-BE32-E72D297353CC}">
              <c16:uniqueId val="{00000000-7C78-4BDC-A3B3-ADC485D012A2}"/>
            </c:ext>
          </c:extLst>
        </c:ser>
        <c:ser>
          <c:idx val="1"/>
          <c:order val="1"/>
          <c:tx>
            <c:strRef>
              <c:f>'Measured Data'!$U$6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Data'!$U$7:$U$86</c:f>
              <c:numCache>
                <c:formatCode>0.0000</c:formatCode>
                <c:ptCount val="80"/>
                <c:pt idx="0">
                  <c:v>1.5895522388059704</c:v>
                </c:pt>
                <c:pt idx="2">
                  <c:v>1.5264064293915041</c:v>
                </c:pt>
                <c:pt idx="3">
                  <c:v>1.4592422502870264</c:v>
                </c:pt>
                <c:pt idx="6">
                  <c:v>1.7680826636050517</c:v>
                </c:pt>
                <c:pt idx="8">
                  <c:v>2.1745120551090698</c:v>
                </c:pt>
                <c:pt idx="9">
                  <c:v>2.0350172215843858</c:v>
                </c:pt>
                <c:pt idx="14" formatCode="General">
                  <c:v>2.1664753157290471</c:v>
                </c:pt>
              </c:numCache>
            </c:numRef>
          </c:yVal>
          <c:smooth val="0"/>
          <c:extLst>
            <c:ext xmlns:c16="http://schemas.microsoft.com/office/drawing/2014/chart" uri="{C3380CC4-5D6E-409C-BE32-E72D297353CC}">
              <c16:uniqueId val="{00000001-7C78-4BDC-A3B3-ADC485D012A2}"/>
            </c:ext>
          </c:extLst>
        </c:ser>
        <c:ser>
          <c:idx val="3"/>
          <c:order val="2"/>
          <c:tx>
            <c:strRef>
              <c:f>'Measured Data'!$Z$6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2-7C78-4BDC-A3B3-ADC485D012A2}"/>
            </c:ext>
          </c:extLst>
        </c:ser>
        <c:ser>
          <c:idx val="4"/>
          <c:order val="3"/>
          <c:tx>
            <c:strRef>
              <c:f>'Measured Data'!$AJ$6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Data'!$AJ$7:$AJ$86</c:f>
              <c:numCache>
                <c:formatCode>General</c:formatCode>
                <c:ptCount val="80"/>
                <c:pt idx="0">
                  <c:v>1.670803317392094</c:v>
                </c:pt>
                <c:pt idx="2">
                  <c:v>1.6809458908219461</c:v>
                </c:pt>
                <c:pt idx="3">
                  <c:v>1.5249107088806828</c:v>
                </c:pt>
                <c:pt idx="6">
                  <c:v>1.4891942611538229</c:v>
                </c:pt>
                <c:pt idx="8">
                  <c:v>1.4970639869241478</c:v>
                </c:pt>
                <c:pt idx="9">
                  <c:v>1.3784127368484775</c:v>
                </c:pt>
                <c:pt idx="14">
                  <c:v>1.1744052303408197</c:v>
                </c:pt>
              </c:numCache>
            </c:numRef>
          </c:yVal>
          <c:smooth val="0"/>
          <c:extLst>
            <c:ext xmlns:c16="http://schemas.microsoft.com/office/drawing/2014/chart" uri="{C3380CC4-5D6E-409C-BE32-E72D297353CC}">
              <c16:uniqueId val="{00000003-7C78-4BDC-A3B3-ADC485D012A2}"/>
            </c:ext>
          </c:extLst>
        </c:ser>
        <c:ser>
          <c:idx val="2"/>
          <c:order val="4"/>
          <c:tx>
            <c:strRef>
              <c:f>'Measured Data'!$AN$6</c:f>
              <c:strCache>
                <c:ptCount val="1"/>
                <c:pt idx="0">
                  <c:v>TRYPTOPHAN CONC. (mM)</c:v>
                </c:pt>
              </c:strCache>
            </c:strRef>
          </c:tx>
          <c:spPr>
            <a:ln w="15875"/>
          </c:spP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numRef>
          </c:xVal>
          <c:yVal>
            <c:numRef>
              <c:f>'Measured Data'!$AN$7:$AN$14</c:f>
              <c:numCache>
                <c:formatCode>General</c:formatCode>
                <c:ptCount val="8"/>
                <c:pt idx="0">
                  <c:v>0.64339225383146459</c:v>
                </c:pt>
                <c:pt idx="2">
                  <c:v>0.64395023916552041</c:v>
                </c:pt>
                <c:pt idx="3">
                  <c:v>0.57239386965675965</c:v>
                </c:pt>
                <c:pt idx="6">
                  <c:v>0.54105665181413121</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Data'!$T$6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Data'!$T$7:$T$50</c:f>
              <c:numCache>
                <c:formatCode>0.0000</c:formatCode>
                <c:ptCount val="44"/>
                <c:pt idx="0">
                  <c:v>0.20428779885509035</c:v>
                </c:pt>
                <c:pt idx="2">
                  <c:v>0.38343415450706952</c:v>
                </c:pt>
                <c:pt idx="3">
                  <c:v>0.53653608710292955</c:v>
                </c:pt>
                <c:pt idx="6">
                  <c:v>1.7061398585699854</c:v>
                </c:pt>
                <c:pt idx="8">
                  <c:v>1.7835896284655965</c:v>
                </c:pt>
                <c:pt idx="9">
                  <c:v>1.3087888651925019</c:v>
                </c:pt>
                <c:pt idx="14" formatCode="General">
                  <c:v>1.3413402177573239</c:v>
                </c:pt>
              </c:numCache>
            </c:numRef>
          </c:yVal>
          <c:smooth val="0"/>
          <c:extLst>
            <c:ext xmlns:c16="http://schemas.microsoft.com/office/drawing/2014/chart" uri="{C3380CC4-5D6E-409C-BE32-E72D297353CC}">
              <c16:uniqueId val="{00000000-F30A-41AE-A307-8076B794C993}"/>
            </c:ext>
          </c:extLst>
        </c:ser>
        <c:ser>
          <c:idx val="1"/>
          <c:order val="1"/>
          <c:tx>
            <c:strRef>
              <c:f>'Measured Data'!$V$6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Data'!$V$7:$V$50</c:f>
              <c:numCache>
                <c:formatCode>0.0000</c:formatCode>
                <c:ptCount val="44"/>
                <c:pt idx="0">
                  <c:v>4.6041477444747203</c:v>
                </c:pt>
                <c:pt idx="2">
                  <c:v>3.4445958219800183</c:v>
                </c:pt>
                <c:pt idx="3">
                  <c:v>2.1737814108386315</c:v>
                </c:pt>
                <c:pt idx="6">
                  <c:v>0.1786254919769906</c:v>
                </c:pt>
                <c:pt idx="8">
                  <c:v>0</c:v>
                </c:pt>
                <c:pt idx="9">
                  <c:v>0</c:v>
                </c:pt>
                <c:pt idx="14" formatCode="General">
                  <c:v>0</c:v>
                </c:pt>
              </c:numCache>
            </c:numRef>
          </c:yVal>
          <c:smooth val="0"/>
          <c:extLst>
            <c:ext xmlns:c16="http://schemas.microsoft.com/office/drawing/2014/chart" uri="{C3380CC4-5D6E-409C-BE32-E72D297353CC}">
              <c16:uniqueId val="{00000001-F30A-41AE-A307-8076B794C993}"/>
            </c:ext>
          </c:extLst>
        </c:ser>
        <c:ser>
          <c:idx val="2"/>
          <c:order val="2"/>
          <c:tx>
            <c:strRef>
              <c:f>'Measured Data'!$AA$6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Data'!$AA$7:$AA$50</c:f>
              <c:numCache>
                <c:formatCode>General</c:formatCode>
                <c:ptCount val="44"/>
                <c:pt idx="0">
                  <c:v>2.42</c:v>
                </c:pt>
                <c:pt idx="1">
                  <c:v>2.52</c:v>
                </c:pt>
                <c:pt idx="2">
                  <c:v>2.6</c:v>
                </c:pt>
                <c:pt idx="3">
                  <c:v>2.73</c:v>
                </c:pt>
                <c:pt idx="4">
                  <c:v>2.91</c:v>
                </c:pt>
                <c:pt idx="5">
                  <c:v>2.93</c:v>
                </c:pt>
                <c:pt idx="6">
                  <c:v>3.04</c:v>
                </c:pt>
                <c:pt idx="7">
                  <c:v>3.13</c:v>
                </c:pt>
                <c:pt idx="8">
                  <c:v>3.15</c:v>
                </c:pt>
                <c:pt idx="9">
                  <c:v>3.13</c:v>
                </c:pt>
                <c:pt idx="10">
                  <c:v>3.15</c:v>
                </c:pt>
                <c:pt idx="11">
                  <c:v>3.03</c:v>
                </c:pt>
                <c:pt idx="12">
                  <c:v>2.87</c:v>
                </c:pt>
                <c:pt idx="13">
                  <c:v>2.98</c:v>
                </c:pt>
                <c:pt idx="14">
                  <c:v>2.59</c:v>
                </c:pt>
              </c:numCache>
            </c:numRef>
          </c:yVal>
          <c:smooth val="0"/>
          <c:extLst>
            <c:ext xmlns:c16="http://schemas.microsoft.com/office/drawing/2014/chart" uri="{C3380CC4-5D6E-409C-BE32-E72D297353CC}">
              <c16:uniqueId val="{00000002-F30A-41AE-A307-8076B794C993}"/>
            </c:ext>
          </c:extLst>
        </c:ser>
        <c:ser>
          <c:idx val="4"/>
          <c:order val="3"/>
          <c:tx>
            <c:strRef>
              <c:f>'Measured Data'!$AC$6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Data'!$AC$7:$AC$86</c:f>
              <c:numCache>
                <c:formatCode>0.000</c:formatCode>
                <c:ptCount val="80"/>
                <c:pt idx="0">
                  <c:v>0.650963619512409</c:v>
                </c:pt>
                <c:pt idx="2">
                  <c:v>0.46596141975221816</c:v>
                </c:pt>
                <c:pt idx="3">
                  <c:v>0.44278416495547029</c:v>
                </c:pt>
                <c:pt idx="6">
                  <c:v>0.58973436817213287</c:v>
                </c:pt>
                <c:pt idx="8">
                  <c:v>0.79275767524778518</c:v>
                </c:pt>
                <c:pt idx="9">
                  <c:v>0.71928257363945391</c:v>
                </c:pt>
                <c:pt idx="14" formatCode="General">
                  <c:v>0.77535567749844359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Data'!$AH$6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Data'!$AH$7:$AH$86</c:f>
              <c:numCache>
                <c:formatCode>General</c:formatCode>
                <c:ptCount val="80"/>
                <c:pt idx="0">
                  <c:v>1.0461765297232088</c:v>
                </c:pt>
                <c:pt idx="2">
                  <c:v>0.99709889397482232</c:v>
                </c:pt>
                <c:pt idx="3">
                  <c:v>0.96709335835399779</c:v>
                </c:pt>
                <c:pt idx="6">
                  <c:v>1.0300918169023523</c:v>
                </c:pt>
                <c:pt idx="8">
                  <c:v>1.131961664767777</c:v>
                </c:pt>
                <c:pt idx="9">
                  <c:v>1.0535486897661015</c:v>
                </c:pt>
                <c:pt idx="14">
                  <c:v>1.0321024060049595</c:v>
                </c:pt>
              </c:numCache>
            </c:numRef>
          </c:yVal>
          <c:smooth val="0"/>
          <c:extLst>
            <c:ext xmlns:c16="http://schemas.microsoft.com/office/drawing/2014/chart" uri="{C3380CC4-5D6E-409C-BE32-E72D297353CC}">
              <c16:uniqueId val="{00000000-E26B-4E17-B9A8-0AF55337374C}"/>
            </c:ext>
          </c:extLst>
        </c:ser>
        <c:ser>
          <c:idx val="3"/>
          <c:order val="1"/>
          <c:tx>
            <c:strRef>
              <c:f>'Measured Data'!$AL$6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Data'!$AL$7:$AL$86</c:f>
              <c:numCache>
                <c:formatCode>0.000</c:formatCode>
                <c:ptCount val="80"/>
                <c:pt idx="0">
                  <c:v>5.782662479779237</c:v>
                </c:pt>
                <c:pt idx="2">
                  <c:v>5.4418279111637364</c:v>
                </c:pt>
                <c:pt idx="3">
                  <c:v>4.8244361975449612</c:v>
                </c:pt>
                <c:pt idx="6">
                  <c:v>3.5645637072985061</c:v>
                </c:pt>
                <c:pt idx="8">
                  <c:v>3.0545246931201828</c:v>
                </c:pt>
                <c:pt idx="9">
                  <c:v>2.4940527167190027</c:v>
                </c:pt>
                <c:pt idx="14" formatCode="General">
                  <c:v>1.1218955181273194</c:v>
                </c:pt>
              </c:numCache>
            </c:numRef>
          </c:yVal>
          <c:smooth val="0"/>
          <c:extLst>
            <c:ext xmlns:c16="http://schemas.microsoft.com/office/drawing/2014/chart" uri="{C3380CC4-5D6E-409C-BE32-E72D297353CC}">
              <c16:uniqueId val="{00000001-E26B-4E17-B9A8-0AF55337374C}"/>
            </c:ext>
          </c:extLst>
        </c:ser>
        <c:ser>
          <c:idx val="4"/>
          <c:order val="2"/>
          <c:tx>
            <c:strRef>
              <c:f>'Measured Data'!$AO$6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Data'!$AO$7:$AO$86</c:f>
              <c:numCache>
                <c:formatCode>General</c:formatCode>
                <c:ptCount val="80"/>
                <c:pt idx="0">
                  <c:v>1.1016060488989459</c:v>
                </c:pt>
                <c:pt idx="2">
                  <c:v>0.99636234733665352</c:v>
                </c:pt>
                <c:pt idx="3">
                  <c:v>0.84883271703736418</c:v>
                </c:pt>
                <c:pt idx="6">
                  <c:v>0.71637507588719029</c:v>
                </c:pt>
                <c:pt idx="8">
                  <c:v>0.90954246923119364</c:v>
                </c:pt>
                <c:pt idx="9">
                  <c:v>0.73072465367845907</c:v>
                </c:pt>
                <c:pt idx="14">
                  <c:v>0.67608587670401243</c:v>
                </c:pt>
              </c:numCache>
            </c:numRef>
          </c:yVal>
          <c:smooth val="0"/>
          <c:extLst>
            <c:ext xmlns:c16="http://schemas.microsoft.com/office/drawing/2014/chart" uri="{C3380CC4-5D6E-409C-BE32-E72D297353CC}">
              <c16:uniqueId val="{00000002-E26B-4E17-B9A8-0AF55337374C}"/>
            </c:ext>
          </c:extLst>
        </c:ser>
        <c:ser>
          <c:idx val="5"/>
          <c:order val="3"/>
          <c:tx>
            <c:strRef>
              <c:f>'Measured Data'!$AB$6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Data'!$AB$7:$AB$86</c:f>
              <c:numCache>
                <c:formatCode>General</c:formatCode>
                <c:ptCount val="80"/>
                <c:pt idx="0">
                  <c:v>5.8611962168642597E-2</c:v>
                </c:pt>
                <c:pt idx="2">
                  <c:v>0.55957164852371521</c:v>
                </c:pt>
                <c:pt idx="3">
                  <c:v>0.7806047688823764</c:v>
                </c:pt>
                <c:pt idx="6">
                  <c:v>2.2792060743306251</c:v>
                </c:pt>
                <c:pt idx="8">
                  <c:v>3.2769415212468367</c:v>
                </c:pt>
                <c:pt idx="9">
                  <c:v>3.4527774077527642</c:v>
                </c:pt>
                <c:pt idx="14">
                  <c:v>4.971360063940323</c:v>
                </c:pt>
              </c:numCache>
            </c:numRef>
          </c:yVal>
          <c:smooth val="0"/>
          <c:extLst>
            <c:ext xmlns:c16="http://schemas.microsoft.com/office/drawing/2014/chart" uri="{C3380CC4-5D6E-409C-BE32-E72D297353CC}">
              <c16:uniqueId val="{00000003-E26B-4E17-B9A8-0AF55337374C}"/>
            </c:ext>
          </c:extLst>
        </c:ser>
        <c:ser>
          <c:idx val="1"/>
          <c:order val="4"/>
          <c:tx>
            <c:strRef>
              <c:f>'Measured Data'!$W$6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Data'!$W$7:$W$86</c:f>
              <c:numCache>
                <c:formatCode>0.0000</c:formatCode>
                <c:ptCount val="80"/>
                <c:pt idx="0">
                  <c:v>9.1713620314025981</c:v>
                </c:pt>
                <c:pt idx="2">
                  <c:v>9.365937946059649</c:v>
                </c:pt>
                <c:pt idx="3">
                  <c:v>9.0406430771542325</c:v>
                </c:pt>
                <c:pt idx="6">
                  <c:v>8.1721884155961231</c:v>
                </c:pt>
                <c:pt idx="8">
                  <c:v>6.6674179250244148</c:v>
                </c:pt>
                <c:pt idx="9">
                  <c:v>5.5765907895725331</c:v>
                </c:pt>
                <c:pt idx="14" formatCode="General">
                  <c:v>1.4559386973180073</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Data'!$Y$6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Data'!$Y$7:$Y$86</c:f>
              <c:numCache>
                <c:formatCode>0.0000</c:formatCode>
                <c:ptCount val="80"/>
                <c:pt idx="0">
                  <c:v>30.000000000000004</c:v>
                </c:pt>
                <c:pt idx="1">
                  <c:v>28.944444444444443</c:v>
                </c:pt>
                <c:pt idx="2">
                  <c:v>27.444444444444446</c:v>
                </c:pt>
                <c:pt idx="3">
                  <c:v>25.611111111111111</c:v>
                </c:pt>
                <c:pt idx="4">
                  <c:v>21.888888888888889</c:v>
                </c:pt>
                <c:pt idx="5">
                  <c:v>19.777777777777779</c:v>
                </c:pt>
                <c:pt idx="6">
                  <c:v>16.5</c:v>
                </c:pt>
                <c:pt idx="7">
                  <c:v>33.05555555555555</c:v>
                </c:pt>
                <c:pt idx="8">
                  <c:v>29.5</c:v>
                </c:pt>
                <c:pt idx="9">
                  <c:v>25.444444444444443</c:v>
                </c:pt>
                <c:pt idx="10">
                  <c:v>18.833333333333332</c:v>
                </c:pt>
                <c:pt idx="11" formatCode="General">
                  <c:v>13.777777777777779</c:v>
                </c:pt>
                <c:pt idx="12" formatCode="General">
                  <c:v>7.0555555555555554</c:v>
                </c:pt>
                <c:pt idx="13" formatCode="General">
                  <c:v>31.944444444444443</c:v>
                </c:pt>
                <c:pt idx="14" formatCode="General">
                  <c:v>26.055555555555557</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Data'!$Z$6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Data'!$Z$7:$Z$86</c:f>
              <c:numCache>
                <c:formatCode>0.000</c:formatCode>
                <c:ptCount val="80"/>
                <c:pt idx="0">
                  <c:v>0.14000000000000001</c:v>
                </c:pt>
                <c:pt idx="1">
                  <c:v>0.16</c:v>
                </c:pt>
                <c:pt idx="2">
                  <c:v>0.18</c:v>
                </c:pt>
                <c:pt idx="3">
                  <c:v>0.23</c:v>
                </c:pt>
                <c:pt idx="4">
                  <c:v>0.28000000000000003</c:v>
                </c:pt>
                <c:pt idx="5">
                  <c:v>0.31</c:v>
                </c:pt>
                <c:pt idx="6">
                  <c:v>0.38</c:v>
                </c:pt>
                <c:pt idx="7">
                  <c:v>0.43</c:v>
                </c:pt>
                <c:pt idx="8">
                  <c:v>0.44</c:v>
                </c:pt>
                <c:pt idx="9">
                  <c:v>0.39</c:v>
                </c:pt>
                <c:pt idx="10">
                  <c:v>0.41</c:v>
                </c:pt>
                <c:pt idx="11">
                  <c:v>0.37</c:v>
                </c:pt>
                <c:pt idx="12">
                  <c:v>0.43</c:v>
                </c:pt>
                <c:pt idx="13" formatCode="General">
                  <c:v>0.26</c:v>
                </c:pt>
                <c:pt idx="14" formatCode="General">
                  <c:v>0.32</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Data'!$AE$6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Data'!$AE$7:$AE$86</c:f>
              <c:numCache>
                <c:formatCode>0.0000</c:formatCode>
                <c:ptCount val="80"/>
                <c:pt idx="0">
                  <c:v>1.9982238010657194</c:v>
                </c:pt>
                <c:pt idx="1">
                  <c:v>3.2193605683836588</c:v>
                </c:pt>
                <c:pt idx="2">
                  <c:v>3.8854351687388986</c:v>
                </c:pt>
                <c:pt idx="3">
                  <c:v>4.7735346358792183</c:v>
                </c:pt>
                <c:pt idx="4">
                  <c:v>5.2175843694493782</c:v>
                </c:pt>
                <c:pt idx="5">
                  <c:v>4.6625222024866781</c:v>
                </c:pt>
                <c:pt idx="6">
                  <c:v>2.4422735346358793</c:v>
                </c:pt>
                <c:pt idx="7">
                  <c:v>1.2211367673179396</c:v>
                </c:pt>
                <c:pt idx="8">
                  <c:v>0.88809946714031973</c:v>
                </c:pt>
                <c:pt idx="9">
                  <c:v>0.77708703374777988</c:v>
                </c:pt>
                <c:pt idx="10">
                  <c:v>0.88809946714031973</c:v>
                </c:pt>
                <c:pt idx="11" formatCode="General">
                  <c:v>1.1101243339253999</c:v>
                </c:pt>
                <c:pt idx="12" formatCode="General">
                  <c:v>1.1101243339253999</c:v>
                </c:pt>
                <c:pt idx="13" formatCode="General">
                  <c:v>0.22202486678507993</c:v>
                </c:pt>
                <c:pt idx="14" formatCode="General">
                  <c:v>0.88809946714031973</c:v>
                </c:pt>
              </c:numCache>
            </c:numRef>
          </c:yVal>
          <c:smooth val="0"/>
          <c:extLst>
            <c:ext xmlns:c16="http://schemas.microsoft.com/office/drawing/2014/chart" uri="{C3380CC4-5D6E-409C-BE32-E72D297353CC}">
              <c16:uniqueId val="{00000000-D80A-47CD-A6CF-11E92BB1C381}"/>
            </c:ext>
          </c:extLst>
        </c:ser>
        <c:ser>
          <c:idx val="0"/>
          <c:order val="1"/>
          <c:tx>
            <c:strRef>
              <c:f>'Measured Data'!$AI$6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Data'!$AI$7:$AI$86</c:f>
              <c:numCache>
                <c:formatCode>0.0000</c:formatCode>
                <c:ptCount val="80"/>
                <c:pt idx="0">
                  <c:v>0.53</c:v>
                </c:pt>
                <c:pt idx="1">
                  <c:v>0.87</c:v>
                </c:pt>
                <c:pt idx="2">
                  <c:v>1.46</c:v>
                </c:pt>
                <c:pt idx="3">
                  <c:v>2.5099999999999998</c:v>
                </c:pt>
                <c:pt idx="4">
                  <c:v>3.39</c:v>
                </c:pt>
                <c:pt idx="5">
                  <c:v>4.0199999999999996</c:v>
                </c:pt>
                <c:pt idx="6">
                  <c:v>4.3099999999999996</c:v>
                </c:pt>
                <c:pt idx="7">
                  <c:v>4.7699999999999996</c:v>
                </c:pt>
                <c:pt idx="8">
                  <c:v>5.79</c:v>
                </c:pt>
                <c:pt idx="9">
                  <c:v>6.87</c:v>
                </c:pt>
                <c:pt idx="10">
                  <c:v>7.98</c:v>
                </c:pt>
                <c:pt idx="11" formatCode="General">
                  <c:v>8.68</c:v>
                </c:pt>
                <c:pt idx="12" formatCode="General">
                  <c:v>8.94</c:v>
                </c:pt>
                <c:pt idx="13" formatCode="General">
                  <c:v>9.2899999999999991</c:v>
                </c:pt>
                <c:pt idx="14" formatCode="General">
                  <c:v>9.75</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Data'!$R$7:$R$81</c:f>
              <c:numCache>
                <c:formatCode>General</c:formatCode>
                <c:ptCount val="75"/>
                <c:pt idx="0">
                  <c:v>329</c:v>
                </c:pt>
                <c:pt idx="1">
                  <c:v>329</c:v>
                </c:pt>
                <c:pt idx="2">
                  <c:v>330</c:v>
                </c:pt>
                <c:pt idx="3">
                  <c:v>331</c:v>
                </c:pt>
                <c:pt idx="4">
                  <c:v>335</c:v>
                </c:pt>
                <c:pt idx="5">
                  <c:v>334</c:v>
                </c:pt>
                <c:pt idx="6">
                  <c:v>340</c:v>
                </c:pt>
                <c:pt idx="7">
                  <c:v>361</c:v>
                </c:pt>
                <c:pt idx="8">
                  <c:v>360</c:v>
                </c:pt>
                <c:pt idx="9">
                  <c:v>358</c:v>
                </c:pt>
                <c:pt idx="10">
                  <c:v>355</c:v>
                </c:pt>
                <c:pt idx="11">
                  <c:v>351</c:v>
                </c:pt>
                <c:pt idx="12">
                  <c:v>349</c:v>
                </c:pt>
                <c:pt idx="13">
                  <c:v>372</c:v>
                </c:pt>
                <c:pt idx="14">
                  <c:v>367</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Calc.'!$BW$2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Calc.'!$BX$2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'Measured Data'!$S$7:$S$86</c:f>
              <c:numCache>
                <c:formatCode>General</c:formatCode>
                <c:ptCount val="80"/>
                <c:pt idx="0">
                  <c:v>10</c:v>
                </c:pt>
                <c:pt idx="1">
                  <c:v>10</c:v>
                </c:pt>
                <c:pt idx="2">
                  <c:v>82.7</c:v>
                </c:pt>
                <c:pt idx="3">
                  <c:v>93.45</c:v>
                </c:pt>
                <c:pt idx="4">
                  <c:v>122.35</c:v>
                </c:pt>
                <c:pt idx="5">
                  <c:v>156.30000000000001</c:v>
                </c:pt>
                <c:pt idx="6">
                  <c:v>255.3</c:v>
                </c:pt>
                <c:pt idx="7">
                  <c:v>331.75</c:v>
                </c:pt>
                <c:pt idx="8">
                  <c:v>422.95</c:v>
                </c:pt>
                <c:pt idx="9">
                  <c:v>517.4</c:v>
                </c:pt>
                <c:pt idx="10">
                  <c:v>593.25</c:v>
                </c:pt>
                <c:pt idx="11">
                  <c:v>668.6</c:v>
                </c:pt>
                <c:pt idx="12">
                  <c:v>770.75</c:v>
                </c:pt>
                <c:pt idx="13">
                  <c:v>865.5</c:v>
                </c:pt>
                <c:pt idx="14">
                  <c:v>894.75</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Calc.'!$J$2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Calc.'!$J$3:$J$93</c:f>
              <c:numCache>
                <c:formatCode>0.00</c:formatCode>
                <c:ptCount val="91"/>
                <c:pt idx="0">
                  <c:v>0</c:v>
                </c:pt>
                <c:pt idx="1">
                  <c:v>12.326601956725032</c:v>
                </c:pt>
                <c:pt idx="2">
                  <c:v>31.43282983614429</c:v>
                </c:pt>
                <c:pt idx="3">
                  <c:v>67.383467113653339</c:v>
                </c:pt>
                <c:pt idx="4">
                  <c:v>103.69320160759156</c:v>
                </c:pt>
                <c:pt idx="5">
                  <c:v>143.61165268143677</c:v>
                </c:pt>
                <c:pt idx="6">
                  <c:v>213.80551367282766</c:v>
                </c:pt>
                <c:pt idx="7">
                  <c:v>276.04675649921705</c:v>
                </c:pt>
                <c:pt idx="8">
                  <c:v>356.73669877905667</c:v>
                </c:pt>
                <c:pt idx="9">
                  <c:v>448.91212774215609</c:v>
                </c:pt>
                <c:pt idx="10">
                  <c:v>551.81456924785937</c:v>
                </c:pt>
                <c:pt idx="11">
                  <c:v>644.36110039010987</c:v>
                </c:pt>
                <c:pt idx="12">
                  <c:v>757.98152764518386</c:v>
                </c:pt>
                <c:pt idx="13">
                  <c:v>833.45542807381185</c:v>
                </c:pt>
                <c:pt idx="14">
                  <c:v>949.78866766516455</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Calc.'!$M$2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Calc.'!$AO$2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Calc.'!$K$2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Calc.'!$K$3:$K$94</c:f>
              <c:numCache>
                <c:formatCode>0.00</c:formatCode>
                <c:ptCount val="92"/>
                <c:pt idx="0">
                  <c:v>0</c:v>
                </c:pt>
                <c:pt idx="1">
                  <c:v>169.42894756793982</c:v>
                </c:pt>
                <c:pt idx="2">
                  <c:v>493.83811245689401</c:v>
                </c:pt>
                <c:pt idx="3">
                  <c:v>848.91418610343919</c:v>
                </c:pt>
                <c:pt idx="4">
                  <c:v>1418.2493529834746</c:v>
                </c:pt>
                <c:pt idx="5">
                  <c:v>1782.7262459316255</c:v>
                </c:pt>
                <c:pt idx="6">
                  <c:v>2518.3809180774688</c:v>
                </c:pt>
                <c:pt idx="7">
                  <c:v>2935.8205186467744</c:v>
                </c:pt>
                <c:pt idx="8">
                  <c:v>3053.1349226575476</c:v>
                </c:pt>
                <c:pt idx="9">
                  <c:v>3139.9375532727813</c:v>
                </c:pt>
                <c:pt idx="10">
                  <c:v>3364.2809999387359</c:v>
                </c:pt>
                <c:pt idx="11">
                  <c:v>3289.6371660153955</c:v>
                </c:pt>
                <c:pt idx="12">
                  <c:v>3234.4806560437769</c:v>
                </c:pt>
                <c:pt idx="13">
                  <c:v>3124.0811553092194</c:v>
                </c:pt>
                <c:pt idx="14">
                  <c:v>2970.4750374884793</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Regression!$CI$3:$CI$26</c:f>
              <c:numCache>
                <c:formatCode>0.000</c:formatCode>
                <c:ptCount val="24"/>
                <c:pt idx="0">
                  <c:v>-137.22264370035305</c:v>
                </c:pt>
                <c:pt idx="1">
                  <c:v>117.56844497758557</c:v>
                </c:pt>
                <c:pt idx="2">
                  <c:v>392.72265937537634</c:v>
                </c:pt>
                <c:pt idx="3">
                  <c:v>682.95503839187052</c:v>
                </c:pt>
                <c:pt idx="4">
                  <c:v>982.98062092591954</c:v>
                </c:pt>
                <c:pt idx="5">
                  <c:v>1287.5144458763748</c:v>
                </c:pt>
                <c:pt idx="6">
                  <c:v>1591.2715521420876</c:v>
                </c:pt>
                <c:pt idx="7">
                  <c:v>1888.966978621909</c:v>
                </c:pt>
                <c:pt idx="8">
                  <c:v>2175.3157642146903</c:v>
                </c:pt>
                <c:pt idx="9">
                  <c:v>2445.032947819283</c:v>
                </c:pt>
                <c:pt idx="10">
                  <c:v>2692.8335683345395</c:v>
                </c:pt>
                <c:pt idx="11">
                  <c:v>2913.432664659309</c:v>
                </c:pt>
                <c:pt idx="12">
                  <c:v>3101.5452756924456</c:v>
                </c:pt>
                <c:pt idx="13">
                  <c:v>3251.886440332798</c:v>
                </c:pt>
                <c:pt idx="14">
                  <c:v>3359.1711974792183</c:v>
                </c:pt>
                <c:pt idx="15">
                  <c:v>3418.1145860305596</c:v>
                </c:pt>
                <c:pt idx="16">
                  <c:v>3423.4316448856703</c:v>
                </c:pt>
                <c:pt idx="17">
                  <c:v>3369.8374129434042</c:v>
                </c:pt>
                <c:pt idx="18">
                  <c:v>3252.046929102612</c:v>
                </c:pt>
                <c:pt idx="19">
                  <c:v>3064.7752322621436</c:v>
                </c:pt>
                <c:pt idx="20">
                  <c:v>2802.7373613208529</c:v>
                </c:pt>
                <c:pt idx="21">
                  <c:v>2460.6483551775891</c:v>
                </c:pt>
                <c:pt idx="22">
                  <c:v>2033.2232527312062</c:v>
                </c:pt>
                <c:pt idx="23">
                  <c:v>1515.1770928805508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Calc.'!$M$2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Calc.'!$M$3:$M$94</c:f>
              <c:numCache>
                <c:formatCode>0.0000</c:formatCode>
                <c:ptCount val="92"/>
                <c:pt idx="0" formatCode="General">
                  <c:v>0</c:v>
                </c:pt>
                <c:pt idx="1">
                  <c:v>0</c:v>
                </c:pt>
                <c:pt idx="2">
                  <c:v>63.622500000000002</c:v>
                </c:pt>
                <c:pt idx="3">
                  <c:v>72.136500000000012</c:v>
                </c:pt>
                <c:pt idx="4">
                  <c:v>99.507949999999994</c:v>
                </c:pt>
                <c:pt idx="5">
                  <c:v>127.04140000000001</c:v>
                </c:pt>
                <c:pt idx="6">
                  <c:v>206.34040000000005</c:v>
                </c:pt>
                <c:pt idx="7">
                  <c:v>278.11765000000003</c:v>
                </c:pt>
                <c:pt idx="8">
                  <c:v>348.85237000000001</c:v>
                </c:pt>
                <c:pt idx="9">
                  <c:v>418.61314000000004</c:v>
                </c:pt>
                <c:pt idx="10">
                  <c:v>495.14505000000008</c:v>
                </c:pt>
                <c:pt idx="11">
                  <c:v>551.32601000000011</c:v>
                </c:pt>
                <c:pt idx="12">
                  <c:v>626.36540000000014</c:v>
                </c:pt>
                <c:pt idx="13">
                  <c:v>701.50430000000017</c:v>
                </c:pt>
                <c:pt idx="14">
                  <c:v>722.57015000000013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Regression!$CK$3:$CK$26</c:f>
              <c:numCache>
                <c:formatCode>0.000</c:formatCode>
                <c:ptCount val="24"/>
                <c:pt idx="0">
                  <c:v>11.096300784499306</c:v>
                </c:pt>
                <c:pt idx="1">
                  <c:v>10.732917731439841</c:v>
                </c:pt>
                <c:pt idx="2">
                  <c:v>18.354790418255767</c:v>
                </c:pt>
                <c:pt idx="3">
                  <c:v>33.274483813629033</c:v>
                </c:pt>
                <c:pt idx="4">
                  <c:v>54.804562886241612</c:v>
                </c:pt>
                <c:pt idx="5">
                  <c:v>82.257592604775468</c:v>
                </c:pt>
                <c:pt idx="6">
                  <c:v>114.94613793791254</c:v>
                </c:pt>
                <c:pt idx="7">
                  <c:v>152.18276385433481</c:v>
                </c:pt>
                <c:pt idx="8">
                  <c:v>193.2800353227241</c:v>
                </c:pt>
                <c:pt idx="9">
                  <c:v>237.55051731176255</c:v>
                </c:pt>
                <c:pt idx="10">
                  <c:v>284.30677479013195</c:v>
                </c:pt>
                <c:pt idx="11">
                  <c:v>332.86137272651439</c:v>
                </c:pt>
                <c:pt idx="12">
                  <c:v>382.52687608959195</c:v>
                </c:pt>
                <c:pt idx="13">
                  <c:v>432.61584984804625</c:v>
                </c:pt>
                <c:pt idx="14">
                  <c:v>482.44085897055947</c:v>
                </c:pt>
                <c:pt idx="15">
                  <c:v>531.3144684258134</c:v>
                </c:pt>
                <c:pt idx="16">
                  <c:v>578.54924318249027</c:v>
                </c:pt>
                <c:pt idx="17">
                  <c:v>623.45774820927181</c:v>
                </c:pt>
                <c:pt idx="18">
                  <c:v>665.35254847484009</c:v>
                </c:pt>
                <c:pt idx="19">
                  <c:v>703.54620894787695</c:v>
                </c:pt>
                <c:pt idx="20">
                  <c:v>737.35129459706457</c:v>
                </c:pt>
                <c:pt idx="21">
                  <c:v>766.08037039108467</c:v>
                </c:pt>
                <c:pt idx="22">
                  <c:v>789.04600129861888</c:v>
                </c:pt>
                <c:pt idx="23">
                  <c:v>805.56075228835061</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Calc.'!$S$2</c:f>
              <c:strCache>
                <c:ptCount val="1"/>
                <c:pt idx="0">
                  <c:v>CUM GLUCOSE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Calc.'!$S$3:$S$94</c:f>
              <c:numCache>
                <c:formatCode>0.0000</c:formatCode>
                <c:ptCount val="92"/>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1"/>
          <c:extLst>
            <c:ext xmlns:c16="http://schemas.microsoft.com/office/drawing/2014/chart" uri="{C3380CC4-5D6E-409C-BE32-E72D297353CC}">
              <c16:uniqueId val="{00000000-E847-4ACA-A7FA-8A6CB5F816F2}"/>
            </c:ext>
          </c:extLst>
        </c:ser>
        <c:ser>
          <c:idx val="1"/>
          <c:order val="1"/>
          <c:tx>
            <c:strRef>
              <c:f>'In Process Calc.'!$T$2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Calc.'!$T$3:$T$94</c:f>
              <c:numCache>
                <c:formatCode>0.0000</c:formatCode>
                <c:ptCount val="92"/>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Regression!$CQ$3:$CQ$26</c:f>
              <c:numCache>
                <c:formatCode>0.000</c:formatCode>
                <c:ptCount val="24"/>
                <c:pt idx="0">
                  <c:v>-0.30151774623758243</c:v>
                </c:pt>
                <c:pt idx="1">
                  <c:v>0.90639998285632883</c:v>
                </c:pt>
                <c:pt idx="2">
                  <c:v>1.9537962838549119</c:v>
                </c:pt>
                <c:pt idx="3">
                  <c:v>2.9163489227158514</c:v>
                </c:pt>
                <c:pt idx="4">
                  <c:v>3.8606786730322904</c:v>
                </c:pt>
                <c:pt idx="5">
                  <c:v>4.8443493160328215</c:v>
                </c:pt>
                <c:pt idx="6">
                  <c:v>5.9158676405814958</c:v>
                </c:pt>
                <c:pt idx="7">
                  <c:v>7.114683443177813</c:v>
                </c:pt>
                <c:pt idx="8">
                  <c:v>8.4711895279567369</c:v>
                </c:pt>
                <c:pt idx="9">
                  <c:v>10.006721706688676</c:v>
                </c:pt>
                <c:pt idx="10">
                  <c:v>11.733558798779505</c:v>
                </c:pt>
                <c:pt idx="11">
                  <c:v>13.654922631270534</c:v>
                </c:pt>
                <c:pt idx="12">
                  <c:v>15.764978038838557</c:v>
                </c:pt>
                <c:pt idx="13">
                  <c:v>18.048832863795788</c:v>
                </c:pt>
                <c:pt idx="14">
                  <c:v>20.482537956089928</c:v>
                </c:pt>
                <c:pt idx="15">
                  <c:v>23.033087173304093</c:v>
                </c:pt>
                <c:pt idx="16">
                  <c:v>25.658417380656921</c:v>
                </c:pt>
                <c:pt idx="17">
                  <c:v>28.307408451002416</c:v>
                </c:pt>
                <c:pt idx="18">
                  <c:v>30.919883264830112</c:v>
                </c:pt>
                <c:pt idx="19">
                  <c:v>33.426607710264953</c:v>
                </c:pt>
                <c:pt idx="20">
                  <c:v>35.74929068306735</c:v>
                </c:pt>
                <c:pt idx="21">
                  <c:v>37.800584086633208</c:v>
                </c:pt>
                <c:pt idx="22">
                  <c:v>39.484082831993788</c:v>
                </c:pt>
                <c:pt idx="23">
                  <c:v>40.694324837815898</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Regression!$CR$3:$CR$26</c:f>
              <c:numCache>
                <c:formatCode>0.000</c:formatCode>
                <c:ptCount val="24"/>
                <c:pt idx="0">
                  <c:v>1.5001982139831643E-2</c:v>
                </c:pt>
                <c:pt idx="1">
                  <c:v>-9.3647207352633641E-3</c:v>
                </c:pt>
                <c:pt idx="2">
                  <c:v>-3.4866199844088473E-2</c:v>
                </c:pt>
                <c:pt idx="3">
                  <c:v>-6.1046681330181693E-2</c:v>
                </c:pt>
                <c:pt idx="4">
                  <c:v>-8.7450391337081074E-2</c:v>
                </c:pt>
                <c:pt idx="5">
                  <c:v>-0.11362155600832463</c:v>
                </c:pt>
                <c:pt idx="6">
                  <c:v>-0.1391044014874504</c:v>
                </c:pt>
                <c:pt idx="7">
                  <c:v>-0.16344315391799641</c:v>
                </c:pt>
                <c:pt idx="8">
                  <c:v>-0.18618203944350059</c:v>
                </c:pt>
                <c:pt idx="9">
                  <c:v>-0.20686528420750108</c:v>
                </c:pt>
                <c:pt idx="10">
                  <c:v>-0.22503711435353591</c:v>
                </c:pt>
                <c:pt idx="11">
                  <c:v>-0.24024175602514308</c:v>
                </c:pt>
                <c:pt idx="12">
                  <c:v>-0.25202343536586058</c:v>
                </c:pt>
                <c:pt idx="13">
                  <c:v>-0.2599263785192264</c:v>
                </c:pt>
                <c:pt idx="14">
                  <c:v>-0.26349481162877875</c:v>
                </c:pt>
                <c:pt idx="15">
                  <c:v>-0.26227296083805546</c:v>
                </c:pt>
                <c:pt idx="16">
                  <c:v>-0.25580505229059469</c:v>
                </c:pt>
                <c:pt idx="17">
                  <c:v>-0.24363531212993439</c:v>
                </c:pt>
                <c:pt idx="18">
                  <c:v>-0.2253079664996126</c:v>
                </c:pt>
                <c:pt idx="19">
                  <c:v>-0.20036724154316743</c:v>
                </c:pt>
                <c:pt idx="20">
                  <c:v>-0.16835736340413665</c:v>
                </c:pt>
                <c:pt idx="21">
                  <c:v>-0.12882255822605859</c:v>
                </c:pt>
                <c:pt idx="22">
                  <c:v>-8.1307052152471138E-2</c:v>
                </c:pt>
                <c:pt idx="23">
                  <c:v>-2.5355071326912504E-2</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Calc.'!$AC$2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Calc.'!$AC$3:$AC$94</c:f>
              <c:numCache>
                <c:formatCode>0.0000</c:formatCode>
                <c:ptCount val="92"/>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1"/>
          <c:extLst>
            <c:ext xmlns:c16="http://schemas.microsoft.com/office/drawing/2014/chart" uri="{C3380CC4-5D6E-409C-BE32-E72D297353CC}">
              <c16:uniqueId val="{00000000-BC0B-49EC-889B-C997515E5D25}"/>
            </c:ext>
          </c:extLst>
        </c:ser>
        <c:ser>
          <c:idx val="3"/>
          <c:order val="1"/>
          <c:tx>
            <c:strRef>
              <c:f>'In Process Calc.'!$Y$2</c:f>
              <c:strCache>
                <c:ptCount val="1"/>
                <c:pt idx="0">
                  <c:v>CUM LACTATE PROD.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Calc.'!$Y$3:$Y$94</c:f>
              <c:numCache>
                <c:formatCode>0.0000</c:formatCode>
                <c:ptCount val="92"/>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pt idx="10">
                  <c:v>-0.36276639729545884</c:v>
                </c:pt>
                <c:pt idx="11">
                  <c:v>-0.19722465662050304</c:v>
                </c:pt>
                <c:pt idx="12">
                  <c:v>-0.19722465662050304</c:v>
                </c:pt>
                <c:pt idx="13">
                  <c:v>-0.83767779292732492</c:v>
                </c:pt>
                <c:pt idx="14">
                  <c:v>-0.35797086575148124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Regression!$CW$3:$CW$26</c:f>
              <c:numCache>
                <c:formatCode>0.000</c:formatCode>
                <c:ptCount val="24"/>
                <c:pt idx="0">
                  <c:v>0.13864947142408823</c:v>
                </c:pt>
                <c:pt idx="1">
                  <c:v>0.48248542295639807</c:v>
                </c:pt>
                <c:pt idx="2">
                  <c:v>1.3685596370202631</c:v>
                </c:pt>
                <c:pt idx="3">
                  <c:v>2.2261028023210834</c:v>
                </c:pt>
                <c:pt idx="4">
                  <c:v>2.7558904325040139</c:v>
                </c:pt>
                <c:pt idx="5">
                  <c:v>2.8570056428727795</c:v>
                </c:pt>
                <c:pt idx="6">
                  <c:v>2.562891626192997</c:v>
                </c:pt>
                <c:pt idx="7">
                  <c:v>1.9866938275799528</c:v>
                </c:pt>
                <c:pt idx="8">
                  <c:v>1.2758918184708929</c:v>
                </c:pt>
                <c:pt idx="9">
                  <c:v>0.57622086968175523</c:v>
                </c:pt>
                <c:pt idx="10">
                  <c:v>4.8832235483313724E-3</c:v>
                </c:pt>
                <c:pt idx="11">
                  <c:v>-0.36695093484785701</c:v>
                </c:pt>
                <c:pt idx="12">
                  <c:v>-0.52235280736937284</c:v>
                </c:pt>
                <c:pt idx="13">
                  <c:v>-0.49755461342844853</c:v>
                </c:pt>
                <c:pt idx="14">
                  <c:v>-0.37157952150755591</c:v>
                </c:pt>
                <c:pt idx="15">
                  <c:v>-0.24658188159611427</c:v>
                </c:pt>
                <c:pt idx="16">
                  <c:v>-0.2188977585412033</c:v>
                </c:pt>
                <c:pt idx="17">
                  <c:v>-0.34080576631731674</c:v>
                </c:pt>
                <c:pt idx="18">
                  <c:v>-0.5729982032062253</c:v>
                </c:pt>
                <c:pt idx="19">
                  <c:v>-0.72776248789841702</c:v>
                </c:pt>
                <c:pt idx="20">
                  <c:v>-0.40287289650518687</c:v>
                </c:pt>
                <c:pt idx="21">
                  <c:v>1.0938073995121158</c:v>
                </c:pt>
                <c:pt idx="22">
                  <c:v>4.8290139944942894</c:v>
                </c:pt>
                <c:pt idx="23">
                  <c:v>12.338058608831034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Regression!$DA$3:$DA$26</c:f>
              <c:numCache>
                <c:formatCode>0.000</c:formatCode>
                <c:ptCount val="24"/>
                <c:pt idx="0">
                  <c:v>2.8009205700605389E-2</c:v>
                </c:pt>
                <c:pt idx="1">
                  <c:v>0.31865914867177897</c:v>
                </c:pt>
                <c:pt idx="2">
                  <c:v>0.65185748694992873</c:v>
                </c:pt>
                <c:pt idx="3">
                  <c:v>1.0223305330003969</c:v>
                </c:pt>
                <c:pt idx="4">
                  <c:v>1.4248045992885257</c:v>
                </c:pt>
                <c:pt idx="5">
                  <c:v>1.8540059982796573</c:v>
                </c:pt>
                <c:pt idx="6">
                  <c:v>2.3046610424391343</c:v>
                </c:pt>
                <c:pt idx="7">
                  <c:v>2.7714960442322987</c:v>
                </c:pt>
                <c:pt idx="8">
                  <c:v>3.2492373161244927</c:v>
                </c:pt>
                <c:pt idx="9">
                  <c:v>3.7326111705810581</c:v>
                </c:pt>
                <c:pt idx="10">
                  <c:v>4.2163439200673389</c:v>
                </c:pt>
                <c:pt idx="11">
                  <c:v>4.6951618770486743</c:v>
                </c:pt>
                <c:pt idx="12">
                  <c:v>5.1637913539904101</c:v>
                </c:pt>
                <c:pt idx="13">
                  <c:v>5.6169586633578872</c:v>
                </c:pt>
                <c:pt idx="14">
                  <c:v>6.049390117616448</c:v>
                </c:pt>
                <c:pt idx="15">
                  <c:v>6.4558120292314332</c:v>
                </c:pt>
                <c:pt idx="16">
                  <c:v>6.830950710668187</c:v>
                </c:pt>
                <c:pt idx="17">
                  <c:v>7.1695324743920477</c:v>
                </c:pt>
                <c:pt idx="18">
                  <c:v>7.4662836328683655</c:v>
                </c:pt>
                <c:pt idx="19">
                  <c:v>7.7159304985624759</c:v>
                </c:pt>
                <c:pt idx="20">
                  <c:v>7.913199383939725</c:v>
                </c:pt>
                <c:pt idx="21">
                  <c:v>8.0528166014654552</c:v>
                </c:pt>
                <c:pt idx="22">
                  <c:v>8.129508463605001</c:v>
                </c:pt>
                <c:pt idx="23">
                  <c:v>8.1380012828237138</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Calc.'!$N$2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Calc.'!$N$3:$N$94</c:f>
              <c:numCache>
                <c:formatCode>0.0000</c:formatCode>
                <c:ptCount val="92"/>
                <c:pt idx="0" formatCode="General">
                  <c:v>0</c:v>
                </c:pt>
                <c:pt idx="2">
                  <c:v>-0.15675306119548177</c:v>
                </c:pt>
                <c:pt idx="3">
                  <c:v>-0.2780097918114029</c:v>
                </c:pt>
                <c:pt idx="6">
                  <c:v>-0.85882245316509009</c:v>
                </c:pt>
                <c:pt idx="8">
                  <c:v>-0.6168011264168578</c:v>
                </c:pt>
                <c:pt idx="9">
                  <c:v>-0.26611328266335016</c:v>
                </c:pt>
                <c:pt idx="14">
                  <c:v>2.4909278791358624E-2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Calc.'!$P$2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Calc.'!$P$3:$P$94</c:f>
              <c:numCache>
                <c:formatCode>0.0000</c:formatCode>
                <c:ptCount val="92"/>
                <c:pt idx="0" formatCode="General">
                  <c:v>0</c:v>
                </c:pt>
                <c:pt idx="2">
                  <c:v>1.0146079321828643</c:v>
                </c:pt>
                <c:pt idx="3">
                  <c:v>2.0210929458068425</c:v>
                </c:pt>
                <c:pt idx="6">
                  <c:v>4.1545466242809574</c:v>
                </c:pt>
                <c:pt idx="8">
                  <c:v>5.0163244020587356</c:v>
                </c:pt>
                <c:pt idx="9">
                  <c:v>5.0163244020587356</c:v>
                </c:pt>
                <c:pt idx="14">
                  <c:v>5.600682864062974</c:v>
                </c:pt>
              </c:numCache>
            </c:numRef>
          </c:yVal>
          <c:smooth val="0"/>
          <c:extLst>
            <c:ext xmlns:c16="http://schemas.microsoft.com/office/drawing/2014/chart" uri="{C3380CC4-5D6E-409C-BE32-E72D297353CC}">
              <c16:uniqueId val="{00000001-E939-47D2-A102-902E1C2FB452}"/>
            </c:ext>
          </c:extLst>
        </c:ser>
        <c:ser>
          <c:idx val="2"/>
          <c:order val="2"/>
          <c:tx>
            <c:strRef>
              <c:f>'In Process Calc.'!$U$2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Calc.'!$U$3:$U$94</c:f>
              <c:numCache>
                <c:formatCode>0.0000</c:formatCode>
                <c:ptCount val="92"/>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pt idx="10">
                  <c:v>-0.97303129045264047</c:v>
                </c:pt>
                <c:pt idx="11">
                  <c:v>-0.8835592904526407</c:v>
                </c:pt>
                <c:pt idx="12">
                  <c:v>-0.76602329045264106</c:v>
                </c:pt>
                <c:pt idx="13">
                  <c:v>-0.86952955897115958</c:v>
                </c:pt>
                <c:pt idx="14">
                  <c:v>-0.58865155897115962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Calc.'!$W$2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extLst xmlns:c15="http://schemas.microsoft.com/office/drawing/2012/chart"/>
            </c:numRef>
          </c:xVal>
          <c:yVal>
            <c:numRef>
              <c:f>'In Process Calc.'!$W$3:$W$94</c:f>
              <c:numCache>
                <c:formatCode>0.0000</c:formatCode>
                <c:ptCount val="92"/>
                <c:pt idx="0" formatCode="General">
                  <c:v>0</c:v>
                </c:pt>
                <c:pt idx="2">
                  <c:v>0.16187692479016705</c:v>
                </c:pt>
                <c:pt idx="3">
                  <c:v>0.1802333105891914</c:v>
                </c:pt>
                <c:pt idx="6">
                  <c:v>0.26283479323939962</c:v>
                </c:pt>
                <c:pt idx="8">
                  <c:v>0.32682052102317144</c:v>
                </c:pt>
                <c:pt idx="9">
                  <c:v>0.38108923107108494</c:v>
                </c:pt>
                <c:pt idx="14">
                  <c:v>0.66052690162677585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numCache>
              <c:extLst xmlns:c15="http://schemas.microsoft.com/office/drawing/2012/chart"/>
            </c:numRef>
          </c:xVal>
          <c:yVal>
            <c:numRef>
              <c:f>'In Process Calc.'!$AE$3:$AE$12</c:f>
              <c:numCache>
                <c:formatCode>0.0000</c:formatCode>
                <c:ptCount val="10"/>
                <c:pt idx="0" formatCode="General">
                  <c:v>0</c:v>
                </c:pt>
                <c:pt idx="2">
                  <c:v>7.6448429420361206E-4</c:v>
                </c:pt>
                <c:pt idx="3">
                  <c:v>9.362936557554713E-2</c:v>
                </c:pt>
                <c:pt idx="6">
                  <c:v>0.29191391347791884</c:v>
                </c:pt>
                <c:pt idx="8">
                  <c:v>0.42732223450632179</c:v>
                </c:pt>
                <c:pt idx="9">
                  <c:v>0.55947857950762403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Regression!$CL$3:$CL$26</c:f>
              <c:numCache>
                <c:formatCode>0.000</c:formatCode>
                <c:ptCount val="24"/>
                <c:pt idx="0">
                  <c:v>8.5837203292040254E-2</c:v>
                </c:pt>
                <c:pt idx="1">
                  <c:v>-6.4464793540783827E-2</c:v>
                </c:pt>
                <c:pt idx="2">
                  <c:v>-0.19344149994324977</c:v>
                </c:pt>
                <c:pt idx="3">
                  <c:v>-0.30204282529727161</c:v>
                </c:pt>
                <c:pt idx="4">
                  <c:v>-0.39121867898476331</c:v>
                </c:pt>
                <c:pt idx="5">
                  <c:v>-0.46191897038763891</c:v>
                </c:pt>
                <c:pt idx="6">
                  <c:v>-0.5150936088878123</c:v>
                </c:pt>
                <c:pt idx="7">
                  <c:v>-0.55169250386719748</c:v>
                </c:pt>
                <c:pt idx="8">
                  <c:v>-0.57266556470770857</c:v>
                </c:pt>
                <c:pt idx="9">
                  <c:v>-0.57896270079125944</c:v>
                </c:pt>
                <c:pt idx="10">
                  <c:v>-0.57153382149976406</c:v>
                </c:pt>
                <c:pt idx="11">
                  <c:v>-0.55132883621513673</c:v>
                </c:pt>
                <c:pt idx="12">
                  <c:v>-0.51929765431929076</c:v>
                </c:pt>
                <c:pt idx="13">
                  <c:v>-0.47639018519414084</c:v>
                </c:pt>
                <c:pt idx="14">
                  <c:v>-0.42355633822160021</c:v>
                </c:pt>
                <c:pt idx="15">
                  <c:v>-0.36174602278358403</c:v>
                </c:pt>
                <c:pt idx="16">
                  <c:v>-0.2919091482620052</c:v>
                </c:pt>
                <c:pt idx="17">
                  <c:v>-0.21499562403877792</c:v>
                </c:pt>
                <c:pt idx="18">
                  <c:v>-0.13195535949581638</c:v>
                </c:pt>
                <c:pt idx="19">
                  <c:v>-4.3738264015034778E-2</c:v>
                </c:pt>
                <c:pt idx="20">
                  <c:v>4.8705753021653475E-2</c:v>
                </c:pt>
                <c:pt idx="21">
                  <c:v>0.14442678223233374</c:v>
                </c:pt>
                <c:pt idx="22">
                  <c:v>0.2424749142350926</c:v>
                </c:pt>
                <c:pt idx="23">
                  <c:v>0.34190023964801597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Regression!$CN$3:$CN$26</c:f>
              <c:numCache>
                <c:formatCode>0.000</c:formatCode>
                <c:ptCount val="24"/>
                <c:pt idx="0">
                  <c:v>-6.5835609933806438E-4</c:v>
                </c:pt>
                <c:pt idx="1">
                  <c:v>0.29831180704612925</c:v>
                </c:pt>
                <c:pt idx="2">
                  <c:v>0.73449398274717714</c:v>
                </c:pt>
                <c:pt idx="3">
                  <c:v>1.2603452853407855</c:v>
                </c:pt>
                <c:pt idx="4">
                  <c:v>1.8340503015397458</c:v>
                </c:pt>
                <c:pt idx="5">
                  <c:v>2.4195210904326574</c:v>
                </c:pt>
                <c:pt idx="6">
                  <c:v>2.9863971834839322</c:v>
                </c:pt>
                <c:pt idx="7">
                  <c:v>3.5100455845337932</c:v>
                </c:pt>
                <c:pt idx="8">
                  <c:v>3.9715607697982702</c:v>
                </c:pt>
                <c:pt idx="9">
                  <c:v>4.3577646878692056</c:v>
                </c:pt>
                <c:pt idx="10">
                  <c:v>4.6612067597142559</c:v>
                </c:pt>
                <c:pt idx="11">
                  <c:v>4.880163878676882</c:v>
                </c:pt>
                <c:pt idx="12">
                  <c:v>5.0186404104763609</c:v>
                </c:pt>
                <c:pt idx="13">
                  <c:v>5.0863681932077691</c:v>
                </c:pt>
                <c:pt idx="14">
                  <c:v>5.0988065373420071</c:v>
                </c:pt>
                <c:pt idx="15">
                  <c:v>5.0771422257257779</c:v>
                </c:pt>
                <c:pt idx="16">
                  <c:v>5.0482895135816026</c:v>
                </c:pt>
                <c:pt idx="17">
                  <c:v>5.0448901285077987</c:v>
                </c:pt>
                <c:pt idx="18">
                  <c:v>5.105313270478522</c:v>
                </c:pt>
                <c:pt idx="19">
                  <c:v>5.2736556118436866</c:v>
                </c:pt>
                <c:pt idx="20">
                  <c:v>5.599741297329075</c:v>
                </c:pt>
                <c:pt idx="21">
                  <c:v>6.1391219440362335</c:v>
                </c:pt>
                <c:pt idx="22">
                  <c:v>6.9530766414425571</c:v>
                </c:pt>
                <c:pt idx="23">
                  <c:v>8.1086119514012509</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Regression!$CS$3:$CS$26</c:f>
              <c:numCache>
                <c:formatCode>0.000</c:formatCode>
                <c:ptCount val="24"/>
                <c:pt idx="0">
                  <c:v>-1.7585255462383986E-3</c:v>
                </c:pt>
                <c:pt idx="1">
                  <c:v>-5.7270977090287133E-2</c:v>
                </c:pt>
                <c:pt idx="2">
                  <c:v>-0.12622254590107274</c:v>
                </c:pt>
                <c:pt idx="3">
                  <c:v>-0.20508432735780485</c:v>
                </c:pt>
                <c:pt idx="4">
                  <c:v>-0.29052807742872316</c:v>
                </c:pt>
                <c:pt idx="5">
                  <c:v>-0.3794262126710975</c:v>
                </c:pt>
                <c:pt idx="6">
                  <c:v>-0.46885181023122741</c:v>
                </c:pt>
                <c:pt idx="7">
                  <c:v>-0.55607860784444307</c:v>
                </c:pt>
                <c:pt idx="8">
                  <c:v>-0.63858100383510408</c:v>
                </c:pt>
                <c:pt idx="9">
                  <c:v>-0.7140340571166004</c:v>
                </c:pt>
                <c:pt idx="10">
                  <c:v>-0.78031348719135218</c:v>
                </c:pt>
                <c:pt idx="11">
                  <c:v>-0.8354956741508095</c:v>
                </c:pt>
                <c:pt idx="12">
                  <c:v>-0.87785765867545262</c:v>
                </c:pt>
                <c:pt idx="13">
                  <c:v>-0.90587714203479153</c:v>
                </c:pt>
                <c:pt idx="14">
                  <c:v>-0.91823248608736685</c:v>
                </c:pt>
                <c:pt idx="15">
                  <c:v>-0.91380271328074802</c:v>
                </c:pt>
                <c:pt idx="16">
                  <c:v>-0.8916675066515356</c:v>
                </c:pt>
                <c:pt idx="17">
                  <c:v>-0.85110720982536081</c:v>
                </c:pt>
                <c:pt idx="18">
                  <c:v>-0.79160282701688389</c:v>
                </c:pt>
                <c:pt idx="19">
                  <c:v>-0.71283602302979432</c:v>
                </c:pt>
                <c:pt idx="20">
                  <c:v>-0.61468912325681346</c:v>
                </c:pt>
                <c:pt idx="21">
                  <c:v>-0.49724511367969226</c:v>
                </c:pt>
                <c:pt idx="22">
                  <c:v>-0.36078764086921078</c:v>
                </c:pt>
                <c:pt idx="23">
                  <c:v>-0.20580101198518097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Regression!$CU$3:$CU$26</c:f>
              <c:numCache>
                <c:formatCode>0.000</c:formatCode>
                <c:ptCount val="24"/>
                <c:pt idx="0">
                  <c:v>1.262862302457346E-2</c:v>
                </c:pt>
                <c:pt idx="1">
                  <c:v>6.4477886686912816E-2</c:v>
                </c:pt>
                <c:pt idx="2">
                  <c:v>0.10908182491442804</c:v>
                </c:pt>
                <c:pt idx="3">
                  <c:v>0.1473086441868863</c:v>
                </c:pt>
                <c:pt idx="4">
                  <c:v>0.1800265509840549</c:v>
                </c:pt>
                <c:pt idx="5">
                  <c:v>0.20810375178570106</c:v>
                </c:pt>
                <c:pt idx="6">
                  <c:v>0.23240845307159202</c:v>
                </c:pt>
                <c:pt idx="7">
                  <c:v>0.25380886132149499</c:v>
                </c:pt>
                <c:pt idx="8">
                  <c:v>0.27317318301517729</c:v>
                </c:pt>
                <c:pt idx="9">
                  <c:v>0.29136962463240601</c:v>
                </c:pt>
                <c:pt idx="10">
                  <c:v>0.30926639265294864</c:v>
                </c:pt>
                <c:pt idx="11">
                  <c:v>0.32773169355657206</c:v>
                </c:pt>
                <c:pt idx="12">
                  <c:v>0.34763373382304391</c:v>
                </c:pt>
                <c:pt idx="13">
                  <c:v>0.36984071993213119</c:v>
                </c:pt>
                <c:pt idx="14">
                  <c:v>0.39522085836360121</c:v>
                </c:pt>
                <c:pt idx="15">
                  <c:v>0.42464235559722113</c:v>
                </c:pt>
                <c:pt idx="16">
                  <c:v>0.45897341811275838</c:v>
                </c:pt>
                <c:pt idx="17">
                  <c:v>0.49908225238998005</c:v>
                </c:pt>
                <c:pt idx="18">
                  <c:v>0.54583706490865302</c:v>
                </c:pt>
                <c:pt idx="19">
                  <c:v>0.60010606214854556</c:v>
                </c:pt>
                <c:pt idx="20">
                  <c:v>0.66275745058942359</c:v>
                </c:pt>
                <c:pt idx="21">
                  <c:v>0.73465943671105571</c:v>
                </c:pt>
                <c:pt idx="22">
                  <c:v>0.81668022699320786</c:v>
                </c:pt>
                <c:pt idx="23">
                  <c:v>0.90968802791564785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extLst xmlns:c15="http://schemas.microsoft.com/office/drawing/2012/chart"/>
            </c:numRef>
          </c:xVal>
          <c:yVal>
            <c:numRef>
              <c:f>Regression!$DC$3:$DC$26</c:f>
              <c:numCache>
                <c:formatCode>0.000</c:formatCode>
                <c:ptCount val="24"/>
                <c:pt idx="0">
                  <c:v>-5.2297270705227716E-3</c:v>
                </c:pt>
                <c:pt idx="1">
                  <c:v>-1.9090229747523663E-3</c:v>
                </c:pt>
                <c:pt idx="2">
                  <c:v>1.1330710773908591E-2</c:v>
                </c:pt>
                <c:pt idx="3">
                  <c:v>3.3634772031853076E-2</c:v>
                </c:pt>
                <c:pt idx="4">
                  <c:v>6.4148458655474069E-2</c:v>
                </c:pt>
                <c:pt idx="5">
                  <c:v>0.10201706850116456</c:v>
                </c:pt>
                <c:pt idx="6">
                  <c:v>0.14638589942531752</c:v>
                </c:pt>
                <c:pt idx="7">
                  <c:v>0.19640024928432587</c:v>
                </c:pt>
                <c:pt idx="8">
                  <c:v>0.25120541593458257</c:v>
                </c:pt>
                <c:pt idx="9">
                  <c:v>0.30994669723248075</c:v>
                </c:pt>
                <c:pt idx="10">
                  <c:v>0.3717693910344132</c:v>
                </c:pt>
                <c:pt idx="11">
                  <c:v>0.43581879519677302</c:v>
                </c:pt>
                <c:pt idx="12">
                  <c:v>0.50124020757595322</c:v>
                </c:pt>
                <c:pt idx="13">
                  <c:v>0.56717892602834663</c:v>
                </c:pt>
                <c:pt idx="14">
                  <c:v>0.6327802484103463</c:v>
                </c:pt>
                <c:pt idx="15">
                  <c:v>0.69718947257834518</c:v>
                </c:pt>
                <c:pt idx="16">
                  <c:v>0.75955189638873633</c:v>
                </c:pt>
                <c:pt idx="17">
                  <c:v>0.8190128176979129</c:v>
                </c:pt>
                <c:pt idx="18">
                  <c:v>0.8747175343622674</c:v>
                </c:pt>
                <c:pt idx="19">
                  <c:v>0.92581134423819278</c:v>
                </c:pt>
                <c:pt idx="20">
                  <c:v>0.97143954518208275</c:v>
                </c:pt>
                <c:pt idx="21">
                  <c:v>1.0107474350503296</c:v>
                </c:pt>
                <c:pt idx="22">
                  <c:v>1.0428803116993268</c:v>
                </c:pt>
                <c:pt idx="23">
                  <c:v>1.0669834729854673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Calc.'!$AB$2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Calc.'!$AB$3:$AB$94</c:f>
              <c:numCache>
                <c:formatCode>0.0000</c:formatCode>
                <c:ptCount val="92"/>
                <c:pt idx="0" formatCode="General">
                  <c:v>0</c:v>
                </c:pt>
                <c:pt idx="2">
                  <c:v>4.2942931279838149E-2</c:v>
                </c:pt>
                <c:pt idx="3">
                  <c:v>6.670731549153118E-2</c:v>
                </c:pt>
                <c:pt idx="6">
                  <c:v>0.16172574589163846</c:v>
                </c:pt>
                <c:pt idx="8">
                  <c:v>0.19395361265660044</c:v>
                </c:pt>
                <c:pt idx="9">
                  <c:v>0.25186943599283795</c:v>
                </c:pt>
                <c:pt idx="14">
                  <c:v>0.41018697503177637</c:v>
                </c:pt>
              </c:numCache>
            </c:numRef>
          </c:yVal>
          <c:smooth val="0"/>
          <c:extLst>
            <c:ext xmlns:c16="http://schemas.microsoft.com/office/drawing/2014/chart" uri="{C3380CC4-5D6E-409C-BE32-E72D297353CC}">
              <c16:uniqueId val="{00000000-B23E-45E4-9121-C8382F6AD7B9}"/>
            </c:ext>
          </c:extLst>
        </c:ser>
        <c:ser>
          <c:idx val="3"/>
          <c:order val="1"/>
          <c:tx>
            <c:strRef>
              <c:f>'In Process Calc.'!$AF$2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Calc.'!$AF$3:$AF$94</c:f>
              <c:numCache>
                <c:formatCode>0.0000</c:formatCode>
                <c:ptCount val="92"/>
                <c:pt idx="0" formatCode="General">
                  <c:v>0</c:v>
                </c:pt>
                <c:pt idx="2">
                  <c:v>0.29823024753856314</c:v>
                </c:pt>
                <c:pt idx="3">
                  <c:v>0.78720448472463334</c:v>
                </c:pt>
                <c:pt idx="6">
                  <c:v>2.0585604653127003</c:v>
                </c:pt>
                <c:pt idx="8">
                  <c:v>2.7375518060682431</c:v>
                </c:pt>
                <c:pt idx="9">
                  <c:v>3.1515164078381548</c:v>
                </c:pt>
                <c:pt idx="14">
                  <c:v>4.5296895927272978</c:v>
                </c:pt>
              </c:numCache>
            </c:numRef>
          </c:yVal>
          <c:smooth val="0"/>
          <c:extLst>
            <c:ext xmlns:c16="http://schemas.microsoft.com/office/drawing/2014/chart" uri="{C3380CC4-5D6E-409C-BE32-E72D297353CC}">
              <c16:uniqueId val="{00000001-B23E-45E4-9121-C8382F6AD7B9}"/>
            </c:ext>
          </c:extLst>
        </c:ser>
        <c:ser>
          <c:idx val="4"/>
          <c:order val="2"/>
          <c:tx>
            <c:strRef>
              <c:f>'In Process Calc.'!$AI$2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Calc.'!$AI$3:$AI$94</c:f>
              <c:numCache>
                <c:formatCode>0.0000</c:formatCode>
                <c:ptCount val="92"/>
                <c:pt idx="0" formatCode="General">
                  <c:v>0</c:v>
                </c:pt>
                <c:pt idx="2">
                  <c:v>9.2088238867005887E-2</c:v>
                </c:pt>
                <c:pt idx="3">
                  <c:v>0.20893170606404304</c:v>
                </c:pt>
                <c:pt idx="6">
                  <c:v>0.36321671075525103</c:v>
                </c:pt>
                <c:pt idx="8">
                  <c:v>0.12007923076187405</c:v>
                </c:pt>
                <c:pt idx="9">
                  <c:v>0.25215406932912388</c:v>
                </c:pt>
                <c:pt idx="14">
                  <c:v>0.24778175297612418</c:v>
                </c:pt>
              </c:numCache>
            </c:numRef>
          </c:yVal>
          <c:smooth val="0"/>
          <c:extLst>
            <c:ext xmlns:c16="http://schemas.microsoft.com/office/drawing/2014/chart" uri="{C3380CC4-5D6E-409C-BE32-E72D297353CC}">
              <c16:uniqueId val="{00000002-B23E-45E4-9121-C8382F6AD7B9}"/>
            </c:ext>
          </c:extLst>
        </c:ser>
        <c:ser>
          <c:idx val="5"/>
          <c:order val="3"/>
          <c:tx>
            <c:strRef>
              <c:f>'In Process Calc.'!$V$2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Calc.'!$V$3:$V$94</c:f>
              <c:numCache>
                <c:formatCode>0.0000</c:formatCode>
                <c:ptCount val="92"/>
                <c:pt idx="0" formatCode="General">
                  <c:v>0</c:v>
                </c:pt>
                <c:pt idx="2">
                  <c:v>-0.43833972556068851</c:v>
                </c:pt>
                <c:pt idx="3">
                  <c:v>-0.61339795688474819</c:v>
                </c:pt>
                <c:pt idx="6">
                  <c:v>-1.4595322315617167</c:v>
                </c:pt>
                <c:pt idx="8">
                  <c:v>-1.9089607649305731</c:v>
                </c:pt>
                <c:pt idx="9">
                  <c:v>-2.0388331507038515</c:v>
                </c:pt>
                <c:pt idx="14">
                  <c:v>-2.8504612311620909</c:v>
                </c:pt>
              </c:numCache>
            </c:numRef>
          </c:yVal>
          <c:smooth val="0"/>
          <c:extLst>
            <c:ext xmlns:c16="http://schemas.microsoft.com/office/drawing/2014/chart" uri="{C3380CC4-5D6E-409C-BE32-E72D297353CC}">
              <c16:uniqueId val="{00000003-B23E-45E4-9121-C8382F6AD7B9}"/>
            </c:ext>
          </c:extLst>
        </c:ser>
        <c:ser>
          <c:idx val="1"/>
          <c:order val="4"/>
          <c:tx>
            <c:strRef>
              <c:f>'In Process Calc.'!$Q$2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Calc.'!$Q$3:$Q$98</c:f>
              <c:numCache>
                <c:formatCode>0.0000</c:formatCode>
                <c:ptCount val="96"/>
                <c:pt idx="0" formatCode="General">
                  <c:v>0</c:v>
                </c:pt>
                <c:pt idx="2">
                  <c:v>-0.1702539253249197</c:v>
                </c:pt>
                <c:pt idx="3">
                  <c:v>8.7379610848170169E-2</c:v>
                </c:pt>
                <c:pt idx="6">
                  <c:v>0.67950942829238825</c:v>
                </c:pt>
                <c:pt idx="8">
                  <c:v>1.6077122680489802</c:v>
                </c:pt>
                <c:pt idx="9">
                  <c:v>2.4133971902937401</c:v>
                </c:pt>
                <c:pt idx="14">
                  <c:v>5.2977681616707972</c:v>
                </c:pt>
              </c:numCache>
            </c:numRef>
          </c:yVal>
          <c:smooth val="0"/>
          <c:extLst>
            <c:ext xmlns:c16="http://schemas.microsoft.com/office/drawing/2014/chart" uri="{C3380CC4-5D6E-409C-BE32-E72D297353CC}">
              <c16:uniqueId val="{00000004-B23E-45E4-9121-C8382F6AD7B9}"/>
            </c:ext>
          </c:extLst>
        </c:ser>
        <c:ser>
          <c:idx val="10"/>
          <c:order val="5"/>
          <c:tx>
            <c:strRef>
              <c:f>'In Process Calc.'!$R$2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Calc.'!$R$3:$R$94</c:f>
              <c:numCache>
                <c:formatCode>0.0000</c:formatCode>
                <c:ptCount val="92"/>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Regression!$CZ$3:$CZ$26</c:f>
              <c:numCache>
                <c:formatCode>0.000</c:formatCode>
                <c:ptCount val="24"/>
                <c:pt idx="0">
                  <c:v>5.7061817187048329E-4</c:v>
                </c:pt>
                <c:pt idx="1">
                  <c:v>1.5375594857395239E-2</c:v>
                </c:pt>
                <c:pt idx="2">
                  <c:v>3.1097317733782104E-2</c:v>
                </c:pt>
                <c:pt idx="3">
                  <c:v>4.7682864752126297E-2</c:v>
                </c:pt>
                <c:pt idx="4">
                  <c:v>6.5079313863523044E-2</c:v>
                </c:pt>
                <c:pt idx="5">
                  <c:v>8.323374301906758E-2</c:v>
                </c:pt>
                <c:pt idx="6">
                  <c:v>0.10209323016985514</c:v>
                </c:pt>
                <c:pt idx="7">
                  <c:v>0.12160485326698089</c:v>
                </c:pt>
                <c:pt idx="8">
                  <c:v>0.1417156902615401</c:v>
                </c:pt>
                <c:pt idx="9">
                  <c:v>0.16237281910462797</c:v>
                </c:pt>
                <c:pt idx="10">
                  <c:v>0.18352331774733982</c:v>
                </c:pt>
                <c:pt idx="11">
                  <c:v>0.20511426414077069</c:v>
                </c:pt>
                <c:pt idx="12">
                  <c:v>0.22709273623601597</c:v>
                </c:pt>
                <c:pt idx="13">
                  <c:v>0.24940581198417083</c:v>
                </c:pt>
                <c:pt idx="14">
                  <c:v>0.27200056933633043</c:v>
                </c:pt>
                <c:pt idx="15">
                  <c:v>0.29482408624359019</c:v>
                </c:pt>
                <c:pt idx="16">
                  <c:v>0.31782344065704521</c:v>
                </c:pt>
                <c:pt idx="17">
                  <c:v>0.34094571052779055</c:v>
                </c:pt>
                <c:pt idx="18">
                  <c:v>0.3641379738069217</c:v>
                </c:pt>
                <c:pt idx="19">
                  <c:v>0.38734730844553372</c:v>
                </c:pt>
                <c:pt idx="20">
                  <c:v>0.41052079239472195</c:v>
                </c:pt>
                <c:pt idx="21">
                  <c:v>0.43360550360558148</c:v>
                </c:pt>
                <c:pt idx="22">
                  <c:v>0.45654852002920765</c:v>
                </c:pt>
                <c:pt idx="23">
                  <c:v>0.47929691961669574</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Regression!$DD$3:$DD$26</c:f>
              <c:numCache>
                <c:formatCode>0.000</c:formatCode>
                <c:ptCount val="24"/>
                <c:pt idx="0">
                  <c:v>-3.4481847583203606E-2</c:v>
                </c:pt>
                <c:pt idx="1">
                  <c:v>9.9506624686450648E-2</c:v>
                </c:pt>
                <c:pt idx="2">
                  <c:v>0.2694702270991407</c:v>
                </c:pt>
                <c:pt idx="3">
                  <c:v>0.47106163666018525</c:v>
                </c:pt>
                <c:pt idx="4">
                  <c:v>0.69993353037490313</c:v>
                </c:pt>
                <c:pt idx="5">
                  <c:v>0.9517385852486131</c:v>
                </c:pt>
                <c:pt idx="6">
                  <c:v>1.2221294782866334</c:v>
                </c:pt>
                <c:pt idx="7">
                  <c:v>1.5067588864942836</c:v>
                </c:pt>
                <c:pt idx="8">
                  <c:v>1.8012794868768811</c:v>
                </c:pt>
                <c:pt idx="9">
                  <c:v>2.1013439564397456</c:v>
                </c:pt>
                <c:pt idx="10">
                  <c:v>2.4026049721881959</c:v>
                </c:pt>
                <c:pt idx="11">
                  <c:v>2.7007152111275499</c:v>
                </c:pt>
                <c:pt idx="12">
                  <c:v>2.991327350263127</c:v>
                </c:pt>
                <c:pt idx="13">
                  <c:v>3.2700940666002456</c:v>
                </c:pt>
                <c:pt idx="14">
                  <c:v>3.5326680371442247</c:v>
                </c:pt>
                <c:pt idx="15">
                  <c:v>3.7747019389003835</c:v>
                </c:pt>
                <c:pt idx="16">
                  <c:v>3.9918484488740393</c:v>
                </c:pt>
                <c:pt idx="17">
                  <c:v>4.1797602440705113</c:v>
                </c:pt>
                <c:pt idx="18">
                  <c:v>4.3340900014951194</c:v>
                </c:pt>
                <c:pt idx="19">
                  <c:v>4.4504903981531827</c:v>
                </c:pt>
                <c:pt idx="20">
                  <c:v>4.5246141110500169</c:v>
                </c:pt>
                <c:pt idx="21">
                  <c:v>4.552113817190941</c:v>
                </c:pt>
                <c:pt idx="22">
                  <c:v>4.5286421935812795</c:v>
                </c:pt>
                <c:pt idx="23">
                  <c:v>4.4498519172263453</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Regression!$DG$3:$DG$26</c:f>
              <c:numCache>
                <c:formatCode>0.000</c:formatCode>
                <c:ptCount val="24"/>
                <c:pt idx="0">
                  <c:v>-2.5639365986474261E-2</c:v>
                </c:pt>
                <c:pt idx="1">
                  <c:v>5.2939301909523083E-2</c:v>
                </c:pt>
                <c:pt idx="2">
                  <c:v>0.11644783945943966</c:v>
                </c:pt>
                <c:pt idx="3">
                  <c:v>0.16625697079695495</c:v>
                </c:pt>
                <c:pt idx="4">
                  <c:v>0.20373742005574852</c:v>
                </c:pt>
                <c:pt idx="5">
                  <c:v>0.23025991136949986</c:v>
                </c:pt>
                <c:pt idx="6">
                  <c:v>0.24719516887188839</c:v>
                </c:pt>
                <c:pt idx="7">
                  <c:v>0.2559139166965938</c:v>
                </c:pt>
                <c:pt idx="8">
                  <c:v>0.25778687897729524</c:v>
                </c:pt>
                <c:pt idx="9">
                  <c:v>0.25418477984767268</c:v>
                </c:pt>
                <c:pt idx="10">
                  <c:v>0.24647834344140554</c:v>
                </c:pt>
                <c:pt idx="11">
                  <c:v>0.23603829389217307</c:v>
                </c:pt>
                <c:pt idx="12">
                  <c:v>0.22423535533365491</c:v>
                </c:pt>
                <c:pt idx="13">
                  <c:v>0.21244025189953042</c:v>
                </c:pt>
                <c:pt idx="14">
                  <c:v>0.20202370772347933</c:v>
                </c:pt>
                <c:pt idx="15">
                  <c:v>0.19435644693918142</c:v>
                </c:pt>
                <c:pt idx="16">
                  <c:v>0.19080919368031535</c:v>
                </c:pt>
                <c:pt idx="17">
                  <c:v>0.19275267208056168</c:v>
                </c:pt>
                <c:pt idx="18">
                  <c:v>0.20155760627359864</c:v>
                </c:pt>
                <c:pt idx="19">
                  <c:v>0.21859472039310668</c:v>
                </c:pt>
                <c:pt idx="20">
                  <c:v>0.24523473857276556</c:v>
                </c:pt>
                <c:pt idx="21">
                  <c:v>0.28284838494625419</c:v>
                </c:pt>
                <c:pt idx="22">
                  <c:v>0.33280638364725146</c:v>
                </c:pt>
                <c:pt idx="23">
                  <c:v>0.3964794588094378</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Regression!$CT$3:$CT$26</c:f>
              <c:numCache>
                <c:formatCode>0.000</c:formatCode>
                <c:ptCount val="24"/>
                <c:pt idx="0">
                  <c:v>-2.7668923519688082E-3</c:v>
                </c:pt>
                <c:pt idx="1">
                  <c:v>-0.14914352810179735</c:v>
                </c:pt>
                <c:pt idx="2">
                  <c:v>-0.30388048281381486</c:v>
                </c:pt>
                <c:pt idx="3">
                  <c:v>-0.46551159926208469</c:v>
                </c:pt>
                <c:pt idx="4">
                  <c:v>-0.63257072022067029</c:v>
                </c:pt>
                <c:pt idx="5">
                  <c:v>-0.80359168846363482</c:v>
                </c:pt>
                <c:pt idx="6">
                  <c:v>-0.97710834676504177</c:v>
                </c:pt>
                <c:pt idx="7">
                  <c:v>-1.1516545378989542</c:v>
                </c:pt>
                <c:pt idx="8">
                  <c:v>-1.3257641046394357</c:v>
                </c:pt>
                <c:pt idx="9">
                  <c:v>-1.4979708897605493</c:v>
                </c:pt>
                <c:pt idx="10">
                  <c:v>-1.6668087360363588</c:v>
                </c:pt>
                <c:pt idx="11">
                  <c:v>-1.830811486240927</c:v>
                </c:pt>
                <c:pt idx="12">
                  <c:v>-1.9885129831483177</c:v>
                </c:pt>
                <c:pt idx="13">
                  <c:v>-2.1384470695325941</c:v>
                </c:pt>
                <c:pt idx="14">
                  <c:v>-2.2791475881678189</c:v>
                </c:pt>
                <c:pt idx="15">
                  <c:v>-2.4091483818280564</c:v>
                </c:pt>
                <c:pt idx="16">
                  <c:v>-2.5269832932873699</c:v>
                </c:pt>
                <c:pt idx="17">
                  <c:v>-2.6311861653198219</c:v>
                </c:pt>
                <c:pt idx="18">
                  <c:v>-2.7202908406994761</c:v>
                </c:pt>
                <c:pt idx="19">
                  <c:v>-2.7928311622003958</c:v>
                </c:pt>
                <c:pt idx="20">
                  <c:v>-2.847340972596645</c:v>
                </c:pt>
                <c:pt idx="21">
                  <c:v>-2.8823541146622862</c:v>
                </c:pt>
                <c:pt idx="22">
                  <c:v>-2.8964044311713821</c:v>
                </c:pt>
                <c:pt idx="23">
                  <c:v>-2.888025764897999</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Regression!$CO$3:$CO$26</c:f>
              <c:numCache>
                <c:formatCode>0.000</c:formatCode>
                <c:ptCount val="24"/>
                <c:pt idx="0">
                  <c:v>-2.3645404656607028E-2</c:v>
                </c:pt>
                <c:pt idx="1">
                  <c:v>-2.9804146715325577E-2</c:v>
                </c:pt>
                <c:pt idx="2">
                  <c:v>-4.793570084250811E-2</c:v>
                </c:pt>
                <c:pt idx="3">
                  <c:v>-5.7404544134378344E-2</c:v>
                </c:pt>
                <c:pt idx="4">
                  <c:v>-4.0836903822150099E-2</c:v>
                </c:pt>
                <c:pt idx="5">
                  <c:v>1.5879242727972878E-2</c:v>
                </c:pt>
                <c:pt idx="6">
                  <c:v>0.12359416801479689</c:v>
                </c:pt>
                <c:pt idx="7">
                  <c:v>0.28989639440213782</c:v>
                </c:pt>
                <c:pt idx="8">
                  <c:v>0.51911269411882144</c:v>
                </c:pt>
                <c:pt idx="9">
                  <c:v>0.81230808925868447</c:v>
                </c:pt>
                <c:pt idx="10">
                  <c:v>1.167285851780572</c:v>
                </c:pt>
                <c:pt idx="11">
                  <c:v>1.578587503508341</c:v>
                </c:pt>
                <c:pt idx="12">
                  <c:v>2.0374928161308565</c:v>
                </c:pt>
                <c:pt idx="13">
                  <c:v>2.5320198112019945</c:v>
                </c:pt>
                <c:pt idx="14">
                  <c:v>3.0469247601406426</c:v>
                </c:pt>
                <c:pt idx="15">
                  <c:v>3.5637021842306966</c:v>
                </c:pt>
                <c:pt idx="16">
                  <c:v>4.0605848546210606</c:v>
                </c:pt>
                <c:pt idx="17">
                  <c:v>4.512543792325646</c:v>
                </c:pt>
                <c:pt idx="18">
                  <c:v>4.8912882682233878</c:v>
                </c:pt>
                <c:pt idx="19">
                  <c:v>5.1652658030582188</c:v>
                </c:pt>
                <c:pt idx="20">
                  <c:v>5.2996621674390738</c:v>
                </c:pt>
                <c:pt idx="21">
                  <c:v>5.2564013818399218</c:v>
                </c:pt>
                <c:pt idx="22">
                  <c:v>4.9941457165997285</c:v>
                </c:pt>
                <c:pt idx="23">
                  <c:v>4.4682956919224637</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Regression!$CP$3:$CP$26</c:f>
              <c:numCache>
                <c:formatCode>0.000</c:formatCode>
                <c:ptCount val="24"/>
                <c:pt idx="0">
                  <c:v>-9.0748467592188242E-3</c:v>
                </c:pt>
                <c:pt idx="1">
                  <c:v>3.5722048702121569E-2</c:v>
                </c:pt>
                <c:pt idx="2">
                  <c:v>8.7698205026491838E-2</c:v>
                </c:pt>
                <c:pt idx="3">
                  <c:v>0.14571756392057539</c:v>
                </c:pt>
                <c:pt idx="4">
                  <c:v>0.20864406709105565</c:v>
                </c:pt>
                <c:pt idx="5">
                  <c:v>0.2753416562446161</c:v>
                </c:pt>
                <c:pt idx="6">
                  <c:v>0.34467427308794008</c:v>
                </c:pt>
                <c:pt idx="7">
                  <c:v>0.41550585932771111</c:v>
                </c:pt>
                <c:pt idx="8">
                  <c:v>0.48670035667061262</c:v>
                </c:pt>
                <c:pt idx="9">
                  <c:v>0.55712170682332773</c:v>
                </c:pt>
                <c:pt idx="10">
                  <c:v>0.62563385149254036</c:v>
                </c:pt>
                <c:pt idx="11">
                  <c:v>0.69110073238493341</c:v>
                </c:pt>
                <c:pt idx="12">
                  <c:v>0.75238629120719103</c:v>
                </c:pt>
                <c:pt idx="13">
                  <c:v>0.808354469665996</c:v>
                </c:pt>
                <c:pt idx="14">
                  <c:v>0.85786920946803202</c:v>
                </c:pt>
                <c:pt idx="15">
                  <c:v>0.89979445231998256</c:v>
                </c:pt>
                <c:pt idx="16">
                  <c:v>0.93299413992853086</c:v>
                </c:pt>
                <c:pt idx="17">
                  <c:v>0.95633221400036039</c:v>
                </c:pt>
                <c:pt idx="18">
                  <c:v>0.96867261624215462</c:v>
                </c:pt>
                <c:pt idx="19">
                  <c:v>0.96887928836059745</c:v>
                </c:pt>
                <c:pt idx="20">
                  <c:v>0.95581617206237124</c:v>
                </c:pt>
                <c:pt idx="21">
                  <c:v>0.92834720905416068</c:v>
                </c:pt>
                <c:pt idx="22">
                  <c:v>0.88533634104264802</c:v>
                </c:pt>
                <c:pt idx="23">
                  <c:v>0.82564750973451728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Calc.'!$AL$2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Calc.'!$AL$3:$AL$94</c:f>
              <c:numCache>
                <c:formatCode>0</c:formatCode>
                <c:ptCount val="92"/>
                <c:pt idx="0">
                  <c:v>0</c:v>
                </c:pt>
                <c:pt idx="2">
                  <c:v>1.8180224312892939</c:v>
                </c:pt>
                <c:pt idx="3">
                  <c:v>5.2911445399727963</c:v>
                </c:pt>
                <c:pt idx="6">
                  <c:v>12.368509887509774</c:v>
                </c:pt>
                <c:pt idx="8">
                  <c:v>16.101700533155686</c:v>
                </c:pt>
                <c:pt idx="9">
                  <c:v>19.257898281702413</c:v>
                </c:pt>
                <c:pt idx="14">
                  <c:v>29.181457641093868</c:v>
                </c:pt>
              </c:numCache>
            </c:numRef>
          </c:yVal>
          <c:smooth val="0"/>
          <c:extLst>
            <c:ext xmlns:c16="http://schemas.microsoft.com/office/drawing/2014/chart" uri="{C3380CC4-5D6E-409C-BE32-E72D297353CC}">
              <c16:uniqueId val="{00000000-C886-420A-8A75-2380AE59FDC9}"/>
            </c:ext>
          </c:extLst>
        </c:ser>
        <c:ser>
          <c:idx val="1"/>
          <c:order val="1"/>
          <c:tx>
            <c:strRef>
              <c:f>'In Process Calc.'!$AM$2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Calc.'!$AM$3:$AM$94</c:f>
              <c:numCache>
                <c:formatCode>0</c:formatCode>
                <c:ptCount val="92"/>
                <c:pt idx="0">
                  <c:v>0</c:v>
                </c:pt>
                <c:pt idx="2">
                  <c:v>2.4843893700938122</c:v>
                </c:pt>
                <c:pt idx="3">
                  <c:v>6.6678547481613935</c:v>
                </c:pt>
                <c:pt idx="6">
                  <c:v>14.727997434344683</c:v>
                </c:pt>
                <c:pt idx="8">
                  <c:v>20.052693406738829</c:v>
                </c:pt>
                <c:pt idx="9">
                  <c:v>24.357266999039062</c:v>
                </c:pt>
                <c:pt idx="14">
                  <c:v>37.033936919885221</c:v>
                </c:pt>
              </c:numCache>
            </c:numRef>
          </c:yVal>
          <c:smooth val="0"/>
          <c:extLst>
            <c:ext xmlns:c16="http://schemas.microsoft.com/office/drawing/2014/chart" uri="{C3380CC4-5D6E-409C-BE32-E72D297353CC}">
              <c16:uniqueId val="{00000001-C886-420A-8A75-2380AE59FDC9}"/>
            </c:ext>
          </c:extLst>
        </c:ser>
        <c:ser>
          <c:idx val="2"/>
          <c:order val="2"/>
          <c:tx>
            <c:strRef>
              <c:f>'In Process Calc.'!$AN$2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Calc.'!$AN$3:$AN$94</c:f>
              <c:numCache>
                <c:formatCode>0</c:formatCode>
                <c:ptCount val="92"/>
                <c:pt idx="0">
                  <c:v>0</c:v>
                </c:pt>
                <c:pt idx="2">
                  <c:v>7.2893239525037412</c:v>
                </c:pt>
                <c:pt idx="3">
                  <c:v>22.497046902625147</c:v>
                </c:pt>
                <c:pt idx="6">
                  <c:v>53.671494608898669</c:v>
                </c:pt>
                <c:pt idx="8">
                  <c:v>67.960308857945236</c:v>
                </c:pt>
                <c:pt idx="9">
                  <c:v>81.744371511770908</c:v>
                </c:pt>
                <c:pt idx="14">
                  <c:v>127.59345678984033</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Regression!$DJ$3:$DJ$26</c:f>
              <c:numCache>
                <c:formatCode>0.000</c:formatCode>
                <c:ptCount val="24"/>
                <c:pt idx="0">
                  <c:v>-0.22651772917562596</c:v>
                </c:pt>
                <c:pt idx="1">
                  <c:v>0.71850771902752164</c:v>
                </c:pt>
                <c:pt idx="2">
                  <c:v>1.8280936718757967</c:v>
                </c:pt>
                <c:pt idx="3">
                  <c:v>3.0840180496418101</c:v>
                </c:pt>
                <c:pt idx="4">
                  <c:v>4.468058772598174</c:v>
                </c:pt>
                <c:pt idx="5">
                  <c:v>5.9619937610174967</c:v>
                </c:pt>
                <c:pt idx="6">
                  <c:v>7.5476009351723903</c:v>
                </c:pt>
                <c:pt idx="7">
                  <c:v>9.2066582153354641</c:v>
                </c:pt>
                <c:pt idx="8">
                  <c:v>10.920943521779328</c:v>
                </c:pt>
                <c:pt idx="9">
                  <c:v>12.672234774776598</c:v>
                </c:pt>
                <c:pt idx="10">
                  <c:v>14.442309894599875</c:v>
                </c:pt>
                <c:pt idx="11">
                  <c:v>16.212946801521781</c:v>
                </c:pt>
                <c:pt idx="12">
                  <c:v>17.96592341581492</c:v>
                </c:pt>
                <c:pt idx="13">
                  <c:v>19.683017657751904</c:v>
                </c:pt>
                <c:pt idx="14">
                  <c:v>21.346007447605345</c:v>
                </c:pt>
                <c:pt idx="15">
                  <c:v>22.936670705647849</c:v>
                </c:pt>
                <c:pt idx="16">
                  <c:v>24.436785352152029</c:v>
                </c:pt>
                <c:pt idx="17">
                  <c:v>25.828129307390498</c:v>
                </c:pt>
                <c:pt idx="18">
                  <c:v>27.092480491635868</c:v>
                </c:pt>
                <c:pt idx="19">
                  <c:v>28.21161682516075</c:v>
                </c:pt>
                <c:pt idx="20">
                  <c:v>29.167316228237748</c:v>
                </c:pt>
                <c:pt idx="21">
                  <c:v>29.941356621139466</c:v>
                </c:pt>
                <c:pt idx="22">
                  <c:v>30.515515924138533</c:v>
                </c:pt>
                <c:pt idx="23">
                  <c:v>30.871572057507557</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Regression!$DK$3:$DK$26</c:f>
              <c:numCache>
                <c:formatCode>0.000</c:formatCode>
                <c:ptCount val="24"/>
                <c:pt idx="0">
                  <c:v>-0.11180261389729651</c:v>
                </c:pt>
                <c:pt idx="1">
                  <c:v>0.97419990023239389</c:v>
                </c:pt>
                <c:pt idx="2">
                  <c:v>2.2816443045825321</c:v>
                </c:pt>
                <c:pt idx="3">
                  <c:v>3.787174742230965</c:v>
                </c:pt>
                <c:pt idx="4">
                  <c:v>5.4674353562555398</c:v>
                </c:pt>
                <c:pt idx="5">
                  <c:v>7.2990702897341047</c:v>
                </c:pt>
                <c:pt idx="6">
                  <c:v>9.2587236857445063</c:v>
                </c:pt>
                <c:pt idx="7">
                  <c:v>11.32303968736459</c:v>
                </c:pt>
                <c:pt idx="8">
                  <c:v>13.468662437672203</c:v>
                </c:pt>
                <c:pt idx="9">
                  <c:v>15.672236079745192</c:v>
                </c:pt>
                <c:pt idx="10">
                  <c:v>17.910404756661404</c:v>
                </c:pt>
                <c:pt idx="11">
                  <c:v>20.159812611498687</c:v>
                </c:pt>
                <c:pt idx="12">
                  <c:v>22.397103787334895</c:v>
                </c:pt>
                <c:pt idx="13">
                  <c:v>24.598922427247864</c:v>
                </c:pt>
                <c:pt idx="14">
                  <c:v>26.741912674315447</c:v>
                </c:pt>
                <c:pt idx="15">
                  <c:v>28.802718671615491</c:v>
                </c:pt>
                <c:pt idx="16">
                  <c:v>30.757984562225836</c:v>
                </c:pt>
                <c:pt idx="17">
                  <c:v>32.584354489224339</c:v>
                </c:pt>
                <c:pt idx="18">
                  <c:v>34.258472595688858</c:v>
                </c:pt>
                <c:pt idx="19">
                  <c:v>35.756983024697206</c:v>
                </c:pt>
                <c:pt idx="20">
                  <c:v>37.056529919327261</c:v>
                </c:pt>
                <c:pt idx="21">
                  <c:v>38.133757422656842</c:v>
                </c:pt>
                <c:pt idx="22">
                  <c:v>38.965309677763827</c:v>
                </c:pt>
                <c:pt idx="23">
                  <c:v>39.527830827726049</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Regression!$DL$3:$DL$26</c:f>
              <c:numCache>
                <c:formatCode>0.000</c:formatCode>
                <c:ptCount val="24"/>
                <c:pt idx="0">
                  <c:v>-1.2771579747666308</c:v>
                </c:pt>
                <c:pt idx="1">
                  <c:v>2.9677057439537364</c:v>
                </c:pt>
                <c:pt idx="2">
                  <c:v>7.8359260860070057</c:v>
                </c:pt>
                <c:pt idx="3">
                  <c:v>13.262079951691934</c:v>
                </c:pt>
                <c:pt idx="4">
                  <c:v>19.180744241307281</c:v>
                </c:pt>
                <c:pt idx="5">
                  <c:v>25.526495855151804</c:v>
                </c:pt>
                <c:pt idx="6">
                  <c:v>32.233911693524263</c:v>
                </c:pt>
                <c:pt idx="7">
                  <c:v>39.237568656723404</c:v>
                </c:pt>
                <c:pt idx="8">
                  <c:v>46.472043645047989</c:v>
                </c:pt>
                <c:pt idx="9">
                  <c:v>53.871913558796777</c:v>
                </c:pt>
                <c:pt idx="10">
                  <c:v>61.371755298268525</c:v>
                </c:pt>
                <c:pt idx="11">
                  <c:v>68.906145763761998</c:v>
                </c:pt>
                <c:pt idx="12">
                  <c:v>76.409661855575962</c:v>
                </c:pt>
                <c:pt idx="13">
                  <c:v>83.816880474009139</c:v>
                </c:pt>
                <c:pt idx="14">
                  <c:v>91.062378519360308</c:v>
                </c:pt>
                <c:pt idx="15">
                  <c:v>98.080732891928221</c:v>
                </c:pt>
                <c:pt idx="16">
                  <c:v>104.80652049201169</c:v>
                </c:pt>
                <c:pt idx="17">
                  <c:v>111.17431821990937</c:v>
                </c:pt>
                <c:pt idx="18">
                  <c:v>117.11870297592012</c:v>
                </c:pt>
                <c:pt idx="19">
                  <c:v>122.57425166034257</c:v>
                </c:pt>
                <c:pt idx="20">
                  <c:v>127.47554117347561</c:v>
                </c:pt>
                <c:pt idx="21">
                  <c:v>131.75714841561793</c:v>
                </c:pt>
                <c:pt idx="22">
                  <c:v>135.35365028706832</c:v>
                </c:pt>
                <c:pt idx="23">
                  <c:v>138.19962368812551</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Calc.'!$L$2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Calc.'!$L$3:$L$94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Calc.'!$AG$2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Calc.'!$AG$3:$AG$94</c:f>
              <c:numCache>
                <c:formatCode>0.0000</c:formatCode>
                <c:ptCount val="92"/>
                <c:pt idx="0" formatCode="General">
                  <c:v>0</c:v>
                </c:pt>
                <c:pt idx="2">
                  <c:v>-3.9764271083722637E-3</c:v>
                </c:pt>
                <c:pt idx="3">
                  <c:v>0.11996531923857401</c:v>
                </c:pt>
                <c:pt idx="6">
                  <c:v>0.39297237095113291</c:v>
                </c:pt>
                <c:pt idx="8">
                  <c:v>0.5622604837785341</c:v>
                </c:pt>
                <c:pt idx="9">
                  <c:v>0.70673143743870881</c:v>
                </c:pt>
                <c:pt idx="14">
                  <c:v>1.2454303964716169</c:v>
                </c:pt>
              </c:numCache>
            </c:numRef>
          </c:yVal>
          <c:smooth val="0"/>
          <c:extLst>
            <c:ext xmlns:c16="http://schemas.microsoft.com/office/drawing/2014/chart" uri="{C3380CC4-5D6E-409C-BE32-E72D297353CC}">
              <c16:uniqueId val="{00000000-2930-4929-A36B-A9C3108E33A9}"/>
            </c:ext>
          </c:extLst>
        </c:ser>
        <c:ser>
          <c:idx val="1"/>
          <c:order val="1"/>
          <c:tx>
            <c:strRef>
              <c:f>'In Process Calc.'!$O$2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Calc.'!$O$3:$O$94</c:f>
              <c:numCache>
                <c:formatCode>0.0000</c:formatCode>
                <c:ptCount val="92"/>
                <c:pt idx="0" formatCode="General">
                  <c:v>0</c:v>
                </c:pt>
                <c:pt idx="2">
                  <c:v>5.52525832376582E-2</c:v>
                </c:pt>
                <c:pt idx="3">
                  <c:v>0.10844661308840454</c:v>
                </c:pt>
                <c:pt idx="6">
                  <c:v>0.29007405281285903</c:v>
                </c:pt>
                <c:pt idx="8">
                  <c:v>0.38401871412169974</c:v>
                </c:pt>
                <c:pt idx="9">
                  <c:v>0.48704959816303128</c:v>
                </c:pt>
                <c:pt idx="14">
                  <c:v>0.75660780711825582</c:v>
                </c:pt>
              </c:numCache>
            </c:numRef>
          </c:yVal>
          <c:smooth val="0"/>
          <c:extLst>
            <c:ext xmlns:c16="http://schemas.microsoft.com/office/drawing/2014/chart" uri="{C3380CC4-5D6E-409C-BE32-E72D297353CC}">
              <c16:uniqueId val="{00000001-2930-4929-A36B-A9C3108E33A9}"/>
            </c:ext>
          </c:extLst>
        </c:ser>
        <c:ser>
          <c:idx val="4"/>
          <c:order val="2"/>
          <c:tx>
            <c:strRef>
              <c:f>'In Process Calc.'!$AD$2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Calc.'!$AD$3:$AD$94</c:f>
              <c:numCache>
                <c:formatCode>0.0000</c:formatCode>
                <c:ptCount val="92"/>
                <c:pt idx="0" formatCode="General">
                  <c:v>0</c:v>
                </c:pt>
                <c:pt idx="2">
                  <c:v>-8.8747517511205843E-3</c:v>
                </c:pt>
                <c:pt idx="3">
                  <c:v>0.11470511234636001</c:v>
                </c:pt>
                <c:pt idx="6">
                  <c:v>0.24999114660993493</c:v>
                </c:pt>
                <c:pt idx="8">
                  <c:v>0.31243729952476018</c:v>
                </c:pt>
                <c:pt idx="9">
                  <c:v>0.40007311283065028</c:v>
                </c:pt>
                <c:pt idx="14">
                  <c:v>0.63768374301407538</c:v>
                </c:pt>
              </c:numCache>
            </c:numRef>
          </c:yVal>
          <c:smooth val="0"/>
          <c:extLst>
            <c:ext xmlns:c16="http://schemas.microsoft.com/office/drawing/2014/chart" uri="{C3380CC4-5D6E-409C-BE32-E72D297353CC}">
              <c16:uniqueId val="{00000002-2930-4929-A36B-A9C3108E33A9}"/>
            </c:ext>
          </c:extLst>
        </c:ser>
        <c:ser>
          <c:idx val="6"/>
          <c:order val="3"/>
          <c:tx>
            <c:strRef>
              <c:f>'In Process Calc.'!$AH$2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Calc.'!$AH$3:$AH$94</c:f>
              <c:numCache>
                <c:formatCode>0.0000</c:formatCode>
                <c:ptCount val="92"/>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Regression!$DE$3:$DE$26</c:f>
              <c:numCache>
                <c:formatCode>0.000</c:formatCode>
                <c:ptCount val="24"/>
                <c:pt idx="0">
                  <c:v>-1.1576638221554636E-2</c:v>
                </c:pt>
                <c:pt idx="1">
                  <c:v>-4.1679667108641882E-3</c:v>
                </c:pt>
                <c:pt idx="2">
                  <c:v>1.5392375234293876E-2</c:v>
                </c:pt>
                <c:pt idx="3">
                  <c:v>4.6050980098092116E-2</c:v>
                </c:pt>
                <c:pt idx="4">
                  <c:v>8.6754440364703131E-2</c:v>
                </c:pt>
                <c:pt idx="5">
                  <c:v>0.13644934851829948</c:v>
                </c:pt>
                <c:pt idx="6">
                  <c:v>0.19408229704305374</c:v>
                </c:pt>
                <c:pt idx="7">
                  <c:v>0.25859987842313847</c:v>
                </c:pt>
                <c:pt idx="8">
                  <c:v>0.32894868514272613</c:v>
                </c:pt>
                <c:pt idx="9">
                  <c:v>0.40407530968598948</c:v>
                </c:pt>
                <c:pt idx="10">
                  <c:v>0.48292634453710098</c:v>
                </c:pt>
                <c:pt idx="11">
                  <c:v>0.5644483821802333</c:v>
                </c:pt>
                <c:pt idx="12">
                  <c:v>0.64758801509955899</c:v>
                </c:pt>
                <c:pt idx="13">
                  <c:v>0.73129183577925028</c:v>
                </c:pt>
                <c:pt idx="14">
                  <c:v>0.81450643670348022</c:v>
                </c:pt>
                <c:pt idx="15">
                  <c:v>0.89617841035642121</c:v>
                </c:pt>
                <c:pt idx="16">
                  <c:v>0.97525434922224608</c:v>
                </c:pt>
                <c:pt idx="17">
                  <c:v>1.0506808457851267</c:v>
                </c:pt>
                <c:pt idx="18">
                  <c:v>1.1214044925292364</c:v>
                </c:pt>
                <c:pt idx="19">
                  <c:v>1.1863718819387474</c:v>
                </c:pt>
                <c:pt idx="20">
                  <c:v>1.2445296064978322</c:v>
                </c:pt>
                <c:pt idx="21">
                  <c:v>1.2948242586906631</c:v>
                </c:pt>
                <c:pt idx="22">
                  <c:v>1.3362024310014138</c:v>
                </c:pt>
                <c:pt idx="23">
                  <c:v>1.3676107159142559</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Regression!$CM$3:$CM$26</c:f>
              <c:numCache>
                <c:formatCode>0.000</c:formatCode>
                <c:ptCount val="24"/>
                <c:pt idx="0">
                  <c:v>6.2616987156502435E-4</c:v>
                </c:pt>
                <c:pt idx="1">
                  <c:v>1.7637628382198785E-2</c:v>
                </c:pt>
                <c:pt idx="2">
                  <c:v>3.997900025949197E-2</c:v>
                </c:pt>
                <c:pt idx="3">
                  <c:v>6.7127208956667989E-2</c:v>
                </c:pt>
                <c:pt idx="4">
                  <c:v>9.8559177926950292E-2</c:v>
                </c:pt>
                <c:pt idx="5">
                  <c:v>0.13375183062356225</c:v>
                </c:pt>
                <c:pt idx="6">
                  <c:v>0.17218209049972732</c:v>
                </c:pt>
                <c:pt idx="7">
                  <c:v>0.21332688100866898</c:v>
                </c:pt>
                <c:pt idx="8">
                  <c:v>0.25666312560361043</c:v>
                </c:pt>
                <c:pt idx="9">
                  <c:v>0.30166774773777527</c:v>
                </c:pt>
                <c:pt idx="10">
                  <c:v>0.34781767086438692</c:v>
                </c:pt>
                <c:pt idx="11">
                  <c:v>0.39458981843666879</c:v>
                </c:pt>
                <c:pt idx="12">
                  <c:v>0.44146111390784415</c:v>
                </c:pt>
                <c:pt idx="13">
                  <c:v>0.4879084807311368</c:v>
                </c:pt>
                <c:pt idx="14">
                  <c:v>0.53340884235976971</c:v>
                </c:pt>
                <c:pt idx="15">
                  <c:v>0.57743912224696659</c:v>
                </c:pt>
                <c:pt idx="16">
                  <c:v>0.61947624384595079</c:v>
                </c:pt>
                <c:pt idx="17">
                  <c:v>0.65899713060994569</c:v>
                </c:pt>
                <c:pt idx="18">
                  <c:v>0.69547870599217465</c:v>
                </c:pt>
                <c:pt idx="19">
                  <c:v>0.72839789344586114</c:v>
                </c:pt>
                <c:pt idx="20">
                  <c:v>0.75723161642422887</c:v>
                </c:pt>
                <c:pt idx="21">
                  <c:v>0.78145679838050075</c:v>
                </c:pt>
                <c:pt idx="22">
                  <c:v>0.8005503627679007</c:v>
                </c:pt>
                <c:pt idx="23">
                  <c:v>0.81398923303965187</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Regression!$DB$3:$DB$26</c:f>
              <c:numCache>
                <c:formatCode>0.000</c:formatCode>
                <c:ptCount val="24"/>
                <c:pt idx="0">
                  <c:v>-1.3622770429253819E-2</c:v>
                </c:pt>
                <c:pt idx="1">
                  <c:v>2.8320339497188473E-3</c:v>
                </c:pt>
                <c:pt idx="2">
                  <c:v>2.3410674181755884E-2</c:v>
                </c:pt>
                <c:pt idx="3">
                  <c:v>4.7707807376230947E-2</c:v>
                </c:pt>
                <c:pt idx="4">
                  <c:v>7.5318090642517696E-2</c:v>
                </c:pt>
                <c:pt idx="5">
                  <c:v>0.10583618108998979</c:v>
                </c:pt>
                <c:pt idx="6">
                  <c:v>0.13885673582802086</c:v>
                </c:pt>
                <c:pt idx="7">
                  <c:v>0.17397441196598457</c:v>
                </c:pt>
                <c:pt idx="8">
                  <c:v>0.21078386661325454</c:v>
                </c:pt>
                <c:pt idx="9">
                  <c:v>0.24887975687920447</c:v>
                </c:pt>
                <c:pt idx="10">
                  <c:v>0.28785673987320803</c:v>
                </c:pt>
                <c:pt idx="11">
                  <c:v>0.32730947270463878</c:v>
                </c:pt>
                <c:pt idx="12">
                  <c:v>0.36683261248287047</c:v>
                </c:pt>
                <c:pt idx="13">
                  <c:v>0.40602081631727666</c:v>
                </c:pt>
                <c:pt idx="14">
                  <c:v>0.44446874131723124</c:v>
                </c:pt>
                <c:pt idx="15">
                  <c:v>0.48177104459210751</c:v>
                </c:pt>
                <c:pt idx="16">
                  <c:v>0.51752238325127942</c:v>
                </c:pt>
                <c:pt idx="17">
                  <c:v>0.55131741440412052</c:v>
                </c:pt>
                <c:pt idx="18">
                  <c:v>0.58275079516000439</c:v>
                </c:pt>
                <c:pt idx="19">
                  <c:v>0.6114171826283048</c:v>
                </c:pt>
                <c:pt idx="20">
                  <c:v>0.63691123391839533</c:v>
                </c:pt>
                <c:pt idx="21">
                  <c:v>0.6588276061396493</c:v>
                </c:pt>
                <c:pt idx="22">
                  <c:v>0.67676095640144118</c:v>
                </c:pt>
                <c:pt idx="23">
                  <c:v>0.6903059418131442</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Regression!$DF$3:$DF$26</c:f>
              <c:numCache>
                <c:formatCode>0.000</c:formatCode>
                <c:ptCount val="24"/>
                <c:pt idx="0">
                  <c:v>-6.58410210030895E-3</c:v>
                </c:pt>
                <c:pt idx="1">
                  <c:v>1.6057616215840054E-3</c:v>
                </c:pt>
                <c:pt idx="2">
                  <c:v>1.232063845884063E-2</c:v>
                </c:pt>
                <c:pt idx="3">
                  <c:v>2.5297915532839232E-2</c:v>
                </c:pt>
                <c:pt idx="4">
                  <c:v>4.0274979964958123E-2</c:v>
                </c:pt>
                <c:pt idx="5">
                  <c:v>5.6989218876575619E-2</c:v>
                </c:pt>
                <c:pt idx="6">
                  <c:v>7.5178019389070011E-2</c:v>
                </c:pt>
                <c:pt idx="7">
                  <c:v>9.4578768623819615E-2</c:v>
                </c:pt>
                <c:pt idx="8">
                  <c:v>0.11492885370220272</c:v>
                </c:pt>
                <c:pt idx="9">
                  <c:v>0.13596566174559768</c:v>
                </c:pt>
                <c:pt idx="10">
                  <c:v>0.15742657987538275</c:v>
                </c:pt>
                <c:pt idx="11">
                  <c:v>0.17904899521293627</c:v>
                </c:pt>
                <c:pt idx="12">
                  <c:v>0.20057029487963654</c:v>
                </c:pt>
                <c:pt idx="13">
                  <c:v>0.22172786599686187</c:v>
                </c:pt>
                <c:pt idx="14">
                  <c:v>0.24225909568599061</c:v>
                </c:pt>
                <c:pt idx="15">
                  <c:v>0.26190137106840095</c:v>
                </c:pt>
                <c:pt idx="16">
                  <c:v>0.28039207926547138</c:v>
                </c:pt>
                <c:pt idx="17">
                  <c:v>0.29746860739858005</c:v>
                </c:pt>
                <c:pt idx="18">
                  <c:v>0.3128683425891054</c:v>
                </c:pt>
                <c:pt idx="19">
                  <c:v>0.32632867195842563</c:v>
                </c:pt>
                <c:pt idx="20">
                  <c:v>0.33758698262791903</c:v>
                </c:pt>
                <c:pt idx="21">
                  <c:v>0.34638066171896403</c:v>
                </c:pt>
                <c:pt idx="22">
                  <c:v>0.35244709635293892</c:v>
                </c:pt>
                <c:pt idx="23">
                  <c:v>0.35552367365122184</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Calc.'!$AJ$2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Calc.'!$AJ$3:$AJ$94</c:f>
              <c:numCache>
                <c:formatCode>0.0000</c:formatCode>
                <c:ptCount val="92"/>
                <c:pt idx="0" formatCode="General">
                  <c:v>0</c:v>
                </c:pt>
                <c:pt idx="2">
                  <c:v>4.8752226101033559E-2</c:v>
                </c:pt>
                <c:pt idx="3">
                  <c:v>0.22569491941108072</c:v>
                </c:pt>
                <c:pt idx="6">
                  <c:v>0.64414306281697098</c:v>
                </c:pt>
                <c:pt idx="8">
                  <c:v>0.91889679734535346</c:v>
                </c:pt>
                <c:pt idx="9">
                  <c:v>1.1036256065643035</c:v>
                </c:pt>
                <c:pt idx="14">
                  <c:v>1.8229034554759553</c:v>
                </c:pt>
              </c:numCache>
            </c:numRef>
          </c:yVal>
          <c:smooth val="0"/>
          <c:extLst>
            <c:ext xmlns:c16="http://schemas.microsoft.com/office/drawing/2014/chart" uri="{C3380CC4-5D6E-409C-BE32-E72D297353CC}">
              <c16:uniqueId val="{00000000-DB81-4D1F-B201-48BF2807C7EC}"/>
            </c:ext>
          </c:extLst>
        </c:ser>
        <c:ser>
          <c:idx val="1"/>
          <c:order val="1"/>
          <c:tx>
            <c:strRef>
              <c:f>'In Process Calc.'!$X$2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Calc.'!$X$3:$X$94</c:f>
              <c:numCache>
                <c:formatCode>0.0000</c:formatCode>
                <c:ptCount val="92"/>
                <c:pt idx="0" formatCode="General">
                  <c:v>0</c:v>
                </c:pt>
                <c:pt idx="2">
                  <c:v>7.1376839216284224E-2</c:v>
                </c:pt>
                <c:pt idx="3">
                  <c:v>0.24587405656781264</c:v>
                </c:pt>
                <c:pt idx="6">
                  <c:v>0.52799801783944456</c:v>
                </c:pt>
                <c:pt idx="8">
                  <c:v>0.70834260882823785</c:v>
                </c:pt>
                <c:pt idx="9">
                  <c:v>0.87501608599527292</c:v>
                </c:pt>
                <c:pt idx="14">
                  <c:v>1.4169367995730728</c:v>
                </c:pt>
              </c:numCache>
            </c:numRef>
          </c:yVal>
          <c:smooth val="0"/>
          <c:extLst>
            <c:ext xmlns:c16="http://schemas.microsoft.com/office/drawing/2014/chart" uri="{C3380CC4-5D6E-409C-BE32-E72D297353CC}">
              <c16:uniqueId val="{00000001-DB81-4D1F-B201-48BF2807C7EC}"/>
            </c:ext>
          </c:extLst>
        </c:ser>
        <c:ser>
          <c:idx val="2"/>
          <c:order val="2"/>
          <c:tx>
            <c:strRef>
              <c:f>'In Process Calc.'!$Z$2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Calc.'!$Z$3:$Z$94</c:f>
              <c:numCache>
                <c:formatCode>0.0000</c:formatCode>
                <c:ptCount val="92"/>
                <c:pt idx="0" formatCode="General">
                  <c:v>0</c:v>
                </c:pt>
                <c:pt idx="2">
                  <c:v>0.13208050621331086</c:v>
                </c:pt>
                <c:pt idx="3">
                  <c:v>0.37420294274605476</c:v>
                </c:pt>
                <c:pt idx="6">
                  <c:v>0.98730349927574834</c:v>
                </c:pt>
                <c:pt idx="8">
                  <c:v>1.4118524052755959</c:v>
                </c:pt>
                <c:pt idx="9">
                  <c:v>1.7423839292521146</c:v>
                </c:pt>
                <c:pt idx="14">
                  <c:v>2.786144087824959</c:v>
                </c:pt>
              </c:numCache>
            </c:numRef>
          </c:yVal>
          <c:smooth val="0"/>
          <c:extLst>
            <c:ext xmlns:c16="http://schemas.microsoft.com/office/drawing/2014/chart" uri="{C3380CC4-5D6E-409C-BE32-E72D297353CC}">
              <c16:uniqueId val="{00000002-DB81-4D1F-B201-48BF2807C7EC}"/>
            </c:ext>
          </c:extLst>
        </c:ser>
        <c:ser>
          <c:idx val="3"/>
          <c:order val="3"/>
          <c:tx>
            <c:strRef>
              <c:f>'In Process Calc.'!$AA$2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Calc.'!$AA$3:$AA$94</c:f>
              <c:numCache>
                <c:formatCode>0.0000</c:formatCode>
                <c:ptCount val="92"/>
                <c:pt idx="0" formatCode="General">
                  <c:v>0</c:v>
                </c:pt>
                <c:pt idx="2">
                  <c:v>2.1067767788949369E-2</c:v>
                </c:pt>
                <c:pt idx="3">
                  <c:v>0.15910903773964968</c:v>
                </c:pt>
                <c:pt idx="6">
                  <c:v>0.47142178142936791</c:v>
                </c:pt>
                <c:pt idx="8">
                  <c:v>0.67090574066050546</c:v>
                </c:pt>
                <c:pt idx="9">
                  <c:v>0.81085525841137795</c:v>
                </c:pt>
                <c:pt idx="14">
                  <c:v>1.3301047282793579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Regression!$DH$3:$DH$26</c:f>
              <c:numCache>
                <c:formatCode>0.000</c:formatCode>
                <c:ptCount val="24"/>
                <c:pt idx="0">
                  <c:v>-1.2114117017978265E-2</c:v>
                </c:pt>
                <c:pt idx="1">
                  <c:v>1.3735227818188336E-2</c:v>
                </c:pt>
                <c:pt idx="2">
                  <c:v>5.5727165854192462E-2</c:v>
                </c:pt>
                <c:pt idx="3">
                  <c:v>0.11232651571123756</c:v>
                </c:pt>
                <c:pt idx="4">
                  <c:v>0.18199809601052711</c:v>
                </c:pt>
                <c:pt idx="5">
                  <c:v>0.26320672537326451</c:v>
                </c:pt>
                <c:pt idx="6">
                  <c:v>0.35441722242065332</c:v>
                </c:pt>
                <c:pt idx="7">
                  <c:v>0.45409440577389698</c:v>
                </c:pt>
                <c:pt idx="8">
                  <c:v>0.5607030940541986</c:v>
                </c:pt>
                <c:pt idx="9">
                  <c:v>0.67270810588276209</c:v>
                </c:pt>
                <c:pt idx="10">
                  <c:v>0.78857425988079066</c:v>
                </c:pt>
                <c:pt idx="11">
                  <c:v>0.90676637466948784</c:v>
                </c:pt>
                <c:pt idx="12">
                  <c:v>1.0257492688700571</c:v>
                </c:pt>
                <c:pt idx="13">
                  <c:v>1.1439877611037019</c:v>
                </c:pt>
                <c:pt idx="14">
                  <c:v>1.2599466699916255</c:v>
                </c:pt>
                <c:pt idx="15">
                  <c:v>1.3720908141550316</c:v>
                </c:pt>
                <c:pt idx="16">
                  <c:v>1.4788850122151243</c:v>
                </c:pt>
                <c:pt idx="17">
                  <c:v>1.5787940827931053</c:v>
                </c:pt>
                <c:pt idx="18">
                  <c:v>1.6702828445101796</c:v>
                </c:pt>
                <c:pt idx="19">
                  <c:v>1.7518161159875498</c:v>
                </c:pt>
                <c:pt idx="20">
                  <c:v>1.8218587158464201</c:v>
                </c:pt>
                <c:pt idx="21">
                  <c:v>1.878875462707994</c:v>
                </c:pt>
                <c:pt idx="22">
                  <c:v>1.9213311751934739</c:v>
                </c:pt>
                <c:pt idx="23">
                  <c:v>1.9476906719240645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Regression!$CV$3:$CV$26</c:f>
              <c:numCache>
                <c:formatCode>0.000</c:formatCode>
                <c:ptCount val="24"/>
                <c:pt idx="0">
                  <c:v>-8.9312019179821622E-3</c:v>
                </c:pt>
                <c:pt idx="1">
                  <c:v>3.1881201419610969E-2</c:v>
                </c:pt>
                <c:pt idx="2">
                  <c:v>7.9607270618441195E-2</c:v>
                </c:pt>
                <c:pt idx="3">
                  <c:v>0.13362985019387183</c:v>
                </c:pt>
                <c:pt idx="4">
                  <c:v>0.19333178466126608</c:v>
                </c:pt>
                <c:pt idx="5">
                  <c:v>0.25809591853598723</c:v>
                </c:pt>
                <c:pt idx="6">
                  <c:v>0.32730509633339849</c:v>
                </c:pt>
                <c:pt idx="7">
                  <c:v>0.40034216256886318</c:v>
                </c:pt>
                <c:pt idx="8">
                  <c:v>0.47658996175774443</c:v>
                </c:pt>
                <c:pt idx="9">
                  <c:v>0.5554313384154056</c:v>
                </c:pt>
                <c:pt idx="10">
                  <c:v>0.63624913705720998</c:v>
                </c:pt>
                <c:pt idx="11">
                  <c:v>0.71842620219852082</c:v>
                </c:pt>
                <c:pt idx="12">
                  <c:v>0.80134537835470121</c:v>
                </c:pt>
                <c:pt idx="13">
                  <c:v>0.88438951004111455</c:v>
                </c:pt>
                <c:pt idx="14">
                  <c:v>0.96694144177312435</c:v>
                </c:pt>
                <c:pt idx="15">
                  <c:v>1.0483840180660933</c:v>
                </c:pt>
                <c:pt idx="16">
                  <c:v>1.1281000834353849</c:v>
                </c:pt>
                <c:pt idx="17">
                  <c:v>1.2054724823963627</c:v>
                </c:pt>
                <c:pt idx="18">
                  <c:v>1.2798840594643894</c:v>
                </c:pt>
                <c:pt idx="19">
                  <c:v>1.3507176591548284</c:v>
                </c:pt>
                <c:pt idx="20">
                  <c:v>1.4173561259830441</c:v>
                </c:pt>
                <c:pt idx="21">
                  <c:v>1.4791823044643977</c:v>
                </c:pt>
                <c:pt idx="22">
                  <c:v>1.5355790391142541</c:v>
                </c:pt>
                <c:pt idx="23">
                  <c:v>1.5859291744479762</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Regression!$CX$3:$CX$26</c:f>
              <c:numCache>
                <c:formatCode>0.000</c:formatCode>
                <c:ptCount val="24"/>
                <c:pt idx="0">
                  <c:v>-3.4390962036845441E-3</c:v>
                </c:pt>
                <c:pt idx="1">
                  <c:v>4.1356244369901492E-2</c:v>
                </c:pt>
                <c:pt idx="2">
                  <c:v>0.10972052880486083</c:v>
                </c:pt>
                <c:pt idx="3">
                  <c:v>0.1993881804266254</c:v>
                </c:pt>
                <c:pt idx="4">
                  <c:v>0.30809362256062711</c:v>
                </c:pt>
                <c:pt idx="5">
                  <c:v>0.43357127853229804</c:v>
                </c:pt>
                <c:pt idx="6">
                  <c:v>0.57355557166706994</c:v>
                </c:pt>
                <c:pt idx="7">
                  <c:v>0.72578092529037497</c:v>
                </c:pt>
                <c:pt idx="8">
                  <c:v>0.88798176272764429</c:v>
                </c:pt>
                <c:pt idx="9">
                  <c:v>1.0578925073043108</c:v>
                </c:pt>
                <c:pt idx="10">
                  <c:v>1.233247582345806</c:v>
                </c:pt>
                <c:pt idx="11">
                  <c:v>1.4117814111775617</c:v>
                </c:pt>
                <c:pt idx="12">
                  <c:v>1.5912284171250106</c:v>
                </c:pt>
                <c:pt idx="13">
                  <c:v>1.7693230235135835</c:v>
                </c:pt>
                <c:pt idx="14">
                  <c:v>1.9437996536687132</c:v>
                </c:pt>
                <c:pt idx="15">
                  <c:v>2.1123927309158312</c:v>
                </c:pt>
                <c:pt idx="16">
                  <c:v>2.2728366785803695</c:v>
                </c:pt>
                <c:pt idx="17">
                  <c:v>2.42286591998776</c:v>
                </c:pt>
                <c:pt idx="18">
                  <c:v>2.560214878463436</c:v>
                </c:pt>
                <c:pt idx="19">
                  <c:v>2.6826179773328271</c:v>
                </c:pt>
                <c:pt idx="20">
                  <c:v>2.7878096399213663</c:v>
                </c:pt>
                <c:pt idx="21">
                  <c:v>2.8735242895544846</c:v>
                </c:pt>
                <c:pt idx="22">
                  <c:v>2.9374963495576161</c:v>
                </c:pt>
                <c:pt idx="23">
                  <c:v>2.9774602432561919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c:v>
                </c:pt>
                <c:pt idx="1">
                  <c:v>16.796666666664532</c:v>
                </c:pt>
                <c:pt idx="2">
                  <c:v>33.593333333329063</c:v>
                </c:pt>
                <c:pt idx="3">
                  <c:v>50.389999999993591</c:v>
                </c:pt>
                <c:pt idx="4">
                  <c:v>67.186666666658127</c:v>
                </c:pt>
                <c:pt idx="5">
                  <c:v>83.983333333322662</c:v>
                </c:pt>
                <c:pt idx="6">
                  <c:v>100.7799999999872</c:v>
                </c:pt>
                <c:pt idx="7">
                  <c:v>117.57666666665173</c:v>
                </c:pt>
                <c:pt idx="8">
                  <c:v>134.37333333331625</c:v>
                </c:pt>
                <c:pt idx="9">
                  <c:v>151.16999999998077</c:v>
                </c:pt>
                <c:pt idx="10">
                  <c:v>167.9666666666453</c:v>
                </c:pt>
                <c:pt idx="11">
                  <c:v>184.76333333330982</c:v>
                </c:pt>
                <c:pt idx="12">
                  <c:v>201.55999999997434</c:v>
                </c:pt>
                <c:pt idx="13">
                  <c:v>218.35666666663886</c:v>
                </c:pt>
                <c:pt idx="14">
                  <c:v>235.15333333330338</c:v>
                </c:pt>
                <c:pt idx="15">
                  <c:v>251.9499999999679</c:v>
                </c:pt>
                <c:pt idx="16">
                  <c:v>268.74666666663245</c:v>
                </c:pt>
                <c:pt idx="17">
                  <c:v>285.54333333329697</c:v>
                </c:pt>
                <c:pt idx="18">
                  <c:v>302.33999999996149</c:v>
                </c:pt>
                <c:pt idx="19">
                  <c:v>319.13666666662601</c:v>
                </c:pt>
                <c:pt idx="20">
                  <c:v>335.93333333329053</c:v>
                </c:pt>
                <c:pt idx="21">
                  <c:v>352.72999999995506</c:v>
                </c:pt>
                <c:pt idx="22">
                  <c:v>369.52666666661958</c:v>
                </c:pt>
                <c:pt idx="23">
                  <c:v>386.3233333332841</c:v>
                </c:pt>
              </c:numCache>
            </c:numRef>
          </c:xVal>
          <c:yVal>
            <c:numRef>
              <c:f>Regression!$CY$3:$CY$26</c:f>
              <c:numCache>
                <c:formatCode>0.000</c:formatCode>
                <c:ptCount val="24"/>
                <c:pt idx="0">
                  <c:v>-1.1072028596113836E-2</c:v>
                </c:pt>
                <c:pt idx="1">
                  <c:v>4.6493151283355664E-3</c:v>
                </c:pt>
                <c:pt idx="2">
                  <c:v>3.3244744572150139E-2</c:v>
                </c:pt>
                <c:pt idx="3">
                  <c:v>7.346835793894832E-2</c:v>
                </c:pt>
                <c:pt idx="4">
                  <c:v>0.1240742534323486</c:v>
                </c:pt>
                <c:pt idx="5">
                  <c:v>0.18381652925596936</c:v>
                </c:pt>
                <c:pt idx="6">
                  <c:v>0.25144928361342911</c:v>
                </c:pt>
                <c:pt idx="7">
                  <c:v>0.32572661470834624</c:v>
                </c:pt>
                <c:pt idx="8">
                  <c:v>0.40540262074433914</c:v>
                </c:pt>
                <c:pt idx="9">
                  <c:v>0.4892313999250264</c:v>
                </c:pt>
                <c:pt idx="10">
                  <c:v>0.5759670504540263</c:v>
                </c:pt>
                <c:pt idx="11">
                  <c:v>0.66436367053495737</c:v>
                </c:pt>
                <c:pt idx="12">
                  <c:v>0.75317535837143823</c:v>
                </c:pt>
                <c:pt idx="13">
                  <c:v>0.84115621216708725</c:v>
                </c:pt>
                <c:pt idx="14">
                  <c:v>0.92706033012552258</c:v>
                </c:pt>
                <c:pt idx="15">
                  <c:v>1.0096418104503631</c:v>
                </c:pt>
                <c:pt idx="16">
                  <c:v>1.087654751345227</c:v>
                </c:pt>
                <c:pt idx="17">
                  <c:v>1.1598532510137323</c:v>
                </c:pt>
                <c:pt idx="18">
                  <c:v>1.2249914076594985</c:v>
                </c:pt>
                <c:pt idx="19">
                  <c:v>1.2818233194861433</c:v>
                </c:pt>
                <c:pt idx="20">
                  <c:v>1.3291030846972856</c:v>
                </c:pt>
                <c:pt idx="21">
                  <c:v>1.365584801496543</c:v>
                </c:pt>
                <c:pt idx="22">
                  <c:v>1.3900225680875349</c:v>
                </c:pt>
                <c:pt idx="23">
                  <c:v>1.40117048267388</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Calc.'!$B$2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Calc.'!$B$3:$B$97</c:f>
              <c:numCache>
                <c:formatCode>0.0000000</c:formatCode>
                <c:ptCount val="95"/>
                <c:pt idx="1">
                  <c:v>1.8681800578496242E-2</c:v>
                </c:pt>
                <c:pt idx="2">
                  <c:v>1.6953010552766736E-2</c:v>
                </c:pt>
                <c:pt idx="3">
                  <c:v>1.403122334283978E-2</c:v>
                </c:pt>
                <c:pt idx="4">
                  <c:v>1.1097562479368238E-2</c:v>
                </c:pt>
                <c:pt idx="5">
                  <c:v>8.8010130448035479E-3</c:v>
                </c:pt>
                <c:pt idx="6">
                  <c:v>5.5968477703582974E-3</c:v>
                </c:pt>
                <c:pt idx="7">
                  <c:v>3.9028447135746277E-3</c:v>
                </c:pt>
                <c:pt idx="8">
                  <c:v>2.5094464679544801E-3</c:v>
                </c:pt>
                <c:pt idx="9">
                  <c:v>1.5382126340733554E-3</c:v>
                </c:pt>
                <c:pt idx="10">
                  <c:v>8.9071085350325967E-4</c:v>
                </c:pt>
                <c:pt idx="11">
                  <c:v>5.4668666484556814E-4</c:v>
                </c:pt>
                <c:pt idx="12">
                  <c:v>3.0202397194781727E-4</c:v>
                </c:pt>
                <c:pt idx="13">
                  <c:v>2.0106723754132963E-4</c:v>
                </c:pt>
                <c:pt idx="14">
                  <c:v>1.0583174885709248E-4</c:v>
                </c:pt>
                <c:pt idx="15">
                  <c:v>0</c:v>
                </c:pt>
                <c:pt idx="16">
                  <c:v>0</c:v>
                </c:pt>
                <c:pt idx="19" formatCode="General">
                  <c:v>0</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Calc.'!$D$2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Calc.'!$D$3:$D$97</c:f>
              <c:numCache>
                <c:formatCode>0.0000</c:formatCode>
                <c:ptCount val="95"/>
                <c:pt idx="1">
                  <c:v>0.56582807664276225</c:v>
                </c:pt>
                <c:pt idx="2">
                  <c:v>1.0070207844986951</c:v>
                </c:pt>
                <c:pt idx="3">
                  <c:v>1.3140751253024106</c:v>
                </c:pt>
                <c:pt idx="4">
                  <c:v>1.1547435323613433</c:v>
                </c:pt>
                <c:pt idx="5">
                  <c:v>1.1043419491347599</c:v>
                </c:pt>
                <c:pt idx="6">
                  <c:v>0.95148078632796396</c:v>
                </c:pt>
                <c:pt idx="7">
                  <c:v>0.94202505926051283</c:v>
                </c:pt>
                <c:pt idx="8">
                  <c:v>0.95723148173006933</c:v>
                </c:pt>
                <c:pt idx="9">
                  <c:v>0.98951134149246145</c:v>
                </c:pt>
                <c:pt idx="10">
                  <c:v>0.92733819596774925</c:v>
                </c:pt>
                <c:pt idx="11">
                  <c:v>0.92307765002122855</c:v>
                </c:pt>
                <c:pt idx="12">
                  <c:v>0.87017140215863953</c:v>
                </c:pt>
                <c:pt idx="13">
                  <c:v>0.83584957788771685</c:v>
                </c:pt>
                <c:pt idx="14">
                  <c:v>0.72086566309755051</c:v>
                </c:pt>
                <c:pt idx="15">
                  <c:v>0</c:v>
                </c:pt>
                <c:pt idx="16">
                  <c:v>0</c:v>
                </c:pt>
                <c:pt idx="19" formatCode="General">
                  <c:v>0</c:v>
                </c:pt>
                <c:pt idx="20" formatCode="General">
                  <c:v>5.6054152055371433E-2</c:v>
                </c:pt>
                <c:pt idx="21" formatCode="General">
                  <c:v>7.4588657167804009E-2</c:v>
                </c:pt>
                <c:pt idx="22" formatCode="General">
                  <c:v>3.3475557750086163E-2</c:v>
                </c:pt>
                <c:pt idx="23" formatCode="General">
                  <c:v>-4.2827987301539269E-3</c:v>
                </c:pt>
                <c:pt idx="24" formatCode="General">
                  <c:v>-1.6604441078433129E-2</c:v>
                </c:pt>
                <c:pt idx="25" formatCode="General">
                  <c:v>-1.7837835588469842E-2</c:v>
                </c:pt>
                <c:pt idx="26" formatCode="General">
                  <c:v>-1.3205666742143405E-2</c:v>
                </c:pt>
                <c:pt idx="27" formatCode="General">
                  <c:v>-7.2284745475844807E-3</c:v>
                </c:pt>
                <c:pt idx="28" formatCode="General">
                  <c:v>-1.3404515034379169E-3</c:v>
                </c:pt>
                <c:pt idx="29" formatCode="General">
                  <c:v>2.4665608678280798E-3</c:v>
                </c:pt>
                <c:pt idx="30" formatCode="General">
                  <c:v>1.9722025803776255E-3</c:v>
                </c:pt>
                <c:pt idx="31" formatCode="General">
                  <c:v>-2.0324141040059555E-3</c:v>
                </c:pt>
                <c:pt idx="32" formatCode="General">
                  <c:v>-5.170706248673676E-3</c:v>
                </c:pt>
                <c:pt idx="33" formatCode="General">
                  <c:v>1.4075829858194756E-3</c:v>
                </c:pt>
                <c:pt idx="34" formatCode="General">
                  <c:v>-9.4065389278760961E-3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Calc.'!$AQ$2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Calc.'!$AQ$3:$AQ$94</c:f>
              <c:numCache>
                <c:formatCode>0.0000</c:formatCode>
                <c:ptCount val="92"/>
                <c:pt idx="1">
                  <c:v>1.5272204525424278E-2</c:v>
                </c:pt>
                <c:pt idx="2">
                  <c:v>1.9413554464051967E-2</c:v>
                </c:pt>
                <c:pt idx="3">
                  <c:v>1.2470665606164989E-2</c:v>
                </c:pt>
                <c:pt idx="4">
                  <c:v>1.6125327486552203E-2</c:v>
                </c:pt>
                <c:pt idx="5">
                  <c:v>1.0178343353326671E-2</c:v>
                </c:pt>
                <c:pt idx="6">
                  <c:v>1.0127183930285688E-2</c:v>
                </c:pt>
                <c:pt idx="7">
                  <c:v>7.270978717983898E-3</c:v>
                </c:pt>
                <c:pt idx="8">
                  <c:v>1.6797207021854168E-3</c:v>
                </c:pt>
                <c:pt idx="9">
                  <c:v>1.2084540015369779E-3</c:v>
                </c:pt>
                <c:pt idx="10">
                  <c:v>2.8342641304676367E-3</c:v>
                </c:pt>
                <c:pt idx="11">
                  <c:v>-1.0694958131944282E-3</c:v>
                </c:pt>
                <c:pt idx="12">
                  <c:v>-6.8333400914779641E-4</c:v>
                </c:pt>
                <c:pt idx="13">
                  <c:v>-2.0993845253766933E-3</c:v>
                </c:pt>
                <c:pt idx="14">
                  <c:v>-1.9814422393623185E-3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Calc.'!$AT$2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Calc.'!$AT$3:$AT$98</c:f>
              <c:numCache>
                <c:formatCode>0.0000</c:formatCode>
                <c:ptCount val="96"/>
                <c:pt idx="1">
                  <c:v>0</c:v>
                </c:pt>
                <c:pt idx="2">
                  <c:v>3.807348874721022</c:v>
                </c:pt>
                <c:pt idx="3">
                  <c:v>0.29902112491133187</c:v>
                </c:pt>
                <c:pt idx="4">
                  <c:v>0.77524386461233785</c:v>
                </c:pt>
                <c:pt idx="5">
                  <c:v>0.76889622695921911</c:v>
                </c:pt>
                <c:pt idx="6">
                  <c:v>1.0916474657127109</c:v>
                </c:pt>
                <c:pt idx="7">
                  <c:v>1.2502188495620756</c:v>
                </c:pt>
                <c:pt idx="8">
                  <c:v>1.0127875988389108</c:v>
                </c:pt>
                <c:pt idx="9">
                  <c:v>0.97119961756096584</c:v>
                </c:pt>
                <c:pt idx="10">
                  <c:v>0.96687311607616078</c:v>
                </c:pt>
                <c:pt idx="11">
                  <c:v>0.80496001267769191</c:v>
                </c:pt>
                <c:pt idx="12">
                  <c:v>0.92966301238222382</c:v>
                </c:pt>
                <c:pt idx="13">
                  <c:v>1.4288601204194493</c:v>
                </c:pt>
                <c:pt idx="14">
                  <c:v>0.27173894887951339</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Calc.'!$X$3:$X$97</c:f>
              <c:numCache>
                <c:formatCode>0.0000</c:formatCode>
                <c:ptCount val="95"/>
                <c:pt idx="1">
                  <c:v>1.6391595423101459E-3</c:v>
                </c:pt>
                <c:pt idx="2">
                  <c:v>2.0493715661276863E-3</c:v>
                </c:pt>
                <c:pt idx="3">
                  <c:v>2.3980790393889379E-3</c:v>
                </c:pt>
                <c:pt idx="4">
                  <c:v>2.0271501889571955E-3</c:v>
                </c:pt>
                <c:pt idx="5">
                  <c:v>1.9047114587683008E-3</c:v>
                </c:pt>
                <c:pt idx="6">
                  <c:v>1.6132222851868996E-3</c:v>
                </c:pt>
                <c:pt idx="7">
                  <c:v>1.5858983454742996E-3</c:v>
                </c:pt>
                <c:pt idx="8">
                  <c:v>1.6034515440871506E-3</c:v>
                </c:pt>
                <c:pt idx="9">
                  <c:v>1.6532240984275409E-3</c:v>
                </c:pt>
                <c:pt idx="10">
                  <c:v>1.5491327222874217E-3</c:v>
                </c:pt>
                <c:pt idx="11">
                  <c:v>1.5454460166338972E-3</c:v>
                </c:pt>
                <c:pt idx="12">
                  <c:v>1.466051538463899E-3</c:v>
                </c:pt>
                <c:pt idx="13">
                  <c:v>1.4188133103239463E-3</c:v>
                </c:pt>
                <c:pt idx="14">
                  <c:v>1.2496587685168743E-3</c:v>
                </c:pt>
                <c:pt idx="15">
                  <c:v>0</c:v>
                </c:pt>
                <c:pt idx="16">
                  <c:v>0</c:v>
                </c:pt>
              </c:numCache>
            </c:numRef>
          </c:yVal>
          <c:smooth val="0"/>
          <c:extLst>
            <c:ext xmlns:c16="http://schemas.microsoft.com/office/drawing/2014/chart" uri="{C3380CC4-5D6E-409C-BE32-E72D297353CC}">
              <c16:uniqueId val="{00000000-E960-46CA-87B0-E4A287CE7A39}"/>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Calc.'!$F$3:$F$97</c:f>
              <c:numCache>
                <c:formatCode>0.0000</c:formatCode>
                <c:ptCount val="95"/>
                <c:pt idx="1">
                  <c:v>2.0645594906654918E-3</c:v>
                </c:pt>
                <c:pt idx="2">
                  <c:v>1.7890030798287273E-3</c:v>
                </c:pt>
                <c:pt idx="3">
                  <c:v>1.72786920179866E-3</c:v>
                </c:pt>
                <c:pt idx="4">
                  <c:v>1.3375687419103228E-3</c:v>
                </c:pt>
                <c:pt idx="5">
                  <c:v>1.1995993326117584E-3</c:v>
                </c:pt>
                <c:pt idx="6">
                  <c:v>9.6353007056976996E-4</c:v>
                </c:pt>
                <c:pt idx="7">
                  <c:v>9.2157393761971621E-4</c:v>
                </c:pt>
                <c:pt idx="8">
                  <c:v>9.0822014853475476E-4</c:v>
                </c:pt>
                <c:pt idx="9">
                  <c:v>9.1516155344010207E-4</c:v>
                </c:pt>
                <c:pt idx="10">
                  <c:v>8.386222631081657E-4</c:v>
                </c:pt>
                <c:pt idx="11">
                  <c:v>8.2094668844723674E-4</c:v>
                </c:pt>
                <c:pt idx="12">
                  <c:v>7.6028303757437791E-4</c:v>
                </c:pt>
                <c:pt idx="13">
                  <c:v>7.2205284367878855E-4</c:v>
                </c:pt>
                <c:pt idx="14">
                  <c:v>6.1140870620841295E-4</c:v>
                </c:pt>
                <c:pt idx="15">
                  <c:v>0</c:v>
                </c:pt>
                <c:pt idx="16">
                  <c:v>0</c:v>
                </c:pt>
                <c:pt idx="19" formatCode="General">
                  <c:v>0</c:v>
                </c:pt>
                <c:pt idx="20" formatCode="General">
                  <c:v>3.6527345996929576E-2</c:v>
                </c:pt>
                <c:pt idx="21" formatCode="General">
                  <c:v>3.7994408868127813E-2</c:v>
                </c:pt>
                <c:pt idx="22" formatCode="General">
                  <c:v>3.3876678545710082E-2</c:v>
                </c:pt>
                <c:pt idx="23" formatCode="General">
                  <c:v>2.3791544219411064E-2</c:v>
                </c:pt>
                <c:pt idx="24" formatCode="General">
                  <c:v>1.6808607273545276E-2</c:v>
                </c:pt>
                <c:pt idx="25" formatCode="General">
                  <c:v>1.0958058766976253E-2</c:v>
                </c:pt>
                <c:pt idx="26" formatCode="General">
                  <c:v>6.9651942533832658E-3</c:v>
                </c:pt>
                <c:pt idx="27" formatCode="General">
                  <c:v>4.2707641536402956E-3</c:v>
                </c:pt>
                <c:pt idx="28" formatCode="General">
                  <c:v>2.1136670802212433E-3</c:v>
                </c:pt>
                <c:pt idx="29" formatCode="General">
                  <c:v>2.9039926158525795E-4</c:v>
                </c:pt>
                <c:pt idx="30" formatCode="General">
                  <c:v>-5.6156290199344439E-4</c:v>
                </c:pt>
                <c:pt idx="31" formatCode="General">
                  <c:v>-2.1475723423434057E-4</c:v>
                </c:pt>
                <c:pt idx="32" formatCode="General">
                  <c:v>1.6393792366376431E-3</c:v>
                </c:pt>
                <c:pt idx="33" formatCode="General">
                  <c:v>5.8047097072782715E-3</c:v>
                </c:pt>
                <c:pt idx="34" formatCode="General">
                  <c:v>9.9413437814758147E-3</c:v>
                </c:pt>
              </c:numCache>
            </c:numRef>
          </c:yVal>
          <c:smooth val="0"/>
          <c:extLst>
            <c:ext xmlns:c16="http://schemas.microsoft.com/office/drawing/2014/chart" uri="{C3380CC4-5D6E-409C-BE32-E72D297353CC}">
              <c16:uniqueId val="{00000001-E960-46CA-87B0-E4A287CE7A39}"/>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Calc.'!$U$3:$U$97</c:f>
              <c:numCache>
                <c:formatCode>0.0000</c:formatCode>
                <c:ptCount val="95"/>
                <c:pt idx="1">
                  <c:v>1.919157880824054E-3</c:v>
                </c:pt>
                <c:pt idx="2">
                  <c:v>1.5981358672566837E-3</c:v>
                </c:pt>
                <c:pt idx="3">
                  <c:v>1.5022541272914859E-3</c:v>
                </c:pt>
                <c:pt idx="4">
                  <c:v>1.147416227599976E-3</c:v>
                </c:pt>
                <c:pt idx="5">
                  <c:v>1.0220066985444044E-3</c:v>
                </c:pt>
                <c:pt idx="6">
                  <c:v>8.1532680297289174E-4</c:v>
                </c:pt>
                <c:pt idx="7">
                  <c:v>7.7789037227006519E-4</c:v>
                </c:pt>
                <c:pt idx="8">
                  <c:v>7.6580896667041221E-4</c:v>
                </c:pt>
                <c:pt idx="9">
                  <c:v>7.7223758428146745E-4</c:v>
                </c:pt>
                <c:pt idx="10">
                  <c:v>7.0981222959619274E-4</c:v>
                </c:pt>
                <c:pt idx="11">
                  <c:v>6.9832251390960348E-4</c:v>
                </c:pt>
                <c:pt idx="12">
                  <c:v>6.5321605912714359E-4</c:v>
                </c:pt>
                <c:pt idx="13">
                  <c:v>6.2698903977697403E-4</c:v>
                </c:pt>
                <c:pt idx="14">
                  <c:v>5.460825373303892E-4</c:v>
                </c:pt>
                <c:pt idx="15">
                  <c:v>0</c:v>
                </c:pt>
                <c:pt idx="16">
                  <c:v>0</c:v>
                </c:pt>
              </c:numCache>
            </c:numRef>
          </c:yVal>
          <c:smooth val="0"/>
          <c:extLst>
            <c:ext xmlns:c16="http://schemas.microsoft.com/office/drawing/2014/chart" uri="{C3380CC4-5D6E-409C-BE32-E72D297353CC}">
              <c16:uniqueId val="{00000002-E960-46CA-87B0-E4A287CE7A39}"/>
            </c:ext>
          </c:extLst>
        </c:ser>
        <c:ser>
          <c:idx val="2"/>
          <c:order val="3"/>
          <c:tx>
            <c:strRef>
              <c:f>'Post Process Calc.'!$Y$2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Calc.'!$Y$3:$Y$100</c:f>
              <c:numCache>
                <c:formatCode>0.0000</c:formatCode>
                <c:ptCount val="98"/>
                <c:pt idx="1">
                  <c:v>9.9104560732352206E-4</c:v>
                </c:pt>
                <c:pt idx="2">
                  <c:v>8.5499009781127018E-4</c:v>
                </c:pt>
                <c:pt idx="3">
                  <c:v>8.2130394016392404E-4</c:v>
                </c:pt>
                <c:pt idx="4">
                  <c:v>6.3260699246814463E-4</c:v>
                </c:pt>
                <c:pt idx="5">
                  <c:v>5.6491494178137925E-4</c:v>
                </c:pt>
                <c:pt idx="6">
                  <c:v>4.501525962633327E-4</c:v>
                </c:pt>
                <c:pt idx="7">
                  <c:v>4.2775429427963644E-4</c:v>
                </c:pt>
                <c:pt idx="8">
                  <c:v>4.1787996548755255E-4</c:v>
                </c:pt>
                <c:pt idx="9">
                  <c:v>4.1632194077230163E-4</c:v>
                </c:pt>
                <c:pt idx="10">
                  <c:v>3.7550837386193824E-4</c:v>
                </c:pt>
                <c:pt idx="11">
                  <c:v>3.6084349535361426E-4</c:v>
                </c:pt>
                <c:pt idx="12">
                  <c:v>3.2369989114493247E-4</c:v>
                </c:pt>
                <c:pt idx="13">
                  <c:v>2.9774234223452873E-4</c:v>
                </c:pt>
                <c:pt idx="14">
                  <c:v>2.3131180596483846E-4</c:v>
                </c:pt>
                <c:pt idx="15">
                  <c:v>0</c:v>
                </c:pt>
                <c:pt idx="16">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Calc.'!$X$2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Calc.'!$BN$3:$BN$94</c:f>
              <c:numCache>
                <c:formatCode>0.0000</c:formatCode>
                <c:ptCount val="92"/>
                <c:pt idx="2">
                  <c:v>-1.2171816069206991E-4</c:v>
                </c:pt>
                <c:pt idx="3">
                  <c:v>4.3529716251043907E-3</c:v>
                </c:pt>
                <c:pt idx="6">
                  <c:v>1.5406699969050352E-3</c:v>
                </c:pt>
                <c:pt idx="8">
                  <c:v>1.2835599421425091E-3</c:v>
                </c:pt>
                <c:pt idx="9">
                  <c:v>2.011304275216997E-3</c:v>
                </c:pt>
                <c:pt idx="14">
                  <c:v>1.636537732332658E-3</c:v>
                </c:pt>
              </c:numCache>
            </c:numRef>
          </c:yVal>
          <c:smooth val="0"/>
          <c:extLst>
            <c:ext xmlns:c16="http://schemas.microsoft.com/office/drawing/2014/chart" uri="{C3380CC4-5D6E-409C-BE32-E72D297353CC}">
              <c16:uniqueId val="{00000000-F3CA-45B6-BA8F-E772C0C9462D}"/>
            </c:ext>
          </c:extLst>
        </c:ser>
        <c:ser>
          <c:idx val="1"/>
          <c:order val="1"/>
          <c:tx>
            <c:strRef>
              <c:f>'Post Process Calc.'!$F$2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Calc.'!$AV$3:$AV$94</c:f>
              <c:numCache>
                <c:formatCode>0.0000</c:formatCode>
                <c:ptCount val="92"/>
                <c:pt idx="2">
                  <c:v>1.691277778238013E-3</c:v>
                </c:pt>
                <c:pt idx="3">
                  <c:v>1.8682333385643783E-3</c:v>
                </c:pt>
                <c:pt idx="6">
                  <c:v>1.0249843190598879E-3</c:v>
                </c:pt>
                <c:pt idx="8">
                  <c:v>7.1229811721697798E-4</c:v>
                </c:pt>
                <c:pt idx="9">
                  <c:v>1.4343814607824621E-3</c:v>
                </c:pt>
                <c:pt idx="14">
                  <c:v>8.1890297469144988E-4</c:v>
                </c:pt>
              </c:numCache>
            </c:numRef>
          </c:yVal>
          <c:smooth val="0"/>
          <c:extLst>
            <c:ext xmlns:c16="http://schemas.microsoft.com/office/drawing/2014/chart" uri="{C3380CC4-5D6E-409C-BE32-E72D297353CC}">
              <c16:uniqueId val="{00000001-F3CA-45B6-BA8F-E772C0C9462D}"/>
            </c:ext>
          </c:extLst>
        </c:ser>
        <c:ser>
          <c:idx val="4"/>
          <c:order val="2"/>
          <c:tx>
            <c:strRef>
              <c:f>'Post Process Calc.'!$U$2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Calc.'!$BK$3:$BK$94</c:f>
              <c:numCache>
                <c:formatCode>0.0000</c:formatCode>
                <c:ptCount val="92"/>
                <c:pt idx="2">
                  <c:v>-2.7165554159681496E-4</c:v>
                </c:pt>
                <c:pt idx="3">
                  <c:v>4.3402619190531025E-3</c:v>
                </c:pt>
                <c:pt idx="6">
                  <c:v>7.6346428666468119E-4</c:v>
                </c:pt>
                <c:pt idx="8">
                  <c:v>4.7347317589922143E-4</c:v>
                </c:pt>
                <c:pt idx="9">
                  <c:v>1.2200534536434249E-3</c:v>
                </c:pt>
                <c:pt idx="14">
                  <c:v>7.2184799205220228E-4</c:v>
                </c:pt>
              </c:numCache>
            </c:numRef>
          </c:yVal>
          <c:smooth val="0"/>
          <c:extLst>
            <c:ext xmlns:c16="http://schemas.microsoft.com/office/drawing/2014/chart" uri="{C3380CC4-5D6E-409C-BE32-E72D297353CC}">
              <c16:uniqueId val="{00000002-F3CA-45B6-BA8F-E772C0C9462D}"/>
            </c:ext>
          </c:extLst>
        </c:ser>
        <c:ser>
          <c:idx val="2"/>
          <c:order val="3"/>
          <c:tx>
            <c:strRef>
              <c:f>'In Process Calc.'!$BO$2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Calc.'!$BO$3:$BO$93</c:f>
              <c:numCache>
                <c:formatCode>0.0000</c:formatCode>
                <c:ptCount val="91"/>
                <c:pt idx="2">
                  <c:v>-1.494490615960231E-5</c:v>
                </c:pt>
                <c:pt idx="3">
                  <c:v>1.9904061493098181E-3</c:v>
                </c:pt>
                <c:pt idx="6">
                  <c:v>4.5152199027985256E-4</c:v>
                </c:pt>
                <c:pt idx="8">
                  <c:v>3.1673834240207566E-4</c:v>
                </c:pt>
                <c:pt idx="9">
                  <c:v>4.883809747991617E-4</c:v>
                </c:pt>
                <c:pt idx="14">
                  <c:v>3.8031356787002332E-4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Calc.'!$J$3:$J$97</c:f>
              <c:numCache>
                <c:formatCode>0.0000</c:formatCode>
                <c:ptCount val="95"/>
                <c:pt idx="1">
                  <c:v>0.10510199672380871</c:v>
                </c:pt>
                <c:pt idx="2">
                  <c:v>6.2135760398840535E-2</c:v>
                </c:pt>
                <c:pt idx="3">
                  <c:v>4.8639340781537914E-2</c:v>
                </c:pt>
                <c:pt idx="4">
                  <c:v>3.7445974689050317E-2</c:v>
                </c:pt>
                <c:pt idx="5">
                  <c:v>3.5657107396964045E-2</c:v>
                </c:pt>
                <c:pt idx="6">
                  <c:v>3.3192934305237579E-2</c:v>
                </c:pt>
                <c:pt idx="7">
                  <c:v>3.5578259104492867E-2</c:v>
                </c:pt>
                <c:pt idx="8">
                  <c:v>3.9845257699464419E-2</c:v>
                </c:pt>
                <c:pt idx="9">
                  <c:v>4.5607189944550548E-2</c:v>
                </c:pt>
                <c:pt idx="10">
                  <c:v>4.746539435413244E-2</c:v>
                </c:pt>
                <c:pt idx="11">
                  <c:v>5.1475351116899437E-2</c:v>
                </c:pt>
                <c:pt idx="12">
                  <c:v>5.3317873513363902E-2</c:v>
                </c:pt>
                <c:pt idx="13">
                  <c:v>5.4269352113003724E-2</c:v>
                </c:pt>
                <c:pt idx="14">
                  <c:v>5.0588894275819668E-2</c:v>
                </c:pt>
                <c:pt idx="15">
                  <c:v>0</c:v>
                </c:pt>
                <c:pt idx="16">
                  <c:v>0</c:v>
                </c:pt>
              </c:numCache>
            </c:numRef>
          </c:yVal>
          <c:smooth val="0"/>
          <c:extLst>
            <c:ext xmlns:c16="http://schemas.microsoft.com/office/drawing/2014/chart" uri="{C3380CC4-5D6E-409C-BE32-E72D297353CC}">
              <c16:uniqueId val="{00000000-29A0-45BE-BBFF-B63798DDB34B}"/>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Calc.'!$P$3:$P$97</c:f>
              <c:numCache>
                <c:formatCode>0.0000</c:formatCode>
                <c:ptCount val="95"/>
                <c:pt idx="1">
                  <c:v>8.2692283329692487E-2</c:v>
                </c:pt>
                <c:pt idx="2">
                  <c:v>5.5301062268909067E-2</c:v>
                </c:pt>
                <c:pt idx="3">
                  <c:v>1.0219837574257869E-2</c:v>
                </c:pt>
                <c:pt idx="4">
                  <c:v>-1.264836030848745E-2</c:v>
                </c:pt>
                <c:pt idx="5">
                  <c:v>-1.8416798579825006E-2</c:v>
                </c:pt>
                <c:pt idx="6">
                  <c:v>-1.4818607822008107E-2</c:v>
                </c:pt>
                <c:pt idx="7">
                  <c:v>-1.0144932794758641E-2</c:v>
                </c:pt>
                <c:pt idx="8">
                  <c:v>-4.1447103191398892E-3</c:v>
                </c:pt>
                <c:pt idx="9">
                  <c:v>9.9285665790360298E-4</c:v>
                </c:pt>
                <c:pt idx="10">
                  <c:v>2.6488528049648723E-3</c:v>
                </c:pt>
                <c:pt idx="11">
                  <c:v>4.5128101374564605E-4</c:v>
                </c:pt>
                <c:pt idx="12">
                  <c:v>-4.3130706517301078E-3</c:v>
                </c:pt>
                <c:pt idx="13">
                  <c:v>-4.5556156634767508E-3</c:v>
                </c:pt>
                <c:pt idx="14">
                  <c:v>1.7623065248329392E-2</c:v>
                </c:pt>
                <c:pt idx="15">
                  <c:v>0</c:v>
                </c:pt>
                <c:pt idx="16">
                  <c:v>0</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Calc.'!$J$2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Calc.'!$AZ$3:$AZ$94</c:f>
              <c:numCache>
                <c:formatCode>0.0000</c:formatCode>
                <c:ptCount val="92"/>
                <c:pt idx="1">
                  <c:v>8.5632322619104251E-2</c:v>
                </c:pt>
                <c:pt idx="2">
                  <c:v>7.8508432405737072E-2</c:v>
                </c:pt>
                <c:pt idx="3">
                  <c:v>5.0995850760072035E-2</c:v>
                </c:pt>
                <c:pt idx="4">
                  <c:v>5.7118287062260999E-2</c:v>
                </c:pt>
                <c:pt idx="5">
                  <c:v>4.7812234698822315E-2</c:v>
                </c:pt>
                <c:pt idx="6">
                  <c:v>3.6143210144247997E-2</c:v>
                </c:pt>
                <c:pt idx="7">
                  <c:v>1.551474885518059E-2</c:v>
                </c:pt>
                <c:pt idx="8">
                  <c:v>3.948489664089317E-2</c:v>
                </c:pt>
                <c:pt idx="9">
                  <c:v>4.1702001106964592E-2</c:v>
                </c:pt>
                <c:pt idx="10">
                  <c:v>4.9742692792248938E-2</c:v>
                </c:pt>
                <c:pt idx="11">
                  <c:v>5.4008229118683117E-2</c:v>
                </c:pt>
                <c:pt idx="12">
                  <c:v>6.1178672158725786E-2</c:v>
                </c:pt>
                <c:pt idx="13">
                  <c:v>3.4880300817475236E-2</c:v>
                </c:pt>
                <c:pt idx="14">
                  <c:v>5.4709076127689396E-2</c:v>
                </c:pt>
              </c:numCache>
            </c:numRef>
          </c:yVal>
          <c:smooth val="0"/>
          <c:extLst>
            <c:ext xmlns:c16="http://schemas.microsoft.com/office/drawing/2014/chart" uri="{C3380CC4-5D6E-409C-BE32-E72D297353CC}">
              <c16:uniqueId val="{00000000-2387-487F-B8C8-3D28443B696F}"/>
            </c:ext>
          </c:extLst>
        </c:ser>
        <c:ser>
          <c:idx val="1"/>
          <c:order val="1"/>
          <c:tx>
            <c:strRef>
              <c:f>'Post Process Calc.'!$P$2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Calc.'!$BF$3:$BF$94</c:f>
              <c:numCache>
                <c:formatCode>0.0000</c:formatCode>
                <c:ptCount val="92"/>
                <c:pt idx="1">
                  <c:v>9.9065157746228913E-2</c:v>
                </c:pt>
                <c:pt idx="2">
                  <c:v>3.4861648492778549E-2</c:v>
                </c:pt>
                <c:pt idx="3">
                  <c:v>2.4703302483483954E-2</c:v>
                </c:pt>
                <c:pt idx="4">
                  <c:v>1.5291788206570589E-2</c:v>
                </c:pt>
                <c:pt idx="5">
                  <c:v>-1.2570992810174606E-2</c:v>
                </c:pt>
                <c:pt idx="6">
                  <c:v>-2.4482109409205519E-2</c:v>
                </c:pt>
                <c:pt idx="7">
                  <c:v>-1.4283206398712247E-2</c:v>
                </c:pt>
                <c:pt idx="8">
                  <c:v>-3.6984215742399706E-3</c:v>
                </c:pt>
                <c:pt idx="9">
                  <c:v>-1.1415059063562404E-3</c:v>
                </c:pt>
                <c:pt idx="10">
                  <c:v>1.3996162936939277E-3</c:v>
                </c:pt>
                <c:pt idx="11">
                  <c:v>2.3718797555684263E-3</c:v>
                </c:pt>
                <c:pt idx="12">
                  <c:v>0</c:v>
                </c:pt>
                <c:pt idx="13">
                  <c:v>-1.211416387746787E-2</c:v>
                </c:pt>
                <c:pt idx="14">
                  <c:v>6.1879798897735115E-3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Calc.'!$BA$3:$BA$94</c:f>
              <c:numCache>
                <c:formatCode>0.0000</c:formatCode>
                <c:ptCount val="92"/>
                <c:pt idx="1">
                  <c:v>-1.6225071654145991E-3</c:v>
                </c:pt>
                <c:pt idx="2">
                  <c:v>-1.0467790987431641E-3</c:v>
                </c:pt>
                <c:pt idx="3">
                  <c:v>-1.3907959298201462E-3</c:v>
                </c:pt>
                <c:pt idx="4">
                  <c:v>-1.388868449264805E-3</c:v>
                </c:pt>
                <c:pt idx="5">
                  <c:v>-6.7943701940431666E-4</c:v>
                </c:pt>
                <c:pt idx="6">
                  <c:v>-7.718719454534314E-4</c:v>
                </c:pt>
                <c:pt idx="7">
                  <c:v>-9.7486318572267961E-4</c:v>
                </c:pt>
                <c:pt idx="8">
                  <c:v>-1.1105127180251274E-4</c:v>
                </c:pt>
                <c:pt idx="9">
                  <c:v>5.1413426022285126E-4</c:v>
                </c:pt>
                <c:pt idx="10">
                  <c:v>-3.6930301535208969E-4</c:v>
                </c:pt>
                <c:pt idx="11">
                  <c:v>4.2731785676320658E-4</c:v>
                </c:pt>
                <c:pt idx="12">
                  <c:v>-5.4605756968118793E-4</c:v>
                </c:pt>
                <c:pt idx="13">
                  <c:v>2.2858173704260348E-3</c:v>
                </c:pt>
                <c:pt idx="14">
                  <c:v>-5.5741322847079836E-4</c:v>
                </c:pt>
              </c:numCache>
            </c:numRef>
          </c:yVal>
          <c:smooth val="0"/>
          <c:extLst>
            <c:ext xmlns:c16="http://schemas.microsoft.com/office/drawing/2014/chart" uri="{C3380CC4-5D6E-409C-BE32-E72D297353CC}">
              <c16:uniqueId val="{00000000-2C2E-446A-B6EB-B2FB396734ED}"/>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Calc.'!$BJ$3:$BJ$94</c:f>
              <c:numCache>
                <c:formatCode>0.0000</c:formatCode>
                <c:ptCount val="92"/>
                <c:pt idx="1">
                  <c:v>2.7582621812048208E-2</c:v>
                </c:pt>
                <c:pt idx="2">
                  <c:v>3.0932023288117991E-2</c:v>
                </c:pt>
                <c:pt idx="3">
                  <c:v>2.920671452622307E-2</c:v>
                </c:pt>
                <c:pt idx="4">
                  <c:v>2.2778608750966968E-2</c:v>
                </c:pt>
                <c:pt idx="5">
                  <c:v>1.4268177407490647E-2</c:v>
                </c:pt>
                <c:pt idx="6">
                  <c:v>3.1977552025927868E-3</c:v>
                </c:pt>
                <c:pt idx="7">
                  <c:v>9.4565302190164156E-3</c:v>
                </c:pt>
                <c:pt idx="8">
                  <c:v>1.1327229723856252E-2</c:v>
                </c:pt>
                <c:pt idx="9">
                  <c:v>1.1105300020813568E-2</c:v>
                </c:pt>
                <c:pt idx="10">
                  <c:v>1.3487362896779665E-2</c:v>
                </c:pt>
                <c:pt idx="11">
                  <c:v>7.4780624933561083E-3</c:v>
                </c:pt>
                <c:pt idx="12">
                  <c:v>2.3662494686184747E-3</c:v>
                </c:pt>
                <c:pt idx="13">
                  <c:v>6.1258839212440111E-3</c:v>
                </c:pt>
                <c:pt idx="14">
                  <c:v>4.2735014182761341E-3</c:v>
                </c:pt>
              </c:numCache>
            </c:numRef>
          </c:yVal>
          <c:smooth val="0"/>
          <c:extLst>
            <c:ext xmlns:c16="http://schemas.microsoft.com/office/drawing/2014/chart" uri="{C3380CC4-5D6E-409C-BE32-E72D297353CC}">
              <c16:uniqueId val="{00000001-2C2E-446A-B6EB-B2FB396734ED}"/>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Calc.'!$K$2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Calc.'!$K$3:$K$97</c:f>
              <c:numCache>
                <c:formatCode>0.0000</c:formatCode>
                <c:ptCount val="95"/>
                <c:pt idx="1">
                  <c:v>-2.4712119977088262E-3</c:v>
                </c:pt>
                <c:pt idx="2">
                  <c:v>-1.704950822015491E-3</c:v>
                </c:pt>
                <c:pt idx="3">
                  <c:v>-1.321511016946575E-3</c:v>
                </c:pt>
                <c:pt idx="4">
                  <c:v>-8.6637884863398731E-4</c:v>
                </c:pt>
                <c:pt idx="5">
                  <c:v>-6.8285689260792445E-4</c:v>
                </c:pt>
                <c:pt idx="6">
                  <c:v>-4.3580745553101576E-4</c:v>
                </c:pt>
                <c:pt idx="7">
                  <c:v>-3.4201309165245001E-4</c:v>
                </c:pt>
                <c:pt idx="8">
                  <c:v>-2.4804468954868773E-4</c:v>
                </c:pt>
                <c:pt idx="9">
                  <c:v>-1.436160807059934E-4</c:v>
                </c:pt>
                <c:pt idx="10">
                  <c:v>-5.1973684887056831E-6</c:v>
                </c:pt>
                <c:pt idx="11">
                  <c:v>1.3166522068257675E-4</c:v>
                </c:pt>
                <c:pt idx="12">
                  <c:v>3.2826555310654814E-4</c:v>
                </c:pt>
                <c:pt idx="13">
                  <c:v>4.9903377470594205E-4</c:v>
                </c:pt>
                <c:pt idx="14">
                  <c:v>8.1997892156005967E-4</c:v>
                </c:pt>
                <c:pt idx="15">
                  <c:v>0</c:v>
                </c:pt>
                <c:pt idx="16">
                  <c:v>0</c:v>
                </c:pt>
              </c:numCache>
            </c:numRef>
          </c:yVal>
          <c:smooth val="0"/>
          <c:extLst>
            <c:ext xmlns:c16="http://schemas.microsoft.com/office/drawing/2014/chart" uri="{C3380CC4-5D6E-409C-BE32-E72D297353CC}">
              <c16:uniqueId val="{00000000-E82D-4F8A-B25C-4360E821160A}"/>
            </c:ext>
          </c:extLst>
        </c:ser>
        <c:ser>
          <c:idx val="1"/>
          <c:order val="1"/>
          <c:tx>
            <c:strRef>
              <c:f>'Post Process Calc.'!$T$2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Calc.'!$T$3:$T$97</c:f>
              <c:numCache>
                <c:formatCode>0.0000</c:formatCode>
                <c:ptCount val="95"/>
                <c:pt idx="1">
                  <c:v>3.1627237952701136E-2</c:v>
                </c:pt>
                <c:pt idx="2">
                  <c:v>2.4268214052021932E-2</c:v>
                </c:pt>
                <c:pt idx="3">
                  <c:v>2.12935990825792E-2</c:v>
                </c:pt>
                <c:pt idx="4">
                  <c:v>1.556969560353285E-2</c:v>
                </c:pt>
                <c:pt idx="5">
                  <c:v>1.347594491370528E-2</c:v>
                </c:pt>
                <c:pt idx="6">
                  <c:v>1.0318915872931057E-2</c:v>
                </c:pt>
                <c:pt idx="7">
                  <c:v>9.58209208287099E-3</c:v>
                </c:pt>
                <c:pt idx="8">
                  <c:v>9.1418413805644163E-3</c:v>
                </c:pt>
                <c:pt idx="9">
                  <c:v>8.8937358412664435E-3</c:v>
                </c:pt>
                <c:pt idx="10">
                  <c:v>7.8121084196453791E-3</c:v>
                </c:pt>
                <c:pt idx="11">
                  <c:v>7.3129009604403156E-3</c:v>
                </c:pt>
                <c:pt idx="12">
                  <c:v>6.3020678003225467E-3</c:v>
                </c:pt>
                <c:pt idx="13">
                  <c:v>5.5778889907624127E-3</c:v>
                </c:pt>
                <c:pt idx="14">
                  <c:v>3.8894832746211665E-3</c:v>
                </c:pt>
                <c:pt idx="15">
                  <c:v>0</c:v>
                </c:pt>
                <c:pt idx="16">
                  <c:v>0</c:v>
                </c:pt>
              </c:numCache>
            </c:numRef>
          </c:yVal>
          <c:smooth val="0"/>
          <c:extLst>
            <c:ext xmlns:c16="http://schemas.microsoft.com/office/drawing/2014/chart" uri="{C3380CC4-5D6E-409C-BE32-E72D297353CC}">
              <c16:uniqueId val="{00000001-E82D-4F8A-B25C-4360E821160A}"/>
            </c:ext>
          </c:extLst>
        </c:ser>
        <c:ser>
          <c:idx val="2"/>
          <c:order val="2"/>
          <c:tx>
            <c:strRef>
              <c:f>'Post Process Calc.'!$E$2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Calc.'!$E$3:$E$101</c:f>
              <c:numCache>
                <c:formatCode>0.0000</c:formatCode>
                <c:ptCount val="99"/>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Calc.'!$AA$3:$AA$97</c:f>
              <c:numCache>
                <c:formatCode>0.0000</c:formatCode>
                <c:ptCount val="95"/>
                <c:pt idx="1">
                  <c:v>3.7435089603965665E-3</c:v>
                </c:pt>
                <c:pt idx="2">
                  <c:v>3.7532497570307551E-3</c:v>
                </c:pt>
                <c:pt idx="3">
                  <c:v>3.955214667460078E-3</c:v>
                </c:pt>
                <c:pt idx="4">
                  <c:v>3.1902875764950834E-3</c:v>
                </c:pt>
                <c:pt idx="5">
                  <c:v>2.9226559879905103E-3</c:v>
                </c:pt>
                <c:pt idx="6">
                  <c:v>2.4009150500457774E-3</c:v>
                </c:pt>
                <c:pt idx="7">
                  <c:v>2.319565459489845E-3</c:v>
                </c:pt>
                <c:pt idx="8">
                  <c:v>2.3031450189416112E-3</c:v>
                </c:pt>
                <c:pt idx="9">
                  <c:v>2.3305133074373761E-3</c:v>
                </c:pt>
                <c:pt idx="10">
                  <c:v>2.1369081336817452E-3</c:v>
                </c:pt>
                <c:pt idx="11">
                  <c:v>2.0853698794005464E-3</c:v>
                </c:pt>
                <c:pt idx="12">
                  <c:v>1.9126786291905045E-3</c:v>
                </c:pt>
                <c:pt idx="13">
                  <c:v>1.7945756458915779E-3</c:v>
                </c:pt>
                <c:pt idx="14">
                  <c:v>1.4652129076165141E-3</c:v>
                </c:pt>
                <c:pt idx="15">
                  <c:v>0</c:v>
                </c:pt>
                <c:pt idx="16">
                  <c:v>0</c:v>
                </c:pt>
              </c:numCache>
            </c:numRef>
          </c:yVal>
          <c:smooth val="0"/>
          <c:extLst>
            <c:ext xmlns:c16="http://schemas.microsoft.com/office/drawing/2014/chart" uri="{C3380CC4-5D6E-409C-BE32-E72D297353CC}">
              <c16:uniqueId val="{00000000-3367-46A1-95F1-680A65D0D341}"/>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Calc.'!$O$3:$O$97</c:f>
              <c:numCache>
                <c:formatCode>0.0000</c:formatCode>
                <c:ptCount val="95"/>
                <c:pt idx="1">
                  <c:v>4.5090902484251133E-3</c:v>
                </c:pt>
                <c:pt idx="2">
                  <c:v>3.5432274744586034E-3</c:v>
                </c:pt>
                <c:pt idx="3">
                  <c:v>3.199625047416371E-3</c:v>
                </c:pt>
                <c:pt idx="4">
                  <c:v>2.3998783021295838E-3</c:v>
                </c:pt>
                <c:pt idx="5">
                  <c:v>2.121654923544011E-3</c:v>
                </c:pt>
                <c:pt idx="6">
                  <c:v>1.6872973705253946E-3</c:v>
                </c:pt>
                <c:pt idx="7">
                  <c:v>1.6147647004134294E-3</c:v>
                </c:pt>
                <c:pt idx="8">
                  <c:v>1.6027638642167185E-3</c:v>
                </c:pt>
                <c:pt idx="9">
                  <c:v>1.6392645331446323E-3</c:v>
                </c:pt>
                <c:pt idx="10">
                  <c:v>1.5411745844916981E-3</c:v>
                </c:pt>
                <c:pt idx="11">
                  <c:v>1.5587094836280438E-3</c:v>
                </c:pt>
                <c:pt idx="12">
                  <c:v>1.5276760979093297E-3</c:v>
                </c:pt>
                <c:pt idx="13">
                  <c:v>1.5322218526664733E-3</c:v>
                </c:pt>
                <c:pt idx="14">
                  <c:v>1.4778387622614957E-3</c:v>
                </c:pt>
                <c:pt idx="15">
                  <c:v>0</c:v>
                </c:pt>
                <c:pt idx="16">
                  <c:v>0</c:v>
                </c:pt>
              </c:numCache>
            </c:numRef>
          </c:yVal>
          <c:smooth val="0"/>
          <c:extLst>
            <c:ext xmlns:c16="http://schemas.microsoft.com/office/drawing/2014/chart" uri="{C3380CC4-5D6E-409C-BE32-E72D297353CC}">
              <c16:uniqueId val="{00000001-3367-46A1-95F1-680A65D0D341}"/>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Calc.'!$Q$3:$Q$97</c:f>
              <c:numCache>
                <c:formatCode>0.0000</c:formatCode>
                <c:ptCount val="95"/>
                <c:pt idx="1">
                  <c:v>6.1553336403672738E-3</c:v>
                </c:pt>
                <c:pt idx="2">
                  <c:v>5.9366788514535326E-3</c:v>
                </c:pt>
                <c:pt idx="3">
                  <c:v>6.1231734067740407E-3</c:v>
                </c:pt>
                <c:pt idx="4">
                  <c:v>4.8904972122034204E-3</c:v>
                </c:pt>
                <c:pt idx="5">
                  <c:v>4.4573173908811718E-3</c:v>
                </c:pt>
                <c:pt idx="6">
                  <c:v>3.6410338754809643E-3</c:v>
                </c:pt>
                <c:pt idx="7">
                  <c:v>3.5080203390664959E-3</c:v>
                </c:pt>
                <c:pt idx="8">
                  <c:v>3.4749358207483137E-3</c:v>
                </c:pt>
                <c:pt idx="9">
                  <c:v>3.5096255835337965E-3</c:v>
                </c:pt>
                <c:pt idx="10">
                  <c:v>3.2132622838466694E-3</c:v>
                </c:pt>
                <c:pt idx="11">
                  <c:v>3.1328656090308157E-3</c:v>
                </c:pt>
                <c:pt idx="12">
                  <c:v>2.8715807790082137E-3</c:v>
                </c:pt>
                <c:pt idx="13">
                  <c:v>2.6940261245368964E-3</c:v>
                </c:pt>
                <c:pt idx="14">
                  <c:v>2.2013212066057833E-3</c:v>
                </c:pt>
                <c:pt idx="15">
                  <c:v>0</c:v>
                </c:pt>
                <c:pt idx="16">
                  <c:v>0</c:v>
                </c:pt>
              </c:numCache>
            </c:numRef>
          </c:yVal>
          <c:smooth val="0"/>
          <c:extLst>
            <c:ext xmlns:c16="http://schemas.microsoft.com/office/drawing/2014/chart" uri="{C3380CC4-5D6E-409C-BE32-E72D297353CC}">
              <c16:uniqueId val="{00000002-3367-46A1-95F1-680A65D0D341}"/>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Calc.'!$R$3:$R$97</c:f>
              <c:numCache>
                <c:formatCode>0.0000</c:formatCode>
                <c:ptCount val="95"/>
                <c:pt idx="1">
                  <c:v>2.5075657021013105E-3</c:v>
                </c:pt>
                <c:pt idx="2">
                  <c:v>2.6737168497486751E-3</c:v>
                </c:pt>
                <c:pt idx="3">
                  <c:v>2.9027430262846465E-3</c:v>
                </c:pt>
                <c:pt idx="4">
                  <c:v>2.3686780208969026E-3</c:v>
                </c:pt>
                <c:pt idx="5">
                  <c:v>2.1805534487747739E-3</c:v>
                </c:pt>
                <c:pt idx="6">
                  <c:v>1.7971683135068366E-3</c:v>
                </c:pt>
                <c:pt idx="7">
                  <c:v>1.7361466333842205E-3</c:v>
                </c:pt>
                <c:pt idx="8">
                  <c:v>1.7203575826864803E-3</c:v>
                </c:pt>
                <c:pt idx="9">
                  <c:v>1.7331729380839953E-3</c:v>
                </c:pt>
                <c:pt idx="10">
                  <c:v>1.5767975398700007E-3</c:v>
                </c:pt>
                <c:pt idx="11">
                  <c:v>1.5227395901216696E-3</c:v>
                </c:pt>
                <c:pt idx="12">
                  <c:v>1.3693942834080372E-3</c:v>
                </c:pt>
                <c:pt idx="13">
                  <c:v>1.2580793537350031E-3</c:v>
                </c:pt>
                <c:pt idx="14">
                  <c:v>9.6680936110033063E-4</c:v>
                </c:pt>
                <c:pt idx="15">
                  <c:v>0</c:v>
                </c:pt>
                <c:pt idx="16">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Calc.'!$S$3:$S$97</c:f>
              <c:numCache>
                <c:formatCode>0.0000</c:formatCode>
                <c:ptCount val="95"/>
                <c:pt idx="1">
                  <c:v>1.5154319851470729E-3</c:v>
                </c:pt>
                <c:pt idx="2">
                  <c:v>1.082337087942509E-3</c:v>
                </c:pt>
                <c:pt idx="3">
                  <c:v>9.0399304734386154E-4</c:v>
                </c:pt>
                <c:pt idx="4">
                  <c:v>6.5068530625882572E-4</c:v>
                </c:pt>
                <c:pt idx="5">
                  <c:v>5.6386080026713057E-4</c:v>
                </c:pt>
                <c:pt idx="6">
                  <c:v>4.4181221651412724E-4</c:v>
                </c:pt>
                <c:pt idx="7">
                  <c:v>4.2283256331067647E-4</c:v>
                </c:pt>
                <c:pt idx="8">
                  <c:v>4.2347709900046111E-4</c:v>
                </c:pt>
                <c:pt idx="9">
                  <c:v>4.4149025175060062E-4</c:v>
                </c:pt>
                <c:pt idx="10">
                  <c:v>4.2853353318691892E-4</c:v>
                </c:pt>
                <c:pt idx="11">
                  <c:v>4.5034455050512384E-4</c:v>
                </c:pt>
                <c:pt idx="12">
                  <c:v>4.690602162303453E-4</c:v>
                </c:pt>
                <c:pt idx="13">
                  <c:v>4.9580209892913576E-4</c:v>
                </c:pt>
                <c:pt idx="14">
                  <c:v>5.3149942179999375E-4</c:v>
                </c:pt>
                <c:pt idx="15">
                  <c:v>0</c:v>
                </c:pt>
                <c:pt idx="16">
                  <c:v>0</c:v>
                </c:pt>
              </c:numCache>
            </c:numRef>
          </c:yVal>
          <c:smooth val="0"/>
          <c:extLst>
            <c:ext xmlns:c16="http://schemas.microsoft.com/office/drawing/2014/chart" uri="{C3380CC4-5D6E-409C-BE32-E72D297353CC}">
              <c16:uniqueId val="{00000000-A6EC-4B4F-9878-3DCD1B0A6248}"/>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Calc.'!$W$3:$W$97</c:f>
              <c:numCache>
                <c:formatCode>0.0000</c:formatCode>
                <c:ptCount val="95"/>
                <c:pt idx="1">
                  <c:v>1.5818677108141069E-2</c:v>
                </c:pt>
                <c:pt idx="2">
                  <c:v>1.3263528452965316E-2</c:v>
                </c:pt>
                <c:pt idx="3">
                  <c:v>1.2414408639757386E-2</c:v>
                </c:pt>
                <c:pt idx="4">
                  <c:v>9.3791174174697386E-3</c:v>
                </c:pt>
                <c:pt idx="5">
                  <c:v>8.2518754653367402E-3</c:v>
                </c:pt>
                <c:pt idx="6">
                  <c:v>6.4101847134114291E-3</c:v>
                </c:pt>
                <c:pt idx="7">
                  <c:v>5.9702112438059108E-3</c:v>
                </c:pt>
                <c:pt idx="8">
                  <c:v>5.6785820476009689E-3</c:v>
                </c:pt>
                <c:pt idx="9">
                  <c:v>5.462737181381236E-3</c:v>
                </c:pt>
                <c:pt idx="10">
                  <c:v>4.6840310805933219E-3</c:v>
                </c:pt>
                <c:pt idx="11">
                  <c:v>4.2266766452326368E-3</c:v>
                </c:pt>
                <c:pt idx="12">
                  <c:v>3.3616403630928851E-3</c:v>
                </c:pt>
                <c:pt idx="13">
                  <c:v>2.6842656947528697E-3</c:v>
                </c:pt>
                <c:pt idx="14">
                  <c:v>1.1838357394941073E-3</c:v>
                </c:pt>
                <c:pt idx="15">
                  <c:v>0</c:v>
                </c:pt>
                <c:pt idx="16">
                  <c:v>0</c:v>
                </c:pt>
              </c:numCache>
            </c:numRef>
          </c:yVal>
          <c:smooth val="0"/>
          <c:extLst>
            <c:ext xmlns:c16="http://schemas.microsoft.com/office/drawing/2014/chart" uri="{C3380CC4-5D6E-409C-BE32-E72D297353CC}">
              <c16:uniqueId val="{00000001-A6EC-4B4F-9878-3DCD1B0A6248}"/>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Calc.'!$Z$3:$Z$97</c:f>
              <c:numCache>
                <c:formatCode>0.0000</c:formatCode>
                <c:ptCount val="95"/>
                <c:pt idx="1">
                  <c:v>6.5428358364399307E-3</c:v>
                </c:pt>
                <c:pt idx="2">
                  <c:v>3.1669908201492698E-3</c:v>
                </c:pt>
                <c:pt idx="3">
                  <c:v>1.4549642362032692E-3</c:v>
                </c:pt>
                <c:pt idx="4">
                  <c:v>5.1542937479615253E-4</c:v>
                </c:pt>
                <c:pt idx="5">
                  <c:v>1.7861037535198688E-4</c:v>
                </c:pt>
                <c:pt idx="6">
                  <c:v>-8.9563555814320848E-5</c:v>
                </c:pt>
                <c:pt idx="7">
                  <c:v>-1.755097525567119E-4</c:v>
                </c:pt>
                <c:pt idx="8">
                  <c:v>-2.2481797854791938E-4</c:v>
                </c:pt>
                <c:pt idx="9">
                  <c:v>-2.3151939237320537E-4</c:v>
                </c:pt>
                <c:pt idx="10">
                  <c:v>-1.6358551884551348E-4</c:v>
                </c:pt>
                <c:pt idx="11">
                  <c:v>-6.5743009354141252E-5</c:v>
                </c:pt>
                <c:pt idx="12">
                  <c:v>1.2801544441867928E-4</c:v>
                </c:pt>
                <c:pt idx="13">
                  <c:v>3.1973904737805047E-4</c:v>
                </c:pt>
                <c:pt idx="14">
                  <c:v>7.3273531594451977E-4</c:v>
                </c:pt>
                <c:pt idx="15">
                  <c:v>0</c:v>
                </c:pt>
                <c:pt idx="16">
                  <c:v>0</c:v>
                </c:pt>
              </c:numCache>
            </c:numRef>
          </c:yVal>
          <c:smooth val="0"/>
          <c:extLst>
            <c:ext xmlns:c16="http://schemas.microsoft.com/office/drawing/2014/chart" uri="{C3380CC4-5D6E-409C-BE32-E72D297353CC}">
              <c16:uniqueId val="{00000002-A6EC-4B4F-9878-3DCD1B0A6248}"/>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Calc.'!$M$3:$M$97</c:f>
              <c:numCache>
                <c:formatCode>0.0000</c:formatCode>
                <c:ptCount val="95"/>
                <c:pt idx="1">
                  <c:v>-1.4943127769928011E-2</c:v>
                </c:pt>
                <c:pt idx="2">
                  <c:v>-1.0539830296237212E-2</c:v>
                </c:pt>
                <c:pt idx="3">
                  <c:v>-8.560265783302894E-3</c:v>
                </c:pt>
                <c:pt idx="4">
                  <c:v>-5.9553093152356646E-3</c:v>
                </c:pt>
                <c:pt idx="5">
                  <c:v>-4.9936598530263996E-3</c:v>
                </c:pt>
                <c:pt idx="6">
                  <c:v>-3.6668429153593491E-3</c:v>
                </c:pt>
                <c:pt idx="7">
                  <c:v>-3.3223049975922973E-3</c:v>
                </c:pt>
                <c:pt idx="8">
                  <c:v>-3.0912342882600434E-3</c:v>
                </c:pt>
                <c:pt idx="9">
                  <c:v>-2.934651490492983E-3</c:v>
                </c:pt>
                <c:pt idx="10">
                  <c:v>-2.5116115129721643E-3</c:v>
                </c:pt>
                <c:pt idx="11">
                  <c:v>-2.2946795300698548E-3</c:v>
                </c:pt>
                <c:pt idx="12">
                  <c:v>-1.9089393515473274E-3</c:v>
                </c:pt>
                <c:pt idx="13">
                  <c:v>-1.6346973520600975E-3</c:v>
                </c:pt>
                <c:pt idx="14">
                  <c:v>-1.0338257646942981E-3</c:v>
                </c:pt>
                <c:pt idx="15">
                  <c:v>0</c:v>
                </c:pt>
                <c:pt idx="16">
                  <c:v>0</c:v>
                </c:pt>
              </c:numCache>
            </c:numRef>
          </c:yVal>
          <c:smooth val="0"/>
          <c:extLst>
            <c:ext xmlns:c16="http://schemas.microsoft.com/office/drawing/2014/chart" uri="{C3380CC4-5D6E-409C-BE32-E72D297353CC}">
              <c16:uniqueId val="{00000003-A6EC-4B4F-9878-3DCD1B0A6248}"/>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Calc.'!$H$3:$H$101</c:f>
              <c:numCache>
                <c:formatCode>0.0000</c:formatCode>
                <c:ptCount val="99"/>
                <c:pt idx="1">
                  <c:v>-1.7736532325395475E-3</c:v>
                </c:pt>
                <c:pt idx="2">
                  <c:v>-5.6650964162119366E-4</c:v>
                </c:pt>
                <c:pt idx="3">
                  <c:v>2.2926178353968921E-3</c:v>
                </c:pt>
                <c:pt idx="4">
                  <c:v>4.0791354172423997E-3</c:v>
                </c:pt>
                <c:pt idx="5">
                  <c:v>5.3376747404116492E-3</c:v>
                </c:pt>
                <c:pt idx="6">
                  <c:v>6.4094332012073329E-3</c:v>
                </c:pt>
                <c:pt idx="7">
                  <c:v>7.4440866044825421E-3</c:v>
                </c:pt>
                <c:pt idx="8">
                  <c:v>8.6526643960113669E-3</c:v>
                </c:pt>
                <c:pt idx="9">
                  <c:v>9.8603494063895462E-3</c:v>
                </c:pt>
                <c:pt idx="10">
                  <c:v>9.7747449158144904E-3</c:v>
                </c:pt>
                <c:pt idx="11">
                  <c:v>9.7135193030078934E-3</c:v>
                </c:pt>
                <c:pt idx="12">
                  <c:v>8.2485176492285879E-3</c:v>
                </c:pt>
                <c:pt idx="13">
                  <c:v>6.4591413203739217E-3</c:v>
                </c:pt>
                <c:pt idx="14">
                  <c:v>1.1987515695101175E-3</c:v>
                </c:pt>
                <c:pt idx="15">
                  <c:v>0</c:v>
                </c:pt>
                <c:pt idx="16">
                  <c:v>0</c:v>
                </c:pt>
              </c:numCache>
            </c:numRef>
          </c:yVal>
          <c:smooth val="0"/>
          <c:extLst>
            <c:ext xmlns:c16="http://schemas.microsoft.com/office/drawing/2014/chart" uri="{C3380CC4-5D6E-409C-BE32-E72D297353CC}">
              <c16:uniqueId val="{00000004-A6EC-4B4F-9878-3DCD1B0A6248}"/>
            </c:ext>
          </c:extLst>
        </c:ser>
        <c:ser>
          <c:idx val="5"/>
          <c:order val="5"/>
          <c:tx>
            <c:strRef>
              <c:f>'Post Process Calc.'!$I$2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Calc.'!$I$3:$I$100</c:f>
              <c:numCache>
                <c:formatCode>0.0000</c:formatCode>
                <c:ptCount val="98"/>
                <c:pt idx="1">
                  <c:v>4.9249040944778456E-3</c:v>
                </c:pt>
                <c:pt idx="2">
                  <c:v>3.8016536343836722E-3</c:v>
                </c:pt>
                <c:pt idx="3">
                  <c:v>3.3156729505319817E-3</c:v>
                </c:pt>
                <c:pt idx="4">
                  <c:v>2.389686015500003E-3</c:v>
                </c:pt>
                <c:pt idx="5">
                  <c:v>2.0339134635111366E-3</c:v>
                </c:pt>
                <c:pt idx="6">
                  <c:v>1.4992564802534022E-3</c:v>
                </c:pt>
                <c:pt idx="7">
                  <c:v>1.342505415134314E-3</c:v>
                </c:pt>
                <c:pt idx="8">
                  <c:v>1.212349705324086E-3</c:v>
                </c:pt>
                <c:pt idx="9">
                  <c:v>1.0874360525599915E-3</c:v>
                </c:pt>
                <c:pt idx="10">
                  <c:v>8.3510201537964526E-4</c:v>
                </c:pt>
                <c:pt idx="11">
                  <c:v>6.4147515146461848E-4</c:v>
                </c:pt>
                <c:pt idx="12">
                  <c:v>3.2690175896463609E-4</c:v>
                </c:pt>
                <c:pt idx="13">
                  <c:v>6.7053002783030096E-5</c:v>
                </c:pt>
                <c:pt idx="14">
                  <c:v>-4.6118033061814533E-4</c:v>
                </c:pt>
                <c:pt idx="15">
                  <c:v>0</c:v>
                </c:pt>
                <c:pt idx="16">
                  <c:v>0</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Calc.'!$AA$2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Calc.'!$BQ$3:$BQ$94</c:f>
              <c:numCache>
                <c:formatCode>0.0000</c:formatCode>
                <c:ptCount val="92"/>
                <c:pt idx="2">
                  <c:v>1.4923022927209653E-3</c:v>
                </c:pt>
                <c:pt idx="3">
                  <c:v>6.2144236784603037E-3</c:v>
                </c:pt>
                <c:pt idx="6">
                  <c:v>2.3614426651691269E-3</c:v>
                </c:pt>
                <c:pt idx="8">
                  <c:v>2.0832111700261479E-3</c:v>
                </c:pt>
                <c:pt idx="9">
                  <c:v>2.5717684719640688E-3</c:v>
                </c:pt>
                <c:pt idx="14">
                  <c:v>2.1851264422121865E-3</c:v>
                </c:pt>
              </c:numCache>
            </c:numRef>
          </c:yVal>
          <c:smooth val="0"/>
          <c:extLst>
            <c:ext xmlns:c16="http://schemas.microsoft.com/office/drawing/2014/chart" uri="{C3380CC4-5D6E-409C-BE32-E72D297353CC}">
              <c16:uniqueId val="{00000000-39C7-4737-8612-1568D5960BDF}"/>
            </c:ext>
          </c:extLst>
        </c:ser>
        <c:ser>
          <c:idx val="1"/>
          <c:order val="1"/>
          <c:tx>
            <c:strRef>
              <c:f>'Post Process Calc.'!$O$2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Calc.'!$BE$3:$BE$94</c:f>
              <c:numCache>
                <c:formatCode>0.0000</c:formatCode>
                <c:ptCount val="92"/>
                <c:pt idx="2">
                  <c:v>2.1848401463534094E-3</c:v>
                </c:pt>
                <c:pt idx="3">
                  <c:v>6.1285358499355335E-3</c:v>
                </c:pt>
                <c:pt idx="6">
                  <c:v>1.5921197632537422E-3</c:v>
                </c:pt>
                <c:pt idx="8">
                  <c:v>1.3673913006006517E-3</c:v>
                </c:pt>
                <c:pt idx="9">
                  <c:v>2.3204046813442678E-3</c:v>
                </c:pt>
                <c:pt idx="14">
                  <c:v>1.6463252449844276E-3</c:v>
                </c:pt>
              </c:numCache>
            </c:numRef>
          </c:yVal>
          <c:smooth val="0"/>
          <c:extLst>
            <c:ext xmlns:c16="http://schemas.microsoft.com/office/drawing/2014/chart" uri="{C3380CC4-5D6E-409C-BE32-E72D297353CC}">
              <c16:uniqueId val="{00000001-39C7-4737-8612-1568D5960BDF}"/>
            </c:ext>
          </c:extLst>
        </c:ser>
        <c:ser>
          <c:idx val="2"/>
          <c:order val="2"/>
          <c:tx>
            <c:strRef>
              <c:f>'Post Process Calc.'!$Q$2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Calc.'!$BG$3:$BG$94</c:f>
              <c:numCache>
                <c:formatCode>0.0000</c:formatCode>
                <c:ptCount val="92"/>
                <c:pt idx="2">
                  <c:v>4.0429752240932204E-3</c:v>
                </c:pt>
                <c:pt idx="3">
                  <c:v>8.5036085668655781E-3</c:v>
                </c:pt>
                <c:pt idx="6">
                  <c:v>3.4599312604042367E-3</c:v>
                </c:pt>
                <c:pt idx="8">
                  <c:v>3.2189736191189093E-3</c:v>
                </c:pt>
                <c:pt idx="9">
                  <c:v>4.6016133376658268E-3</c:v>
                </c:pt>
                <c:pt idx="14">
                  <c:v>3.1708858061959434E-3</c:v>
                </c:pt>
              </c:numCache>
            </c:numRef>
          </c:yVal>
          <c:smooth val="0"/>
          <c:extLst>
            <c:ext xmlns:c16="http://schemas.microsoft.com/office/drawing/2014/chart" uri="{C3380CC4-5D6E-409C-BE32-E72D297353CC}">
              <c16:uniqueId val="{00000002-39C7-4737-8612-1568D5960BDF}"/>
            </c:ext>
          </c:extLst>
        </c:ser>
        <c:ser>
          <c:idx val="3"/>
          <c:order val="3"/>
          <c:tx>
            <c:strRef>
              <c:f>'Post Process Calc.'!$R$2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Calc.'!$BH$3:$BH$94</c:f>
              <c:numCache>
                <c:formatCode>0.0000</c:formatCode>
                <c:ptCount val="92"/>
                <c:pt idx="2">
                  <c:v>6.4488292511622391E-4</c:v>
                </c:pt>
                <c:pt idx="3">
                  <c:v>4.8481625352181333E-3</c:v>
                </c:pt>
                <c:pt idx="6">
                  <c:v>1.7624851476746905E-3</c:v>
                </c:pt>
                <c:pt idx="8">
                  <c:v>1.512507965814083E-3</c:v>
                </c:pt>
                <c:pt idx="9">
                  <c:v>1.9483574811099264E-3</c:v>
                </c:pt>
                <c:pt idx="14">
                  <c:v>1.5774512567431334E-3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Calc.'!$S$2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Calc.'!$BI$3:$BI$94</c:f>
              <c:numCache>
                <c:formatCode>0.0000</c:formatCode>
                <c:ptCount val="92"/>
                <c:pt idx="2">
                  <c:v>1.314480177218056E-3</c:v>
                </c:pt>
                <c:pt idx="3">
                  <c:v>8.3463153627032357E-4</c:v>
                </c:pt>
                <c:pt idx="6">
                  <c:v>5.3622074577248089E-4</c:v>
                </c:pt>
                <c:pt idx="8">
                  <c:v>2.443550117567113E-4</c:v>
                </c:pt>
                <c:pt idx="9">
                  <c:v>8.0629593788718659E-4</c:v>
                </c:pt>
                <c:pt idx="14">
                  <c:v>4.8095995357481995E-4</c:v>
                </c:pt>
              </c:numCache>
            </c:numRef>
          </c:yVal>
          <c:smooth val="0"/>
          <c:extLst>
            <c:ext xmlns:c16="http://schemas.microsoft.com/office/drawing/2014/chart" uri="{C3380CC4-5D6E-409C-BE32-E72D297353CC}">
              <c16:uniqueId val="{00000000-058B-4FEC-9C1A-AB4897198F45}"/>
            </c:ext>
          </c:extLst>
        </c:ser>
        <c:ser>
          <c:idx val="2"/>
          <c:order val="1"/>
          <c:tx>
            <c:strRef>
              <c:f>'Post Process Calc.'!$W$2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Calc.'!$BM$3:$BM$94</c:f>
              <c:numCache>
                <c:formatCode>0.0000</c:formatCode>
                <c:ptCount val="92"/>
                <c:pt idx="2">
                  <c:v>9.1288073951376683E-3</c:v>
                </c:pt>
                <c:pt idx="3">
                  <c:v>1.7173317648113567E-2</c:v>
                </c:pt>
                <c:pt idx="6">
                  <c:v>7.1746865232628319E-3</c:v>
                </c:pt>
                <c:pt idx="8">
                  <c:v>5.1481824181241788E-3</c:v>
                </c:pt>
                <c:pt idx="9">
                  <c:v>5.763156899253199E-3</c:v>
                </c:pt>
                <c:pt idx="14">
                  <c:v>4.1868141397733332E-3</c:v>
                </c:pt>
              </c:numCache>
            </c:numRef>
          </c:yVal>
          <c:smooth val="0"/>
          <c:extLst>
            <c:ext xmlns:c16="http://schemas.microsoft.com/office/drawing/2014/chart" uri="{C3380CC4-5D6E-409C-BE32-E72D297353CC}">
              <c16:uniqueId val="{00000001-058B-4FEC-9C1A-AB4897198F45}"/>
            </c:ext>
          </c:extLst>
        </c:ser>
        <c:ser>
          <c:idx val="3"/>
          <c:order val="2"/>
          <c:tx>
            <c:strRef>
              <c:f>'Post Process Calc.'!$Z$2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Calc.'!$BP$3:$BP$94</c:f>
              <c:numCache>
                <c:formatCode>0.0000</c:formatCode>
                <c:ptCount val="92"/>
                <c:pt idx="2">
                  <c:v>2.8188146672333261E-3</c:v>
                </c:pt>
                <c:pt idx="3">
                  <c:v>4.1036721869624508E-3</c:v>
                </c:pt>
                <c:pt idx="6">
                  <c:v>8.7068182381738063E-4</c:v>
                </c:pt>
                <c:pt idx="8">
                  <c:v>-1.8434934653158972E-3</c:v>
                </c:pt>
                <c:pt idx="9">
                  <c:v>1.8387273062774291E-3</c:v>
                </c:pt>
                <c:pt idx="14">
                  <c:v>-1.3282855979942618E-5</c:v>
                </c:pt>
              </c:numCache>
            </c:numRef>
          </c:yVal>
          <c:smooth val="0"/>
          <c:extLst>
            <c:ext xmlns:c16="http://schemas.microsoft.com/office/drawing/2014/chart" uri="{C3380CC4-5D6E-409C-BE32-E72D297353CC}">
              <c16:uniqueId val="{00000002-058B-4FEC-9C1A-AB4897198F45}"/>
            </c:ext>
          </c:extLst>
        </c:ser>
        <c:ser>
          <c:idx val="1"/>
          <c:order val="3"/>
          <c:tx>
            <c:strRef>
              <c:f>'Post Process Calc.'!$M$2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Calc.'!$BC$3:$BC$94</c:f>
              <c:numCache>
                <c:formatCode>0.0000</c:formatCode>
                <c:ptCount val="92"/>
                <c:pt idx="2">
                  <c:v>-1.3417548894880645E-2</c:v>
                </c:pt>
                <c:pt idx="3">
                  <c:v>-6.1482392830054505E-3</c:v>
                </c:pt>
                <c:pt idx="6">
                  <c:v>-4.7750183820172744E-3</c:v>
                </c:pt>
                <c:pt idx="8">
                  <c:v>-3.4076135214306039E-3</c:v>
                </c:pt>
                <c:pt idx="9">
                  <c:v>-1.8080650685870893E-3</c:v>
                </c:pt>
                <c:pt idx="14">
                  <c:v>-2.4656813532277391E-3</c:v>
                </c:pt>
              </c:numCache>
            </c:numRef>
          </c:yVal>
          <c:smooth val="0"/>
          <c:extLst>
            <c:ext xmlns:c16="http://schemas.microsoft.com/office/drawing/2014/chart" uri="{C3380CC4-5D6E-409C-BE32-E72D297353CC}">
              <c16:uniqueId val="{00000003-058B-4FEC-9C1A-AB4897198F45}"/>
            </c:ext>
          </c:extLst>
        </c:ser>
        <c:ser>
          <c:idx val="4"/>
          <c:order val="4"/>
          <c:tx>
            <c:strRef>
              <c:f>'Post Process Calc.'!$H$2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Calc.'!$AX$3:$AX$98</c:f>
              <c:numCache>
                <c:formatCode>0.0000</c:formatCode>
                <c:ptCount val="96"/>
                <c:pt idx="2">
                  <c:v>-5.2114609614049056E-3</c:v>
                </c:pt>
                <c:pt idx="3">
                  <c:v>9.0483755933006265E-3</c:v>
                </c:pt>
                <c:pt idx="6">
                  <c:v>3.3415863740020603E-3</c:v>
                </c:pt>
                <c:pt idx="8">
                  <c:v>7.0377297224004584E-3</c:v>
                </c:pt>
                <c:pt idx="9">
                  <c:v>1.1216632046331297E-2</c:v>
                </c:pt>
                <c:pt idx="14">
                  <c:v>8.7625599596066715E-3</c:v>
                </c:pt>
              </c:numCache>
            </c:numRef>
          </c:yVal>
          <c:smooth val="0"/>
          <c:extLst>
            <c:ext xmlns:c16="http://schemas.microsoft.com/office/drawing/2014/chart" uri="{C3380CC4-5D6E-409C-BE32-E72D297353CC}">
              <c16:uniqueId val="{00000004-058B-4FEC-9C1A-AB4897198F45}"/>
            </c:ext>
          </c:extLst>
        </c:ser>
        <c:ser>
          <c:idx val="5"/>
          <c:order val="5"/>
          <c:tx>
            <c:strRef>
              <c:f>'In Process Calc.'!$AY$2</c:f>
              <c:strCache>
                <c:ptCount val="1"/>
                <c:pt idx="0">
                  <c:v>qCystine (mmol/109 cell/hr)</c:v>
                </c:pt>
              </c:strCache>
            </c:strRef>
          </c:tx>
          <c:marker>
            <c:symbol val="none"/>
          </c:marker>
          <c:xVal>
            <c:numRef>
              <c:f>'In Process Calc.'!$C$3:$C$93</c:f>
              <c:numCache>
                <c:formatCode>General</c:formatCode>
                <c:ptCount val="91"/>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Calc.'!$AY$3:$AY$93</c:f>
              <c:numCache>
                <c:formatCode>0.0000</c:formatCode>
                <c:ptCount val="91"/>
                <c:pt idx="2">
                  <c:v>2.8633879011646067E-3</c:v>
                </c:pt>
                <c:pt idx="3">
                  <c:v>5.1239850046005397E-3</c:v>
                </c:pt>
                <c:pt idx="6">
                  <c:v>1.7731810463310071E-3</c:v>
                </c:pt>
                <c:pt idx="8">
                  <c:v>8.9467570714141156E-4</c:v>
                </c:pt>
                <c:pt idx="9">
                  <c:v>1.8349857642822147E-3</c:v>
                </c:pt>
                <c:pt idx="14">
                  <c:v>4.6421496273286837E-4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Calc.'!$BW$3:$BW$94</c:f>
              <c:numCache>
                <c:formatCode>0.0000</c:formatCode>
                <c:ptCount val="92"/>
                <c:pt idx="1">
                  <c:v>1.1568664111433065</c:v>
                </c:pt>
                <c:pt idx="2">
                  <c:v>0.44404973357016109</c:v>
                </c:pt>
                <c:pt idx="3">
                  <c:v>0.48441789116744721</c:v>
                </c:pt>
                <c:pt idx="4">
                  <c:v>0.26772140750478018</c:v>
                </c:pt>
                <c:pt idx="5">
                  <c:v>-0.26292418435075254</c:v>
                </c:pt>
                <c:pt idx="6">
                  <c:v>-0.67736400036126065</c:v>
                </c:pt>
                <c:pt idx="7">
                  <c:v>-0.92062118001625826</c:v>
                </c:pt>
                <c:pt idx="8">
                  <c:v>-9.3666740674955715E-2</c:v>
                </c:pt>
                <c:pt idx="9">
                  <c:v>-2.7372928781722157E-2</c:v>
                </c:pt>
                <c:pt idx="10">
                  <c:v>2.8137123567866441E-2</c:v>
                </c:pt>
                <c:pt idx="11">
                  <c:v>4.3917006616829062E-2</c:v>
                </c:pt>
                <c:pt idx="12">
                  <c:v>0</c:v>
                </c:pt>
                <c:pt idx="13">
                  <c:v>-0.34730674889703367</c:v>
                </c:pt>
                <c:pt idx="14">
                  <c:v>0.11310700760749361</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Calc.'!$BX$3:$BX$94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Calc.'!$AO$3:$AO$94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Calc.'!$C$2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Calc.'!$C$3:$C$97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9" formatCode="General">
                  <c:v>0</c:v>
                </c:pt>
                <c:pt idx="20" formatCode="General">
                  <c:v>0.13382360947647187</c:v>
                </c:pt>
                <c:pt idx="21" formatCode="General">
                  <c:v>7.8987470217062788E-2</c:v>
                </c:pt>
                <c:pt idx="22" formatCode="General">
                  <c:v>5.5657530632110798E-2</c:v>
                </c:pt>
                <c:pt idx="23" formatCode="General">
                  <c:v>4.1725119081692554E-2</c:v>
                </c:pt>
                <c:pt idx="24" formatCode="General">
                  <c:v>3.6514205539646225E-2</c:v>
                </c:pt>
                <c:pt idx="25" formatCode="General">
                  <c:v>3.4238097701867851E-2</c:v>
                </c:pt>
                <c:pt idx="26" formatCode="General">
                  <c:v>3.5695377129951404E-2</c:v>
                </c:pt>
                <c:pt idx="27" formatCode="General">
                  <c:v>3.8029176256015151E-2</c:v>
                </c:pt>
                <c:pt idx="28" formatCode="General">
                  <c:v>4.384943487351619E-2</c:v>
                </c:pt>
                <c:pt idx="29" formatCode="General">
                  <c:v>4.7338865407992634E-2</c:v>
                </c:pt>
                <c:pt idx="30" formatCode="General">
                  <c:v>5.0000571230086763E-2</c:v>
                </c:pt>
                <c:pt idx="31" formatCode="General">
                  <c:v>5.3163722799089069E-2</c:v>
                </c:pt>
                <c:pt idx="32" formatCode="General">
                  <c:v>5.4423717028362989E-2</c:v>
                </c:pt>
                <c:pt idx="33" formatCode="General">
                  <c:v>5.3609526080890528E-2</c:v>
                </c:pt>
                <c:pt idx="34" formatCode="General">
                  <c:v>6.1381771794541684E-2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Calc.'!$AF$2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Calc.'!$AF$3:$AF$97</c:f>
              <c:numCache>
                <c:formatCode>0.0000</c:formatCode>
                <c:ptCount val="95"/>
                <c:pt idx="1">
                  <c:v>0.78678127825672639</c:v>
                </c:pt>
                <c:pt idx="2">
                  <c:v>0.89000379031236565</c:v>
                </c:pt>
                <c:pt idx="3">
                  <c:v>0.21011463991997656</c:v>
                </c:pt>
                <c:pt idx="4">
                  <c:v>-0.33777623398826878</c:v>
                </c:pt>
                <c:pt idx="5">
                  <c:v>-0.5164972686873941</c:v>
                </c:pt>
                <c:pt idx="6">
                  <c:v>-0.44643862111551402</c:v>
                </c:pt>
                <c:pt idx="7">
                  <c:v>-0.28514415966680973</c:v>
                </c:pt>
                <c:pt idx="8">
                  <c:v>-0.10402016597311656</c:v>
                </c:pt>
                <c:pt idx="9">
                  <c:v>2.1769739795648956E-2</c:v>
                </c:pt>
                <c:pt idx="10">
                  <c:v>5.5805979092940106E-2</c:v>
                </c:pt>
                <c:pt idx="11">
                  <c:v>8.7669341530239673E-3</c:v>
                </c:pt>
                <c:pt idx="12">
                  <c:v>-8.0893523456989608E-2</c:v>
                </c:pt>
                <c:pt idx="13">
                  <c:v>-8.3944537498636534E-2</c:v>
                </c:pt>
                <c:pt idx="14">
                  <c:v>0.34835837985003781</c:v>
                </c:pt>
                <c:pt idx="15">
                  <c:v>0</c:v>
                </c:pt>
                <c:pt idx="16">
                  <c:v>0</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Calc.'!$AG$2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Calc.'!$AG$3:$AG$97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Calc.'!$E$3:$E$97</c:f>
              <c:numCache>
                <c:formatCode>0.0000</c:formatCode>
                <c:ptCount val="95"/>
                <c:pt idx="1">
                  <c:v>-1.3093021543297853E-2</c:v>
                </c:pt>
                <c:pt idx="2">
                  <c:v>-6.9537043931666015E-3</c:v>
                </c:pt>
                <c:pt idx="3">
                  <c:v>-3.7683861357028464E-3</c:v>
                </c:pt>
                <c:pt idx="4">
                  <c:v>-1.6984880901401876E-3</c:v>
                </c:pt>
                <c:pt idx="5">
                  <c:v>-8.9468023808555715E-4</c:v>
                </c:pt>
                <c:pt idx="6">
                  <c:v>-9.8806005706983472E-5</c:v>
                </c:pt>
                <c:pt idx="7">
                  <c:v>2.3632496324937929E-4</c:v>
                </c:pt>
                <c:pt idx="8">
                  <c:v>5.5800455847837473E-4</c:v>
                </c:pt>
                <c:pt idx="9">
                  <c:v>8.7973087056452954E-4</c:v>
                </c:pt>
                <c:pt idx="10">
                  <c:v>1.1157669627752942E-3</c:v>
                </c:pt>
                <c:pt idx="11">
                  <c:v>1.3751261408547026E-3</c:v>
                </c:pt>
                <c:pt idx="12">
                  <c:v>1.6424691424084001E-3</c:v>
                </c:pt>
                <c:pt idx="13">
                  <c:v>1.8615305531378089E-3</c:v>
                </c:pt>
                <c:pt idx="14">
                  <c:v>2.1647994802089401E-3</c:v>
                </c:pt>
                <c:pt idx="15">
                  <c:v>0</c:v>
                </c:pt>
                <c:pt idx="16">
                  <c:v>0</c:v>
                </c:pt>
                <c:pt idx="19" formatCode="General">
                  <c:v>0</c:v>
                </c:pt>
                <c:pt idx="20" formatCode="General">
                  <c:v>-2.7874198640292737E-3</c:v>
                </c:pt>
                <c:pt idx="21" formatCode="General">
                  <c:v>-2.0423287838828527E-3</c:v>
                </c:pt>
                <c:pt idx="22" formatCode="General">
                  <c:v>-1.5625556541085249E-3</c:v>
                </c:pt>
                <c:pt idx="23" formatCode="General">
                  <c:v>-1.0610612866227302E-3</c:v>
                </c:pt>
                <c:pt idx="24" formatCode="General">
                  <c:v>-7.728928731813321E-4</c:v>
                </c:pt>
                <c:pt idx="25" formatCode="General">
                  <c:v>-5.4865808750545096E-4</c:v>
                </c:pt>
                <c:pt idx="26" formatCode="General">
                  <c:v>-4.0355027822410339E-4</c:v>
                </c:pt>
                <c:pt idx="27" formatCode="General">
                  <c:v>-2.9862918884066827E-4</c:v>
                </c:pt>
                <c:pt idx="28" formatCode="General">
                  <c:v>-2.0355240781288729E-4</c:v>
                </c:pt>
                <c:pt idx="29" formatCode="General">
                  <c:v>-7.634201579012929E-5</c:v>
                </c:pt>
                <c:pt idx="30" formatCode="General">
                  <c:v>6.0359636203010429E-5</c:v>
                </c:pt>
                <c:pt idx="31" formatCode="General">
                  <c:v>2.2705553822515416E-4</c:v>
                </c:pt>
                <c:pt idx="32" formatCode="General">
                  <c:v>4.1308758679200835E-4</c:v>
                </c:pt>
                <c:pt idx="33" formatCode="General">
                  <c:v>6.5500665642210555E-4</c:v>
                </c:pt>
                <c:pt idx="34" formatCode="General">
                  <c:v>-1.1032555542407987E-3</c:v>
                </c:pt>
              </c:numCache>
            </c:numRef>
          </c:yVal>
          <c:smooth val="0"/>
          <c:extLst>
            <c:ext xmlns:c16="http://schemas.microsoft.com/office/drawing/2014/chart" uri="{C3380CC4-5D6E-409C-BE32-E72D297353CC}">
              <c16:uniqueId val="{00000000-BEE9-4D07-B91E-DDFDCB4A9EDE}"/>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Calc.'!$N$3:$N$97</c:f>
              <c:numCache>
                <c:formatCode>0.0000</c:formatCode>
                <c:ptCount val="95"/>
                <c:pt idx="1">
                  <c:v>4.5178838190933152E-3</c:v>
                </c:pt>
                <c:pt idx="2">
                  <c:v>2.4517555405988733E-3</c:v>
                </c:pt>
                <c:pt idx="3">
                  <c:v>1.4611152426646813E-3</c:v>
                </c:pt>
                <c:pt idx="4">
                  <c:v>8.0784040827635423E-4</c:v>
                </c:pt>
                <c:pt idx="5">
                  <c:v>5.8893742819564408E-4</c:v>
                </c:pt>
                <c:pt idx="6">
                  <c:v>3.8558165065739089E-4</c:v>
                </c:pt>
                <c:pt idx="7">
                  <c:v>3.5631821612501545E-4</c:v>
                </c:pt>
                <c:pt idx="8">
                  <c:v>3.7499482878037595E-4</c:v>
                </c:pt>
                <c:pt idx="9">
                  <c:v>4.463603163665454E-4</c:v>
                </c:pt>
                <c:pt idx="10">
                  <c:v>5.2876325816910688E-4</c:v>
                </c:pt>
                <c:pt idx="11">
                  <c:v>6.7656107791077766E-4</c:v>
                </c:pt>
                <c:pt idx="12">
                  <c:v>8.9903901906646859E-4</c:v>
                </c:pt>
                <c:pt idx="13">
                  <c:v>1.1199078014493186E-3</c:v>
                </c:pt>
                <c:pt idx="14">
                  <c:v>1.5420839494423872E-3</c:v>
                </c:pt>
                <c:pt idx="15">
                  <c:v>0</c:v>
                </c:pt>
                <c:pt idx="16">
                  <c:v>0</c:v>
                </c:pt>
              </c:numCache>
            </c:numRef>
          </c:yVal>
          <c:smooth val="0"/>
          <c:extLst>
            <c:ext xmlns:c16="http://schemas.microsoft.com/office/drawing/2014/chart" uri="{C3380CC4-5D6E-409C-BE32-E72D297353CC}">
              <c16:uniqueId val="{00000001-BEE9-4D07-B91E-DDFDCB4A9EDE}"/>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Calc.'!$G$3:$G$97</c:f>
              <c:numCache>
                <c:formatCode>0.0000</c:formatCode>
                <c:ptCount val="95"/>
                <c:pt idx="1">
                  <c:v>4.0039511041161512E-2</c:v>
                </c:pt>
                <c:pt idx="2">
                  <c:v>3.4626826065946296E-2</c:v>
                </c:pt>
                <c:pt idx="3">
                  <c:v>2.9508474876081943E-2</c:v>
                </c:pt>
                <c:pt idx="4">
                  <c:v>1.9199446874384685E-2</c:v>
                </c:pt>
                <c:pt idx="5">
                  <c:v>1.4458928505433788E-2</c:v>
                </c:pt>
                <c:pt idx="6">
                  <c:v>8.0447412971538408E-3</c:v>
                </c:pt>
                <c:pt idx="7">
                  <c:v>5.4506439192913685E-3</c:v>
                </c:pt>
                <c:pt idx="8">
                  <c:v>3.0998395711594635E-3</c:v>
                </c:pt>
                <c:pt idx="9">
                  <c:v>1.130060343520211E-3</c:v>
                </c:pt>
                <c:pt idx="10">
                  <c:v>-2.8399346146440447E-4</c:v>
                </c:pt>
                <c:pt idx="11">
                  <c:v>-5.8263650855326578E-4</c:v>
                </c:pt>
                <c:pt idx="12">
                  <c:v>6.6672611108534315E-4</c:v>
                </c:pt>
                <c:pt idx="13">
                  <c:v>2.9338238368826234E-3</c:v>
                </c:pt>
                <c:pt idx="14">
                  <c:v>9.7166394683219689E-3</c:v>
                </c:pt>
                <c:pt idx="15">
                  <c:v>0</c:v>
                </c:pt>
                <c:pt idx="16">
                  <c:v>0</c:v>
                </c:pt>
                <c:pt idx="19" formatCode="General">
                  <c:v>0</c:v>
                </c:pt>
                <c:pt idx="20" formatCode="General">
                  <c:v>-1.131256249332089E-3</c:v>
                </c:pt>
                <c:pt idx="21" formatCode="General">
                  <c:v>-1.3922071019428913E-3</c:v>
                </c:pt>
                <c:pt idx="22" formatCode="General">
                  <c:v>7.8950881067768087E-4</c:v>
                </c:pt>
                <c:pt idx="23" formatCode="General">
                  <c:v>3.2734230018471363E-3</c:v>
                </c:pt>
                <c:pt idx="24" formatCode="General">
                  <c:v>4.7664524489451779E-3</c:v>
                </c:pt>
                <c:pt idx="25" formatCode="General">
                  <c:v>5.9798237819376999E-3</c:v>
                </c:pt>
                <c:pt idx="26" formatCode="General">
                  <c:v>7.2237881110767156E-3</c:v>
                </c:pt>
                <c:pt idx="27" formatCode="General">
                  <c:v>8.1531809059677135E-3</c:v>
                </c:pt>
                <c:pt idx="28" formatCode="General">
                  <c:v>9.5483759192575377E-3</c:v>
                </c:pt>
                <c:pt idx="29" formatCode="General">
                  <c:v>1.0047772494801722E-2</c:v>
                </c:pt>
                <c:pt idx="30" formatCode="General">
                  <c:v>9.9186849176760451E-3</c:v>
                </c:pt>
                <c:pt idx="31" formatCode="General">
                  <c:v>9.2439304980824789E-3</c:v>
                </c:pt>
                <c:pt idx="32" formatCode="General">
                  <c:v>7.5376048209010371E-3</c:v>
                </c:pt>
                <c:pt idx="33" formatCode="General">
                  <c:v>4.2630833882893737E-3</c:v>
                </c:pt>
                <c:pt idx="34" formatCode="General">
                  <c:v>3.5091640201575039E-4</c:v>
                </c:pt>
              </c:numCache>
            </c:numRef>
          </c:yVal>
          <c:smooth val="0"/>
          <c:extLst>
            <c:ext xmlns:c16="http://schemas.microsoft.com/office/drawing/2014/chart" uri="{C3380CC4-5D6E-409C-BE32-E72D297353CC}">
              <c16:uniqueId val="{00000002-BEE9-4D07-B91E-DDFDCB4A9EDE}"/>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Calc.'!$L$3:$L$97</c:f>
              <c:numCache>
                <c:formatCode>0.0000</c:formatCode>
                <c:ptCount val="95"/>
                <c:pt idx="1">
                  <c:v>-6.4684744409912159E-3</c:v>
                </c:pt>
                <c:pt idx="2">
                  <c:v>-5.1757095071518046E-3</c:v>
                </c:pt>
                <c:pt idx="3">
                  <c:v>-4.4479176530771349E-3</c:v>
                </c:pt>
                <c:pt idx="4">
                  <c:v>-3.0578053949072296E-3</c:v>
                </c:pt>
                <c:pt idx="5">
                  <c:v>-2.4603380372059083E-3</c:v>
                </c:pt>
                <c:pt idx="6">
                  <c:v>-1.5906176243253942E-3</c:v>
                </c:pt>
                <c:pt idx="7">
                  <c:v>-1.2461406051047952E-3</c:v>
                </c:pt>
                <c:pt idx="8">
                  <c:v>-8.9455985795282365E-4</c:v>
                </c:pt>
                <c:pt idx="9">
                  <c:v>-5.0751759668692228E-4</c:v>
                </c:pt>
                <c:pt idx="10">
                  <c:v>-1.3770435192188103E-5</c:v>
                </c:pt>
                <c:pt idx="11">
                  <c:v>4.5064177800426393E-4</c:v>
                </c:pt>
                <c:pt idx="12">
                  <c:v>1.076143217547561E-3</c:v>
                </c:pt>
                <c:pt idx="13">
                  <c:v>1.5874644198855083E-3</c:v>
                </c:pt>
                <c:pt idx="14">
                  <c:v>2.4768633364510707E-3</c:v>
                </c:pt>
                <c:pt idx="15">
                  <c:v>0</c:v>
                </c:pt>
                <c:pt idx="16">
                  <c:v>0</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Calc.'!$E$2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Calc.'!$AU$3:$AU$94</c:f>
              <c:numCache>
                <c:formatCode>0.0000</c:formatCode>
                <c:ptCount val="92"/>
                <c:pt idx="2">
                  <c:v>-4.7982004376224373E-3</c:v>
                </c:pt>
                <c:pt idx="3">
                  <c:v>-4.2586708940384101E-3</c:v>
                </c:pt>
                <c:pt idx="6">
                  <c:v>-3.2777198814349386E-3</c:v>
                </c:pt>
                <c:pt idx="8">
                  <c:v>1.8350306762231938E-3</c:v>
                </c:pt>
                <c:pt idx="9">
                  <c:v>4.882226783573149E-3</c:v>
                </c:pt>
                <c:pt idx="14">
                  <c:v>8.8411049398674692E-4</c:v>
                </c:pt>
              </c:numCache>
            </c:numRef>
          </c:yVal>
          <c:smooth val="0"/>
          <c:extLst>
            <c:ext xmlns:c16="http://schemas.microsoft.com/office/drawing/2014/chart" uri="{C3380CC4-5D6E-409C-BE32-E72D297353CC}">
              <c16:uniqueId val="{00000000-FABB-4BED-B457-DB72F543D390}"/>
            </c:ext>
          </c:extLst>
        </c:ser>
        <c:ser>
          <c:idx val="1"/>
          <c:order val="1"/>
          <c:tx>
            <c:strRef>
              <c:f>'Post Process Calc.'!$N$2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Calc.'!$BD$3:$BD$94</c:f>
              <c:numCache>
                <c:formatCode>0.0000</c:formatCode>
                <c:ptCount val="92"/>
                <c:pt idx="2">
                  <c:v>4.955041550356286E-3</c:v>
                </c:pt>
                <c:pt idx="3">
                  <c:v>6.4469663271442929E-4</c:v>
                </c:pt>
                <c:pt idx="6">
                  <c:v>4.6614776146162572E-4</c:v>
                </c:pt>
                <c:pt idx="8">
                  <c:v>4.8514639144108234E-4</c:v>
                </c:pt>
                <c:pt idx="9">
                  <c:v>7.5552134020396438E-4</c:v>
                </c:pt>
                <c:pt idx="14">
                  <c:v>8.4891623425541922E-4</c:v>
                </c:pt>
              </c:numCache>
            </c:numRef>
          </c:yVal>
          <c:smooth val="0"/>
          <c:extLst>
            <c:ext xmlns:c16="http://schemas.microsoft.com/office/drawing/2014/chart" uri="{C3380CC4-5D6E-409C-BE32-E72D297353CC}">
              <c16:uniqueId val="{00000001-FABB-4BED-B457-DB72F543D390}"/>
            </c:ext>
          </c:extLst>
        </c:ser>
        <c:ser>
          <c:idx val="0"/>
          <c:order val="2"/>
          <c:tx>
            <c:strRef>
              <c:f>'Post Process Calc.'!$G$2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Calc.'!$AW$3:$AW$94</c:f>
              <c:numCache>
                <c:formatCode>0.0000</c:formatCode>
                <c:ptCount val="92"/>
                <c:pt idx="2">
                  <c:v>3.105707912232682E-2</c:v>
                </c:pt>
                <c:pt idx="3">
                  <c:v>3.5348870211444533E-2</c:v>
                </c:pt>
                <c:pt idx="6">
                  <c:v>1.2039791835386294E-2</c:v>
                </c:pt>
                <c:pt idx="8">
                  <c:v>6.5340880473510913E-3</c:v>
                </c:pt>
                <c:pt idx="9">
                  <c:v>0</c:v>
                </c:pt>
                <c:pt idx="14">
                  <c:v>1.77524878458025E-3</c:v>
                </c:pt>
              </c:numCache>
            </c:numRef>
          </c:yVal>
          <c:smooth val="0"/>
          <c:extLst>
            <c:ext xmlns:c16="http://schemas.microsoft.com/office/drawing/2014/chart" uri="{C3380CC4-5D6E-409C-BE32-E72D297353CC}">
              <c16:uniqueId val="{00000002-FABB-4BED-B457-DB72F543D390}"/>
            </c:ext>
          </c:extLst>
        </c:ser>
        <c:ser>
          <c:idx val="2"/>
          <c:order val="3"/>
          <c:tx>
            <c:strRef>
              <c:f>'Post Process Calc.'!$L$2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Calc.'!$BB$3:$BB$94</c:f>
              <c:numCache>
                <c:formatCode>0.0000</c:formatCode>
                <c:ptCount val="92"/>
                <c:pt idx="1">
                  <c:v>-8.1125358270730027E-3</c:v>
                </c:pt>
                <c:pt idx="2">
                  <c:v>-4.1871163949726556E-3</c:v>
                </c:pt>
                <c:pt idx="3">
                  <c:v>-3.6160694175323659E-3</c:v>
                </c:pt>
                <c:pt idx="4">
                  <c:v>-7.0595722356172801E-3</c:v>
                </c:pt>
                <c:pt idx="5">
                  <c:v>-4.5295801293620543E-4</c:v>
                </c:pt>
                <c:pt idx="6">
                  <c:v>-1.2129416285696741E-3</c:v>
                </c:pt>
                <c:pt idx="7">
                  <c:v>-3.6691549470970531E-3</c:v>
                </c:pt>
                <c:pt idx="8">
                  <c:v>-2.2210254360502071E-4</c:v>
                </c:pt>
                <c:pt idx="9">
                  <c:v>2.0565370408913891E-4</c:v>
                </c:pt>
                <c:pt idx="10">
                  <c:v>-1.6532466722789959E-3</c:v>
                </c:pt>
                <c:pt idx="11">
                  <c:v>1.2819535702896182E-3</c:v>
                </c:pt>
                <c:pt idx="12">
                  <c:v>1.4561535191498318E-3</c:v>
                </c:pt>
                <c:pt idx="13">
                  <c:v>-1.9578199060888428E-3</c:v>
                </c:pt>
                <c:pt idx="14">
                  <c:v>3.6231859850601863E-3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Calc.'!$AC$3:$AC$97</c:f>
              <c:numCache>
                <c:formatCode>0.0000</c:formatCode>
                <c:ptCount val="95"/>
                <c:pt idx="1">
                  <c:v>0.10479246140460541</c:v>
                </c:pt>
                <c:pt idx="2">
                  <c:v>8.237299332059711E-2</c:v>
                </c:pt>
                <c:pt idx="3">
                  <c:v>7.3915280260236693E-2</c:v>
                </c:pt>
                <c:pt idx="4">
                  <c:v>5.4897721551916134E-2</c:v>
                </c:pt>
                <c:pt idx="5">
                  <c:v>4.8044851949491665E-2</c:v>
                </c:pt>
                <c:pt idx="6">
                  <c:v>3.7427082451303273E-2</c:v>
                </c:pt>
                <c:pt idx="7">
                  <c:v>3.5184368347230176E-2</c:v>
                </c:pt>
                <c:pt idx="8">
                  <c:v>3.4080382860812851E-2</c:v>
                </c:pt>
                <c:pt idx="9">
                  <c:v>3.3770960247826796E-2</c:v>
                </c:pt>
                <c:pt idx="10">
                  <c:v>3.040278192945112E-2</c:v>
                </c:pt>
                <c:pt idx="11">
                  <c:v>2.9276467312103246E-2</c:v>
                </c:pt>
                <c:pt idx="12">
                  <c:v>2.6494661129206575E-2</c:v>
                </c:pt>
                <c:pt idx="13">
                  <c:v>2.4666645738826445E-2</c:v>
                </c:pt>
                <c:pt idx="14">
                  <c:v>1.9936626237717116E-2</c:v>
                </c:pt>
                <c:pt idx="15">
                  <c:v>0</c:v>
                </c:pt>
                <c:pt idx="16">
                  <c:v>0</c:v>
                </c:pt>
              </c:numCache>
            </c:numRef>
          </c:yVal>
          <c:smooth val="0"/>
          <c:extLst>
            <c:ext xmlns:c16="http://schemas.microsoft.com/office/drawing/2014/chart" uri="{C3380CC4-5D6E-409C-BE32-E72D297353CC}">
              <c16:uniqueId val="{00000000-08C4-4E72-98F2-444B3E59912E}"/>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Calc.'!$AD$3:$AD$97</c:f>
              <c:numCache>
                <c:formatCode>0.0000</c:formatCode>
                <c:ptCount val="95"/>
                <c:pt idx="1">
                  <c:v>0.12285524843146431</c:v>
                </c:pt>
                <c:pt idx="2">
                  <c:v>9.8860147282744851E-2</c:v>
                </c:pt>
                <c:pt idx="3">
                  <c:v>9.043191443910728E-2</c:v>
                </c:pt>
                <c:pt idx="4">
                  <c:v>6.7950822514442094E-2</c:v>
                </c:pt>
                <c:pt idx="5">
                  <c:v>5.9902816512387269E-2</c:v>
                </c:pt>
                <c:pt idx="6">
                  <c:v>4.7120546082792356E-2</c:v>
                </c:pt>
                <c:pt idx="7">
                  <c:v>4.456066061435128E-2</c:v>
                </c:pt>
                <c:pt idx="8">
                  <c:v>4.3439431900428677E-2</c:v>
                </c:pt>
                <c:pt idx="9">
                  <c:v>4.3336806622312742E-2</c:v>
                </c:pt>
                <c:pt idx="10">
                  <c:v>3.9323261777325216E-2</c:v>
                </c:pt>
                <c:pt idx="11">
                  <c:v>3.8171539793764912E-2</c:v>
                </c:pt>
                <c:pt idx="12">
                  <c:v>3.4972532044358823E-2</c:v>
                </c:pt>
                <c:pt idx="13">
                  <c:v>3.2933125894853893E-2</c:v>
                </c:pt>
                <c:pt idx="14">
                  <c:v>2.7387773121605091E-2</c:v>
                </c:pt>
                <c:pt idx="15">
                  <c:v>0</c:v>
                </c:pt>
                <c:pt idx="16">
                  <c:v>0</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'Post Process Calc.'!$AE$3:$AE$97</c:f>
              <c:numCache>
                <c:formatCode>0.0000</c:formatCode>
                <c:ptCount val="95"/>
                <c:pt idx="1">
                  <c:v>0.46190100160550968</c:v>
                </c:pt>
                <c:pt idx="2">
                  <c:v>0.35550787185763361</c:v>
                </c:pt>
                <c:pt idx="3">
                  <c:v>0.31436218262429333</c:v>
                </c:pt>
                <c:pt idx="4">
                  <c:v>0.23207481068720157</c:v>
                </c:pt>
                <c:pt idx="5">
                  <c:v>0.20274770457185851</c:v>
                </c:pt>
                <c:pt idx="6">
                  <c:v>0.15817123944437395</c:v>
                </c:pt>
                <c:pt idx="7">
                  <c:v>0.14925744145626785</c:v>
                </c:pt>
                <c:pt idx="8">
                  <c:v>0.14559976893262891</c:v>
                </c:pt>
                <c:pt idx="9">
                  <c:v>0.14587465135661107</c:v>
                </c:pt>
                <c:pt idx="10">
                  <c:v>0.13358510892140313</c:v>
                </c:pt>
                <c:pt idx="11">
                  <c:v>0.13136926274502864</c:v>
                </c:pt>
                <c:pt idx="12">
                  <c:v>0.12334005621543181</c:v>
                </c:pt>
                <c:pt idx="13">
                  <c:v>0.11910570151758539</c:v>
                </c:pt>
                <c:pt idx="14">
                  <c:v>0.10572029670867836</c:v>
                </c:pt>
                <c:pt idx="15">
                  <c:v>0</c:v>
                </c:pt>
                <c:pt idx="16">
                  <c:v>0</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Calc.'!$AC$2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Calc.'!$BS$3:$BS$94</c:f>
              <c:numCache>
                <c:formatCode>0.0000</c:formatCode>
                <c:ptCount val="92"/>
                <c:pt idx="2">
                  <c:v>4.7854941691636718E-2</c:v>
                </c:pt>
                <c:pt idx="3">
                  <c:v>0.1148655101724881</c:v>
                </c:pt>
                <c:pt idx="6">
                  <c:v>4.4080247962273451E-2</c:v>
                </c:pt>
                <c:pt idx="8">
                  <c:v>2.8305282821841762E-2</c:v>
                </c:pt>
                <c:pt idx="9">
                  <c:v>4.1616773920710136E-2</c:v>
                </c:pt>
                <c:pt idx="14">
                  <c:v>3.4053812574941972E-2</c:v>
                </c:pt>
              </c:numCache>
            </c:numRef>
          </c:yVal>
          <c:smooth val="0"/>
          <c:extLst>
            <c:ext xmlns:c16="http://schemas.microsoft.com/office/drawing/2014/chart" uri="{C3380CC4-5D6E-409C-BE32-E72D297353CC}">
              <c16:uniqueId val="{00000000-3DC0-4D0D-AC19-F87B383842E1}"/>
            </c:ext>
          </c:extLst>
        </c:ser>
        <c:ser>
          <c:idx val="2"/>
          <c:order val="1"/>
          <c:tx>
            <c:strRef>
              <c:f>'Post Process Calc.'!$AD$2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Calc.'!$BT$3:$BT$94</c:f>
              <c:numCache>
                <c:formatCode>0.0000</c:formatCode>
                <c:ptCount val="92"/>
                <c:pt idx="2">
                  <c:v>8.358516541737715E-2</c:v>
                </c:pt>
                <c:pt idx="3">
                  <c:v>0.14833089559274959</c:v>
                </c:pt>
                <c:pt idx="6">
                  <c:v>5.0555723046301175E-2</c:v>
                </c:pt>
                <c:pt idx="8">
                  <c:v>3.7797481869474819E-2</c:v>
                </c:pt>
                <c:pt idx="9">
                  <c:v>4.7839847157950553E-2</c:v>
                </c:pt>
                <c:pt idx="14">
                  <c:v>3.7443203499231359E-2</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Calc.'!$AE$2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c:v>
                </c:pt>
                <c:pt idx="1">
                  <c:v>21.149999999965075</c:v>
                </c:pt>
                <c:pt idx="2">
                  <c:v>43.316666666592937</c:v>
                </c:pt>
                <c:pt idx="3">
                  <c:v>71.599999999918509</c:v>
                </c:pt>
                <c:pt idx="4">
                  <c:v>95.883333333302289</c:v>
                </c:pt>
                <c:pt idx="5">
                  <c:v>114.73333333327901</c:v>
                </c:pt>
                <c:pt idx="6">
                  <c:v>144.70000000001164</c:v>
                </c:pt>
                <c:pt idx="7">
                  <c:v>165.26666666666279</c:v>
                </c:pt>
                <c:pt idx="8">
                  <c:v>188.41666666668607</c:v>
                </c:pt>
                <c:pt idx="9">
                  <c:v>212.58333333337214</c:v>
                </c:pt>
                <c:pt idx="10">
                  <c:v>238.53333333326736</c:v>
                </c:pt>
                <c:pt idx="11">
                  <c:v>261.19999999995343</c:v>
                </c:pt>
                <c:pt idx="12">
                  <c:v>288.3833333333605</c:v>
                </c:pt>
                <c:pt idx="13">
                  <c:v>306.8833333334187</c:v>
                </c:pt>
                <c:pt idx="14">
                  <c:v>335.93333333329065</c:v>
                </c:pt>
              </c:numCache>
            </c:numRef>
          </c:xVal>
          <c:yVal>
            <c:numRef>
              <c:f>'In Process Calc.'!$BU$3:$BU$94</c:f>
              <c:numCache>
                <c:formatCode>0.0000</c:formatCode>
                <c:ptCount val="92"/>
                <c:pt idx="2">
                  <c:v>0.19819284768155013</c:v>
                </c:pt>
                <c:pt idx="3">
                  <c:v>0.49462723211740089</c:v>
                </c:pt>
                <c:pt idx="6">
                  <c:v>0.15697473364171508</c:v>
                </c:pt>
                <c:pt idx="8">
                  <c:v>0.12674411361397861</c:v>
                </c:pt>
                <c:pt idx="9">
                  <c:v>0.21777447333601122</c:v>
                </c:pt>
                <c:pt idx="14">
                  <c:v>0.15294892071056743</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Calc.'!$Y$2</c:f>
              <c:strCache>
                <c:ptCount val="1"/>
                <c:pt idx="0">
                  <c:v>CUM LACTATE PROD. (mmol)</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Calc.'!$Y$3:$Y$12</c:f>
              <c:numCache>
                <c:formatCode>0.0000</c:formatCode>
                <c:ptCount val="10"/>
                <c:pt idx="0" formatCode="General">
                  <c:v>0</c:v>
                </c:pt>
                <c:pt idx="1">
                  <c:v>1.0990230905861453</c:v>
                </c:pt>
                <c:pt idx="2">
                  <c:v>1.6818383658969802</c:v>
                </c:pt>
                <c:pt idx="3">
                  <c:v>2.3852131438721136</c:v>
                </c:pt>
                <c:pt idx="4">
                  <c:v>2.935945825932504</c:v>
                </c:pt>
                <c:pt idx="5">
                  <c:v>2.4857904085257543</c:v>
                </c:pt>
                <c:pt idx="6">
                  <c:v>0.70737122557726417</c:v>
                </c:pt>
                <c:pt idx="7">
                  <c:v>-0.13599757233805443</c:v>
                </c:pt>
                <c:pt idx="8">
                  <c:v>-0.39430130235581651</c:v>
                </c:pt>
                <c:pt idx="9">
                  <c:v>-0.47629508565954648</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Calc.'!$S$3:$S$12</c:f>
              <c:numCache>
                <c:formatCode>0.0000</c:formatCode>
                <c:ptCount val="10"/>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numCache>
            </c:numRef>
          </c:xVal>
          <c:y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Calc.'!$S$3:$S$98</c:f>
              <c:numCache>
                <c:formatCode>0.0000</c:formatCode>
                <c:ptCount val="96"/>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xVal>
          <c:yVal>
            <c:numRef>
              <c:f>'In Process Calc.'!$L$3:$L$98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Calc.'!$AB$3:$AB$12</c:f>
              <c:numCache>
                <c:formatCode>0.0000</c:formatCode>
                <c:ptCount val="10"/>
                <c:pt idx="0" formatCode="General">
                  <c:v>0</c:v>
                </c:pt>
                <c:pt idx="2">
                  <c:v>4.2942931279838149E-2</c:v>
                </c:pt>
                <c:pt idx="3">
                  <c:v>6.670731549153118E-2</c:v>
                </c:pt>
                <c:pt idx="6">
                  <c:v>0.16172574589163846</c:v>
                </c:pt>
                <c:pt idx="8">
                  <c:v>0.19395361265660044</c:v>
                </c:pt>
                <c:pt idx="9">
                  <c:v>0.25186943599283795</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Calc.'!$AH$3:$AH$93</c:f>
              <c:numCache>
                <c:formatCode>0.0000</c:formatCode>
                <c:ptCount val="91"/>
                <c:pt idx="0" formatCode="General">
                  <c:v>0</c:v>
                </c:pt>
                <c:pt idx="2">
                  <c:v>-4.8823716729884837E-4</c:v>
                </c:pt>
                <c:pt idx="3">
                  <c:v>5.6184407483639683E-2</c:v>
                </c:pt>
                <c:pt idx="6">
                  <c:v>0.13619420036421548</c:v>
                </c:pt>
                <c:pt idx="8">
                  <c:v>0.17796867032455441</c:v>
                </c:pt>
                <c:pt idx="9">
                  <c:v>0.2130488250520674</c:v>
                </c:pt>
                <c:pt idx="14">
                  <c:v>0.33823660353710883</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Calc.'!$AE$3:$AE$93</c:f>
              <c:numCache>
                <c:formatCode>0.0000</c:formatCode>
                <c:ptCount val="91"/>
                <c:pt idx="0" formatCode="General">
                  <c:v>0</c:v>
                </c:pt>
                <c:pt idx="2">
                  <c:v>7.6448429420361206E-4</c:v>
                </c:pt>
                <c:pt idx="3">
                  <c:v>9.362936557554713E-2</c:v>
                </c:pt>
                <c:pt idx="6">
                  <c:v>0.29191391347791884</c:v>
                </c:pt>
                <c:pt idx="8">
                  <c:v>0.42732223450632179</c:v>
                </c:pt>
                <c:pt idx="9">
                  <c:v>0.55947857950762403</c:v>
                </c:pt>
                <c:pt idx="14">
                  <c:v>0.97109292850441054</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Calc.'!$U$3:$U$12</c:f>
              <c:numCache>
                <c:formatCode>0.0000</c:formatCode>
                <c:ptCount val="10"/>
                <c:pt idx="0" formatCode="General">
                  <c:v>0</c:v>
                </c:pt>
                <c:pt idx="1">
                  <c:v>-0.09</c:v>
                </c:pt>
                <c:pt idx="2">
                  <c:v>-0.16</c:v>
                </c:pt>
                <c:pt idx="3">
                  <c:v>-0.26295999999999958</c:v>
                </c:pt>
                <c:pt idx="4">
                  <c:v>-0.5172099999999995</c:v>
                </c:pt>
                <c:pt idx="5">
                  <c:v>-0.53342999999999929</c:v>
                </c:pt>
                <c:pt idx="6">
                  <c:v>-0.62153999999999898</c:v>
                </c:pt>
                <c:pt idx="7">
                  <c:v>-0.83818958908507146</c:v>
                </c:pt>
                <c:pt idx="8">
                  <c:v>-0.85370158908507121</c:v>
                </c:pt>
                <c:pt idx="9">
                  <c:v>-0.83892958908507131</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Calc.'!$Q$3:$Q$12</c:f>
              <c:numCache>
                <c:formatCode>0.0000</c:formatCode>
                <c:ptCount val="10"/>
                <c:pt idx="0" formatCode="General">
                  <c:v>0</c:v>
                </c:pt>
                <c:pt idx="2">
                  <c:v>-0.1702539253249197</c:v>
                </c:pt>
                <c:pt idx="3">
                  <c:v>8.7379610848170169E-2</c:v>
                </c:pt>
                <c:pt idx="6">
                  <c:v>0.67950942829238825</c:v>
                </c:pt>
                <c:pt idx="8">
                  <c:v>1.6077122680489802</c:v>
                </c:pt>
                <c:pt idx="9">
                  <c:v>2.4133971902937401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Calc.'!$N$3:$N$12</c:f>
              <c:numCache>
                <c:formatCode>0.0000</c:formatCode>
                <c:ptCount val="10"/>
                <c:pt idx="0" formatCode="General">
                  <c:v>0</c:v>
                </c:pt>
                <c:pt idx="2">
                  <c:v>-0.15675306119548177</c:v>
                </c:pt>
                <c:pt idx="3">
                  <c:v>-0.2780097918114029</c:v>
                </c:pt>
                <c:pt idx="6">
                  <c:v>-0.85882245316509009</c:v>
                </c:pt>
                <c:pt idx="8">
                  <c:v>-0.6168011264168578</c:v>
                </c:pt>
                <c:pt idx="9">
                  <c:v>-0.26611328266335016</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Calc.'!$P$3:$P$12</c:f>
              <c:numCache>
                <c:formatCode>0.0000</c:formatCode>
                <c:ptCount val="10"/>
                <c:pt idx="0" formatCode="General">
                  <c:v>0</c:v>
                </c:pt>
                <c:pt idx="2">
                  <c:v>1.0146079321828643</c:v>
                </c:pt>
                <c:pt idx="3">
                  <c:v>2.0210929458068425</c:v>
                </c:pt>
                <c:pt idx="6">
                  <c:v>4.1545466242809574</c:v>
                </c:pt>
                <c:pt idx="8">
                  <c:v>5.0163244020587356</c:v>
                </c:pt>
                <c:pt idx="9">
                  <c:v>5.0163244020587356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Calc.'!$V$3:$V$12</c:f>
              <c:numCache>
                <c:formatCode>0.0000</c:formatCode>
                <c:ptCount val="10"/>
                <c:pt idx="0" formatCode="General">
                  <c:v>0</c:v>
                </c:pt>
                <c:pt idx="2">
                  <c:v>-0.43833972556068851</c:v>
                </c:pt>
                <c:pt idx="3">
                  <c:v>-0.61339795688474819</c:v>
                </c:pt>
                <c:pt idx="6">
                  <c:v>-1.4595322315617167</c:v>
                </c:pt>
                <c:pt idx="8">
                  <c:v>-1.9089607649305731</c:v>
                </c:pt>
                <c:pt idx="9">
                  <c:v>-2.0388331507038515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Calc.'!$AF$3:$AF$12</c:f>
              <c:numCache>
                <c:formatCode>0.0000</c:formatCode>
                <c:ptCount val="10"/>
                <c:pt idx="0" formatCode="General">
                  <c:v>0</c:v>
                </c:pt>
                <c:pt idx="2">
                  <c:v>0.29823024753856314</c:v>
                </c:pt>
                <c:pt idx="3">
                  <c:v>0.78720448472463334</c:v>
                </c:pt>
                <c:pt idx="6">
                  <c:v>2.0585604653127003</c:v>
                </c:pt>
                <c:pt idx="8">
                  <c:v>2.7375518060682431</c:v>
                </c:pt>
                <c:pt idx="9">
                  <c:v>3.1515164078381548</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Calc.'!$Z$3:$Z$12</c:f>
              <c:numCache>
                <c:formatCode>0.0000</c:formatCode>
                <c:ptCount val="10"/>
                <c:pt idx="0" formatCode="General">
                  <c:v>0</c:v>
                </c:pt>
                <c:pt idx="2">
                  <c:v>0.13208050621331086</c:v>
                </c:pt>
                <c:pt idx="3">
                  <c:v>0.37420294274605476</c:v>
                </c:pt>
                <c:pt idx="6">
                  <c:v>0.98730349927574834</c:v>
                </c:pt>
                <c:pt idx="8">
                  <c:v>1.4118524052755959</c:v>
                </c:pt>
                <c:pt idx="9">
                  <c:v>1.7423839292521146</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Calc.'!$X$3:$X$12</c:f>
              <c:numCache>
                <c:formatCode>0.0000</c:formatCode>
                <c:ptCount val="10"/>
                <c:pt idx="0" formatCode="General">
                  <c:v>0</c:v>
                </c:pt>
                <c:pt idx="2">
                  <c:v>7.1376839216284224E-2</c:v>
                </c:pt>
                <c:pt idx="3">
                  <c:v>0.24587405656781264</c:v>
                </c:pt>
                <c:pt idx="6">
                  <c:v>0.52799801783944456</c:v>
                </c:pt>
                <c:pt idx="8">
                  <c:v>0.70834260882823785</c:v>
                </c:pt>
                <c:pt idx="9">
                  <c:v>0.87501608599527292</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Calc.'!$AJ$3:$AJ$12</c:f>
              <c:numCache>
                <c:formatCode>0.0000</c:formatCode>
                <c:ptCount val="10"/>
                <c:pt idx="0" formatCode="General">
                  <c:v>0</c:v>
                </c:pt>
                <c:pt idx="2">
                  <c:v>4.8752226101033559E-2</c:v>
                </c:pt>
                <c:pt idx="3">
                  <c:v>0.22569491941108072</c:v>
                </c:pt>
                <c:pt idx="6">
                  <c:v>0.64414306281697098</c:v>
                </c:pt>
                <c:pt idx="8">
                  <c:v>0.91889679734535346</c:v>
                </c:pt>
                <c:pt idx="9">
                  <c:v>1.1036256065643035</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Calc.'!$R$3:$R$93</c:f>
              <c:numCache>
                <c:formatCode>0.0000</c:formatCode>
                <c:ptCount val="91"/>
                <c:pt idx="0" formatCode="General">
                  <c:v>0</c:v>
                </c:pt>
                <c:pt idx="2">
                  <c:v>9.3544407894736767E-2</c:v>
                </c:pt>
                <c:pt idx="3">
                  <c:v>0.23943914473684208</c:v>
                </c:pt>
                <c:pt idx="6">
                  <c:v>0.55364720394736833</c:v>
                </c:pt>
                <c:pt idx="8">
                  <c:v>0.67164555921052627</c:v>
                </c:pt>
                <c:pt idx="9">
                  <c:v>0.80345164473684205</c:v>
                </c:pt>
                <c:pt idx="14">
                  <c:v>0.95625723684210517</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Calc.'!$AD$3:$AD$12</c:f>
              <c:numCache>
                <c:formatCode>0.0000</c:formatCode>
                <c:ptCount val="10"/>
                <c:pt idx="0" formatCode="General">
                  <c:v>0</c:v>
                </c:pt>
                <c:pt idx="2">
                  <c:v>-8.8747517511205843E-3</c:v>
                </c:pt>
                <c:pt idx="3">
                  <c:v>0.11470511234636001</c:v>
                </c:pt>
                <c:pt idx="6">
                  <c:v>0.24999114660993493</c:v>
                </c:pt>
                <c:pt idx="8">
                  <c:v>0.31243729952476018</c:v>
                </c:pt>
                <c:pt idx="9">
                  <c:v>0.40007311283065028</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Calc.'!$AI$3:$AI$12</c:f>
              <c:numCache>
                <c:formatCode>0.0000</c:formatCode>
                <c:ptCount val="10"/>
                <c:pt idx="0" formatCode="General">
                  <c:v>0</c:v>
                </c:pt>
                <c:pt idx="2">
                  <c:v>9.2088238867005887E-2</c:v>
                </c:pt>
                <c:pt idx="3">
                  <c:v>0.20893170606404304</c:v>
                </c:pt>
                <c:pt idx="6">
                  <c:v>0.36321671075525103</c:v>
                </c:pt>
                <c:pt idx="8">
                  <c:v>0.12007923076187405</c:v>
                </c:pt>
                <c:pt idx="9">
                  <c:v>0.25215406932912388</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Calc.'!$AA$3:$AA$12</c:f>
              <c:numCache>
                <c:formatCode>0.0000</c:formatCode>
                <c:ptCount val="10"/>
                <c:pt idx="0" formatCode="General">
                  <c:v>0</c:v>
                </c:pt>
                <c:pt idx="2">
                  <c:v>2.1067767788949369E-2</c:v>
                </c:pt>
                <c:pt idx="3">
                  <c:v>0.15910903773964968</c:v>
                </c:pt>
                <c:pt idx="6">
                  <c:v>0.47142178142936791</c:v>
                </c:pt>
                <c:pt idx="8">
                  <c:v>0.67090574066050546</c:v>
                </c:pt>
                <c:pt idx="9">
                  <c:v>0.81085525841137795</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Calc.'!$W$3:$W$12</c:f>
              <c:numCache>
                <c:formatCode>0.0000</c:formatCode>
                <c:ptCount val="10"/>
                <c:pt idx="0" formatCode="General">
                  <c:v>0</c:v>
                </c:pt>
                <c:pt idx="2">
                  <c:v>0.16187692479016705</c:v>
                </c:pt>
                <c:pt idx="3">
                  <c:v>0.1802333105891914</c:v>
                </c:pt>
                <c:pt idx="6">
                  <c:v>0.26283479323939962</c:v>
                </c:pt>
                <c:pt idx="8">
                  <c:v>0.32682052102317144</c:v>
                </c:pt>
                <c:pt idx="9">
                  <c:v>0.38108923107108494</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Calc.'!$O$3:$O$12</c:f>
              <c:numCache>
                <c:formatCode>0.0000</c:formatCode>
                <c:ptCount val="10"/>
                <c:pt idx="0" formatCode="General">
                  <c:v>0</c:v>
                </c:pt>
                <c:pt idx="2">
                  <c:v>5.52525832376582E-2</c:v>
                </c:pt>
                <c:pt idx="3">
                  <c:v>0.10844661308840454</c:v>
                </c:pt>
                <c:pt idx="6">
                  <c:v>0.29007405281285903</c:v>
                </c:pt>
                <c:pt idx="8">
                  <c:v>0.38401871412169974</c:v>
                </c:pt>
                <c:pt idx="9">
                  <c:v>0.48704959816303128</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Calc.'!$T$3:$T$12</c:f>
              <c:numCache>
                <c:formatCode>0.0000</c:formatCode>
                <c:ptCount val="10"/>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numCache>
            </c:numRef>
          </c:xVal>
          <c:yVal>
            <c:numRef>
              <c:f>'In Process Calc.'!$AG$3:$AG$12</c:f>
              <c:numCache>
                <c:formatCode>0.0000</c:formatCode>
                <c:ptCount val="10"/>
                <c:pt idx="0" formatCode="General">
                  <c:v>0</c:v>
                </c:pt>
                <c:pt idx="2">
                  <c:v>-3.9764271083722637E-3</c:v>
                </c:pt>
                <c:pt idx="3">
                  <c:v>0.11996531923857401</c:v>
                </c:pt>
                <c:pt idx="6">
                  <c:v>0.39297237095113291</c:v>
                </c:pt>
                <c:pt idx="8">
                  <c:v>0.5622604837785341</c:v>
                </c:pt>
                <c:pt idx="9">
                  <c:v>0.70673143743870881</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xVal>
          <c:yVal>
            <c:numRef>
              <c:f>'In Process Calc.'!$AC$3:$AC$93</c:f>
              <c:numCache>
                <c:formatCode>0.0000</c:formatCode>
                <c:ptCount val="91"/>
                <c:pt idx="0" formatCode="General">
                  <c:v>0</c:v>
                </c:pt>
                <c:pt idx="1">
                  <c:v>0.30599999999999999</c:v>
                </c:pt>
                <c:pt idx="2">
                  <c:v>0.82312000000000007</c:v>
                </c:pt>
                <c:pt idx="3">
                  <c:v>1.65472</c:v>
                </c:pt>
                <c:pt idx="4">
                  <c:v>2.4750900000000002</c:v>
                </c:pt>
                <c:pt idx="5">
                  <c:v>2.9860199999999999</c:v>
                </c:pt>
                <c:pt idx="6">
                  <c:v>3.2183099999999998</c:v>
                </c:pt>
                <c:pt idx="7">
                  <c:v>3.7766820000000001</c:v>
                </c:pt>
                <c:pt idx="8">
                  <c:v>4.567794000000001</c:v>
                </c:pt>
                <c:pt idx="9">
                  <c:v>5.3654820000000001</c:v>
                </c:pt>
                <c:pt idx="10">
                  <c:v>6.4594980000000009</c:v>
                </c:pt>
                <c:pt idx="11">
                  <c:v>6.9814179999999997</c:v>
                </c:pt>
                <c:pt idx="12">
                  <c:v>7.172413999999999</c:v>
                </c:pt>
                <c:pt idx="13">
                  <c:v>7.4962779999999993</c:v>
                </c:pt>
                <c:pt idx="14">
                  <c:v>7.8275700000000006</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-1.7999999999999985E-2</c:v>
                </c:pt>
                <c:pt idx="2">
                  <c:v>-3.549999999999999E-2</c:v>
                </c:pt>
                <c:pt idx="3">
                  <c:v>-7.5099999999999986E-2</c:v>
                </c:pt>
                <c:pt idx="4">
                  <c:v>-0.12512000000000001</c:v>
                </c:pt>
                <c:pt idx="5">
                  <c:v>-0.14945</c:v>
                </c:pt>
                <c:pt idx="6">
                  <c:v>-0.20551999999999998</c:v>
                </c:pt>
                <c:pt idx="7">
                  <c:v>-0.26308194863563406</c:v>
                </c:pt>
                <c:pt idx="8">
                  <c:v>-0.2708379486356341</c:v>
                </c:pt>
                <c:pt idx="9">
                  <c:v>-0.23390794863563408</c:v>
                </c:pt>
                <c:pt idx="10">
                  <c:v>-0.26386364944501167</c:v>
                </c:pt>
                <c:pt idx="11">
                  <c:v>-0.23403964944501171</c:v>
                </c:pt>
                <c:pt idx="12">
                  <c:v>-0.27811564944501166</c:v>
                </c:pt>
                <c:pt idx="13">
                  <c:v>-0.15726876981538207</c:v>
                </c:pt>
                <c:pt idx="14">
                  <c:v>-0.2004807698153821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Calc.'!$S$3:$S$93</c:f>
              <c:numCache>
                <c:formatCode>0.0000</c:formatCode>
                <c:ptCount val="91"/>
                <c:pt idx="0" formatCode="General">
                  <c:v>0</c:v>
                </c:pt>
                <c:pt idx="1">
                  <c:v>0.95000000000000362</c:v>
                </c:pt>
                <c:pt idx="2">
                  <c:v>2.2625000000000002</c:v>
                </c:pt>
                <c:pt idx="3">
                  <c:v>3.7145000000000001</c:v>
                </c:pt>
                <c:pt idx="4">
                  <c:v>5.7716111111111168</c:v>
                </c:pt>
                <c:pt idx="5">
                  <c:v>7.4837222222222284</c:v>
                </c:pt>
                <c:pt idx="6">
                  <c:v>10.109222222222229</c:v>
                </c:pt>
                <c:pt idx="7">
                  <c:v>11.025308899589813</c:v>
                </c:pt>
                <c:pt idx="8">
                  <c:v>13.782997788478699</c:v>
                </c:pt>
                <c:pt idx="9">
                  <c:v>16.778431121812034</c:v>
                </c:pt>
                <c:pt idx="10">
                  <c:v>20.813267450772869</c:v>
                </c:pt>
                <c:pt idx="11">
                  <c:v>24.582689672995091</c:v>
                </c:pt>
                <c:pt idx="12">
                  <c:v>29.520834117439538</c:v>
                </c:pt>
                <c:pt idx="13">
                  <c:v>31.364890238838715</c:v>
                </c:pt>
                <c:pt idx="14">
                  <c:v>35.60606801661649</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36</xdr:row>
      <xdr:rowOff>0</xdr:rowOff>
    </xdr:from>
    <xdr:to>
      <xdr:col>2</xdr:col>
      <xdr:colOff>390525</xdr:colOff>
      <xdr:row>36</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48</xdr:row>
      <xdr:rowOff>0</xdr:rowOff>
    </xdr:from>
    <xdr:to>
      <xdr:col>2</xdr:col>
      <xdr:colOff>390525</xdr:colOff>
      <xdr:row>48</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70585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9820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93059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96297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9536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102774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106013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9251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23</xdr:col>
      <xdr:colOff>212912</xdr:colOff>
      <xdr:row>0</xdr:row>
      <xdr:rowOff>105335</xdr:rowOff>
    </xdr:from>
    <xdr:to>
      <xdr:col>30</xdr:col>
      <xdr:colOff>404969</xdr:colOff>
      <xdr:row>12</xdr:row>
      <xdr:rowOff>77220</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99173</xdr:colOff>
      <xdr:row>16</xdr:row>
      <xdr:rowOff>79563</xdr:rowOff>
    </xdr:from>
    <xdr:to>
      <xdr:col>31</xdr:col>
      <xdr:colOff>291229</xdr:colOff>
      <xdr:row>33</xdr:row>
      <xdr:rowOff>32398</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0</xdr:colOff>
      <xdr:row>37</xdr:row>
      <xdr:rowOff>0</xdr:rowOff>
    </xdr:from>
    <xdr:to>
      <xdr:col>26</xdr:col>
      <xdr:colOff>72178</xdr:colOff>
      <xdr:row>51</xdr:row>
      <xdr:rowOff>60790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4235824" y="6600265"/>
          <a:ext cx="14247619" cy="2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59</xdr:col>
      <xdr:colOff>238565</xdr:colOff>
      <xdr:row>1</xdr:row>
      <xdr:rowOff>590550</xdr:rowOff>
    </xdr:from>
    <xdr:to>
      <xdr:col>67</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243840</xdr:colOff>
      <xdr:row>16</xdr:row>
      <xdr:rowOff>76200</xdr:rowOff>
    </xdr:from>
    <xdr:to>
      <xdr:col>67</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405848</xdr:colOff>
      <xdr:row>1</xdr:row>
      <xdr:rowOff>554935</xdr:rowOff>
    </xdr:from>
    <xdr:to>
      <xdr:col>75</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430695</xdr:colOff>
      <xdr:row>16</xdr:row>
      <xdr:rowOff>115957</xdr:rowOff>
    </xdr:from>
    <xdr:to>
      <xdr:col>75</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ork/Project/CLs_model/Github/2022_spring_CL_models/Data/Raw%20data/GS_worksheet/Sigma_Run/GS_FB01_Fed-Batch_Worksheet_25Feb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Medium"/>
      <sheetName val="Measured Data"/>
      <sheetName val="In Process Calculations"/>
      <sheetName val="Kinetic Curves"/>
      <sheetName val="Specific Rate Plots"/>
      <sheetName val="Cumulative Curves"/>
      <sheetName val="Stoichiometric Ratios"/>
      <sheetName val="Post Process Calculations"/>
      <sheetName val="Polynomial Regression"/>
      <sheetName val="Specific Rate Tables"/>
      <sheetName val="All Data"/>
      <sheetName val="Feed Points"/>
      <sheetName val="Sp. Rates Spotfire"/>
    </sheetNames>
    <sheetDataSet>
      <sheetData sheetId="0"/>
      <sheetData sheetId="1">
        <row r="75">
          <cell r="H75">
            <v>5.5029716046665206E-2</v>
          </cell>
        </row>
      </sheetData>
      <sheetData sheetId="2"/>
      <sheetData sheetId="3">
        <row r="11">
          <cell r="H11">
            <v>737</v>
          </cell>
        </row>
      </sheetData>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topLeftCell="A25" zoomScale="115" zoomScaleNormal="115" workbookViewId="0">
      <selection activeCell="M25" sqref="M25"/>
    </sheetView>
  </sheetViews>
  <sheetFormatPr baseColWidth="10" defaultColWidth="9.1640625" defaultRowHeight="13" x14ac:dyDescent="0.15"/>
  <cols>
    <col min="1" max="16384" width="9.1640625" style="211"/>
  </cols>
  <sheetData>
    <row r="1" spans="1:11" ht="23" x14ac:dyDescent="0.25">
      <c r="A1" s="208" t="s">
        <v>119</v>
      </c>
      <c r="B1" s="209"/>
      <c r="C1" s="209"/>
      <c r="D1" s="210"/>
      <c r="E1" s="210"/>
      <c r="F1" s="209"/>
      <c r="G1" s="209"/>
      <c r="H1" s="209"/>
      <c r="I1" s="209"/>
      <c r="J1" s="209"/>
      <c r="K1" s="209"/>
    </row>
    <row r="2" spans="1:11" ht="18" x14ac:dyDescent="0.2">
      <c r="A2" s="235" t="s">
        <v>379</v>
      </c>
      <c r="B2" s="213"/>
      <c r="C2" s="213"/>
      <c r="D2" s="214"/>
      <c r="E2" s="214"/>
      <c r="F2" s="213"/>
      <c r="J2" s="213"/>
      <c r="K2" s="213"/>
    </row>
    <row r="3" spans="1:11" ht="18" x14ac:dyDescent="0.2">
      <c r="A3" s="235" t="s">
        <v>380</v>
      </c>
      <c r="B3" s="213"/>
      <c r="C3" s="213"/>
      <c r="D3" s="214"/>
      <c r="E3" s="214"/>
      <c r="F3" s="213"/>
      <c r="K3" s="213"/>
    </row>
    <row r="4" spans="1:11" ht="18" x14ac:dyDescent="0.2">
      <c r="A4" s="235"/>
      <c r="B4" s="213"/>
      <c r="C4" s="213"/>
      <c r="D4" s="214"/>
      <c r="E4" s="214"/>
      <c r="F4" s="213"/>
      <c r="K4" s="213"/>
    </row>
    <row r="5" spans="1:11" ht="18" x14ac:dyDescent="0.2">
      <c r="A5" s="215" t="s">
        <v>120</v>
      </c>
      <c r="B5" s="213"/>
      <c r="C5" s="213"/>
      <c r="D5" s="214"/>
      <c r="E5" s="214"/>
      <c r="F5" s="213"/>
      <c r="G5" s="213"/>
      <c r="H5" s="213"/>
      <c r="I5" s="2"/>
      <c r="J5" s="213"/>
      <c r="K5" s="213"/>
    </row>
    <row r="6" spans="1:11" ht="18" x14ac:dyDescent="0.2">
      <c r="A6" s="215" t="s">
        <v>121</v>
      </c>
      <c r="B6" s="213"/>
      <c r="C6" s="213"/>
      <c r="D6" s="214"/>
      <c r="E6" s="214"/>
      <c r="F6" s="213"/>
      <c r="G6" s="213"/>
      <c r="H6" s="213"/>
      <c r="I6" s="2"/>
      <c r="J6" s="213"/>
      <c r="K6" s="213"/>
    </row>
    <row r="7" spans="1:11" ht="18" x14ac:dyDescent="0.2">
      <c r="A7" s="215" t="s">
        <v>122</v>
      </c>
      <c r="B7" s="216"/>
      <c r="C7" s="213"/>
      <c r="D7" s="214"/>
      <c r="E7" s="214"/>
      <c r="F7" s="213"/>
      <c r="G7" s="213"/>
      <c r="H7" s="213"/>
      <c r="I7" s="2"/>
      <c r="J7" s="213"/>
      <c r="K7" s="213"/>
    </row>
    <row r="8" spans="1:11" ht="18" x14ac:dyDescent="0.2">
      <c r="A8" s="212"/>
      <c r="B8" s="213"/>
      <c r="C8" s="213"/>
      <c r="D8" s="214"/>
      <c r="E8" s="214"/>
      <c r="F8" s="213"/>
      <c r="G8" s="213"/>
      <c r="H8" s="213"/>
      <c r="I8" s="2"/>
      <c r="J8" s="213"/>
      <c r="K8" s="213"/>
    </row>
    <row r="9" spans="1:11" ht="18" x14ac:dyDescent="0.2">
      <c r="A9" s="216" t="s">
        <v>440</v>
      </c>
      <c r="B9" s="213"/>
      <c r="C9" s="213"/>
      <c r="D9" s="214"/>
      <c r="E9" s="214"/>
      <c r="F9" s="213"/>
      <c r="G9" s="213"/>
      <c r="H9" s="213"/>
      <c r="I9" s="2"/>
      <c r="J9" s="213"/>
      <c r="K9" s="213"/>
    </row>
    <row r="10" spans="1:11" ht="18" x14ac:dyDescent="0.2">
      <c r="A10" s="216" t="s">
        <v>472</v>
      </c>
      <c r="B10" s="213"/>
      <c r="C10" s="213"/>
      <c r="D10" s="214"/>
      <c r="E10" s="214"/>
      <c r="F10" s="213"/>
      <c r="G10" s="213"/>
      <c r="H10" s="213"/>
      <c r="I10" s="2"/>
      <c r="J10" s="213"/>
      <c r="K10" s="213"/>
    </row>
    <row r="11" spans="1:11" ht="18" x14ac:dyDescent="0.2">
      <c r="A11" s="216" t="s">
        <v>441</v>
      </c>
      <c r="B11" s="213"/>
      <c r="C11" s="213"/>
      <c r="D11" s="214"/>
      <c r="E11" s="214"/>
      <c r="F11" s="213"/>
      <c r="G11" s="213"/>
      <c r="H11" s="213"/>
      <c r="I11" s="2"/>
      <c r="J11" s="213"/>
      <c r="K11" s="213"/>
    </row>
    <row r="12" spans="1:11" ht="18" x14ac:dyDescent="0.2">
      <c r="A12" s="212"/>
      <c r="B12" s="213"/>
      <c r="C12" s="213"/>
      <c r="D12" s="214"/>
      <c r="E12" s="214"/>
      <c r="F12" s="213"/>
      <c r="G12" s="213"/>
      <c r="H12" s="213"/>
      <c r="I12" s="2"/>
      <c r="J12" s="213"/>
      <c r="K12" s="213"/>
    </row>
    <row r="13" spans="1:11" ht="18" x14ac:dyDescent="0.2">
      <c r="A13" s="217" t="s">
        <v>123</v>
      </c>
      <c r="B13" s="216"/>
      <c r="C13" s="216"/>
      <c r="D13" s="218"/>
      <c r="E13" s="218"/>
      <c r="F13" s="216"/>
      <c r="G13" s="216"/>
      <c r="H13" s="216"/>
      <c r="I13" s="216"/>
      <c r="J13" s="216"/>
      <c r="K13" s="216"/>
    </row>
    <row r="14" spans="1:11" ht="18" x14ac:dyDescent="0.2">
      <c r="A14" s="217" t="s">
        <v>124</v>
      </c>
      <c r="B14" s="216"/>
      <c r="C14" s="216"/>
      <c r="D14" s="218"/>
      <c r="E14" s="218"/>
      <c r="F14" s="216"/>
      <c r="G14" s="216"/>
      <c r="H14" s="216"/>
      <c r="I14" s="216"/>
      <c r="J14" s="216"/>
      <c r="K14" s="216"/>
    </row>
    <row r="15" spans="1:11" ht="18" x14ac:dyDescent="0.2">
      <c r="A15" s="217" t="s">
        <v>125</v>
      </c>
      <c r="B15" s="216"/>
      <c r="C15" s="216"/>
      <c r="D15" s="218"/>
      <c r="E15" s="218"/>
      <c r="F15" s="216"/>
      <c r="G15" s="216"/>
      <c r="H15" s="216"/>
      <c r="I15" s="216"/>
      <c r="J15" s="216"/>
      <c r="K15" s="216"/>
    </row>
    <row r="16" spans="1:11" ht="18" x14ac:dyDescent="0.2">
      <c r="A16" s="217" t="s">
        <v>126</v>
      </c>
      <c r="B16" s="216"/>
      <c r="C16" s="216"/>
      <c r="D16" s="218"/>
      <c r="E16" s="218"/>
      <c r="F16" s="216"/>
      <c r="G16" s="216"/>
      <c r="H16" s="216"/>
      <c r="I16" s="216"/>
      <c r="J16" s="216"/>
      <c r="K16" s="216"/>
    </row>
    <row r="17" spans="1:12" ht="18" x14ac:dyDescent="0.2">
      <c r="A17" s="217" t="s">
        <v>127</v>
      </c>
      <c r="B17" s="216"/>
      <c r="C17" s="216"/>
      <c r="D17" s="218"/>
      <c r="E17" s="218"/>
      <c r="F17" s="216"/>
      <c r="G17" s="216"/>
      <c r="H17" s="216"/>
      <c r="I17" s="216"/>
      <c r="J17" s="216"/>
      <c r="K17" s="216"/>
    </row>
    <row r="18" spans="1:12" ht="18" x14ac:dyDescent="0.2">
      <c r="A18" s="217"/>
      <c r="B18" s="216"/>
      <c r="C18" s="216"/>
      <c r="D18" s="218"/>
      <c r="E18" s="218"/>
      <c r="F18" s="216"/>
      <c r="G18" s="216"/>
      <c r="H18" s="216"/>
      <c r="I18" s="216"/>
      <c r="J18" s="216"/>
      <c r="K18" s="216"/>
    </row>
    <row r="19" spans="1:12" ht="18" x14ac:dyDescent="0.2">
      <c r="A19" s="217" t="s">
        <v>128</v>
      </c>
      <c r="B19" s="216"/>
      <c r="C19" s="216"/>
      <c r="D19" s="218"/>
      <c r="E19" s="218"/>
      <c r="F19" s="216"/>
      <c r="G19" s="216"/>
      <c r="H19" s="216"/>
      <c r="I19" s="216"/>
      <c r="J19" s="216"/>
      <c r="K19" s="216"/>
    </row>
    <row r="20" spans="1:12" ht="18" x14ac:dyDescent="0.2">
      <c r="A20" s="217" t="s">
        <v>129</v>
      </c>
      <c r="B20" s="216"/>
      <c r="C20" s="216"/>
      <c r="D20" s="218"/>
      <c r="E20" s="218"/>
      <c r="F20" s="216"/>
      <c r="G20" s="216"/>
      <c r="H20" s="216"/>
      <c r="I20" s="216"/>
      <c r="J20" s="216"/>
      <c r="K20" s="216"/>
    </row>
    <row r="21" spans="1:12" ht="18" x14ac:dyDescent="0.2">
      <c r="A21" s="213"/>
      <c r="B21" s="213"/>
      <c r="C21" s="214"/>
      <c r="D21" s="214"/>
      <c r="E21" s="213"/>
      <c r="F21" s="213"/>
      <c r="G21" s="213"/>
      <c r="H21" s="213"/>
      <c r="I21" s="213"/>
      <c r="J21" s="213"/>
    </row>
    <row r="22" spans="1:12" ht="18" x14ac:dyDescent="0.2">
      <c r="A22" s="213"/>
      <c r="B22" s="213"/>
      <c r="C22" s="214"/>
      <c r="D22" s="214"/>
      <c r="E22" s="219" t="s">
        <v>130</v>
      </c>
      <c r="F22" s="216" t="s">
        <v>131</v>
      </c>
      <c r="I22" s="220"/>
    </row>
    <row r="23" spans="1:12" ht="21" x14ac:dyDescent="0.25">
      <c r="A23" s="213"/>
      <c r="B23" s="213"/>
      <c r="C23" s="214"/>
      <c r="D23" s="214"/>
      <c r="E23" s="219" t="s">
        <v>445</v>
      </c>
      <c r="F23" s="216" t="s">
        <v>446</v>
      </c>
      <c r="I23" s="220"/>
    </row>
    <row r="24" spans="1:12" ht="20" x14ac:dyDescent="0.2">
      <c r="A24" s="213"/>
      <c r="B24" s="213"/>
      <c r="C24" s="214"/>
      <c r="D24" s="214"/>
      <c r="E24" s="219" t="s">
        <v>132</v>
      </c>
      <c r="F24" s="216" t="s">
        <v>447</v>
      </c>
      <c r="I24" s="220"/>
    </row>
    <row r="25" spans="1:12" ht="21" x14ac:dyDescent="0.25">
      <c r="A25" s="213"/>
      <c r="B25" s="213"/>
      <c r="C25" s="214"/>
      <c r="D25" s="214"/>
      <c r="E25" s="219" t="s">
        <v>448</v>
      </c>
      <c r="F25" s="216" t="s">
        <v>449</v>
      </c>
      <c r="I25" s="220"/>
    </row>
    <row r="26" spans="1:12" ht="21" x14ac:dyDescent="0.25">
      <c r="A26" s="213"/>
      <c r="B26" s="213"/>
      <c r="C26" s="214"/>
      <c r="D26" s="214"/>
      <c r="E26" s="219" t="s">
        <v>450</v>
      </c>
      <c r="F26" s="216" t="s">
        <v>451</v>
      </c>
      <c r="I26" s="220"/>
    </row>
    <row r="27" spans="1:12" ht="18" x14ac:dyDescent="0.2">
      <c r="A27" s="213"/>
      <c r="B27" s="213"/>
      <c r="C27" s="214"/>
      <c r="D27" s="214"/>
      <c r="E27" s="219" t="s">
        <v>133</v>
      </c>
      <c r="F27" s="216" t="s">
        <v>134</v>
      </c>
      <c r="I27" s="220"/>
    </row>
    <row r="28" spans="1:12" ht="20" x14ac:dyDescent="0.25">
      <c r="A28" s="213"/>
      <c r="B28" s="213"/>
      <c r="C28" s="214"/>
      <c r="D28" s="214"/>
      <c r="E28" s="219" t="s">
        <v>452</v>
      </c>
      <c r="F28" s="216" t="s">
        <v>135</v>
      </c>
      <c r="I28" s="220"/>
    </row>
    <row r="29" spans="1:12" ht="20" x14ac:dyDescent="0.2">
      <c r="A29" s="213"/>
      <c r="B29" s="213"/>
      <c r="C29" s="214"/>
      <c r="D29" s="214"/>
      <c r="E29" s="219" t="s">
        <v>136</v>
      </c>
      <c r="F29" s="216" t="s">
        <v>453</v>
      </c>
      <c r="I29" s="220"/>
    </row>
    <row r="30" spans="1:12" ht="18" x14ac:dyDescent="0.2">
      <c r="A30" s="213"/>
      <c r="B30" s="213"/>
      <c r="C30" s="214"/>
      <c r="D30" s="214"/>
      <c r="E30" s="219" t="s">
        <v>137</v>
      </c>
      <c r="F30" s="216" t="s">
        <v>138</v>
      </c>
      <c r="I30" s="220"/>
    </row>
    <row r="32" spans="1:12" ht="23" x14ac:dyDescent="0.25">
      <c r="A32" s="221" t="s">
        <v>139</v>
      </c>
      <c r="B32" s="222"/>
      <c r="C32" s="222"/>
      <c r="D32" s="222"/>
      <c r="E32" s="222"/>
      <c r="F32" s="222"/>
      <c r="G32" s="222"/>
      <c r="H32" s="223"/>
      <c r="I32" s="223"/>
      <c r="J32" s="224"/>
      <c r="K32" s="225"/>
      <c r="L32" s="222"/>
    </row>
    <row r="33" spans="1:12" ht="18" x14ac:dyDescent="0.2">
      <c r="A33" s="226"/>
      <c r="B33" s="222"/>
      <c r="C33" s="222"/>
      <c r="D33" s="222"/>
      <c r="E33" s="222"/>
      <c r="F33" s="222"/>
      <c r="G33" s="222"/>
      <c r="H33" s="223"/>
      <c r="I33" s="223"/>
      <c r="J33" s="224"/>
      <c r="K33" s="225"/>
      <c r="L33" s="222"/>
    </row>
    <row r="34" spans="1:12" ht="20" x14ac:dyDescent="0.25">
      <c r="A34" s="227" t="s">
        <v>454</v>
      </c>
      <c r="B34" s="222"/>
      <c r="C34" s="222"/>
      <c r="D34" s="222"/>
      <c r="E34" s="222"/>
      <c r="F34" s="222"/>
      <c r="G34" s="222"/>
      <c r="H34" s="223"/>
      <c r="I34" s="223"/>
      <c r="J34" s="224"/>
      <c r="K34" s="225"/>
      <c r="L34" s="222"/>
    </row>
    <row r="35" spans="1:12" ht="18" x14ac:dyDescent="0.2">
      <c r="A35" s="227"/>
      <c r="B35" s="222"/>
      <c r="C35" s="222"/>
      <c r="D35" s="222"/>
      <c r="E35" s="222"/>
      <c r="F35" s="222"/>
      <c r="G35" s="222"/>
      <c r="H35" s="223"/>
      <c r="I35" s="223"/>
      <c r="J35" s="224"/>
      <c r="K35" s="225"/>
      <c r="L35" s="222"/>
    </row>
    <row r="36" spans="1:12" ht="20" x14ac:dyDescent="0.25">
      <c r="A36" s="226"/>
      <c r="B36" s="222"/>
      <c r="C36" s="228" t="s">
        <v>455</v>
      </c>
      <c r="D36" s="222"/>
      <c r="E36" s="222"/>
      <c r="F36" s="222"/>
      <c r="G36" s="222"/>
      <c r="H36" s="223"/>
      <c r="I36" s="223"/>
      <c r="J36" s="224"/>
      <c r="K36" s="225"/>
      <c r="L36" s="222"/>
    </row>
    <row r="37" spans="1:12" ht="20" x14ac:dyDescent="0.25">
      <c r="A37" s="222"/>
      <c r="B37" s="222"/>
      <c r="C37" s="228" t="s">
        <v>456</v>
      </c>
      <c r="D37" s="222"/>
      <c r="E37" s="222"/>
      <c r="F37" s="222"/>
      <c r="G37" s="222"/>
      <c r="H37" s="223"/>
      <c r="I37" s="223"/>
      <c r="J37" s="224"/>
      <c r="K37" s="225"/>
      <c r="L37" s="222"/>
    </row>
    <row r="38" spans="1:12" ht="20" x14ac:dyDescent="0.25">
      <c r="A38" s="226"/>
      <c r="B38" s="222"/>
      <c r="C38" s="228" t="s">
        <v>457</v>
      </c>
      <c r="D38" s="222"/>
      <c r="E38" s="222"/>
      <c r="F38" s="222"/>
      <c r="G38" s="222"/>
      <c r="H38" s="223"/>
      <c r="I38" s="223"/>
      <c r="J38" s="224"/>
      <c r="K38" s="225"/>
      <c r="L38" s="222"/>
    </row>
    <row r="39" spans="1:12" ht="18" x14ac:dyDescent="0.2">
      <c r="A39" s="227"/>
      <c r="B39" s="222"/>
      <c r="C39" s="222"/>
      <c r="D39" s="222"/>
      <c r="E39" s="222"/>
      <c r="F39" s="222"/>
      <c r="G39" s="222"/>
      <c r="H39" s="223"/>
      <c r="I39" s="223"/>
      <c r="J39" s="224"/>
      <c r="K39" s="225"/>
      <c r="L39" s="222"/>
    </row>
    <row r="40" spans="1:12" ht="20" x14ac:dyDescent="0.25">
      <c r="A40" s="227" t="s">
        <v>458</v>
      </c>
      <c r="B40" s="222"/>
      <c r="C40" s="229"/>
      <c r="D40" s="229"/>
      <c r="E40" s="229"/>
      <c r="F40" s="229"/>
      <c r="G40" s="222"/>
      <c r="H40" s="223"/>
      <c r="I40" s="223"/>
      <c r="J40" s="224"/>
      <c r="K40" s="225"/>
      <c r="L40" s="222"/>
    </row>
    <row r="41" spans="1:12" ht="18" x14ac:dyDescent="0.2">
      <c r="A41" s="227"/>
      <c r="B41" s="222"/>
      <c r="C41" s="229"/>
      <c r="D41" s="229"/>
      <c r="E41" s="229"/>
      <c r="F41" s="229"/>
      <c r="G41" s="222"/>
      <c r="H41" s="223"/>
      <c r="I41" s="223"/>
      <c r="J41" s="224"/>
      <c r="K41" s="225"/>
      <c r="L41" s="222"/>
    </row>
    <row r="42" spans="1:12" ht="18" x14ac:dyDescent="0.2">
      <c r="A42" s="227" t="s">
        <v>140</v>
      </c>
      <c r="B42" s="222"/>
      <c r="C42" s="229"/>
      <c r="D42" s="229"/>
      <c r="E42" s="229"/>
      <c r="F42" s="229"/>
      <c r="G42" s="222"/>
      <c r="H42" s="223"/>
      <c r="I42" s="223"/>
      <c r="J42" s="224"/>
      <c r="K42" s="225"/>
      <c r="L42" s="222"/>
    </row>
    <row r="43" spans="1:12" ht="18" x14ac:dyDescent="0.2">
      <c r="A43" s="227" t="s">
        <v>141</v>
      </c>
      <c r="B43" s="222"/>
      <c r="C43" s="229"/>
      <c r="D43" s="229"/>
      <c r="E43" s="229"/>
      <c r="F43" s="229"/>
      <c r="G43" s="222"/>
      <c r="H43" s="223"/>
      <c r="I43" s="223"/>
      <c r="J43" s="224"/>
      <c r="K43" s="225"/>
      <c r="L43" s="222"/>
    </row>
    <row r="44" spans="1:12" ht="18" x14ac:dyDescent="0.2">
      <c r="A44" s="227"/>
      <c r="B44" s="222"/>
      <c r="C44" s="222"/>
      <c r="D44" s="222"/>
      <c r="E44" s="222"/>
      <c r="F44" s="222"/>
      <c r="G44" s="222"/>
      <c r="H44" s="223"/>
      <c r="I44" s="223"/>
      <c r="J44" s="224"/>
      <c r="K44" s="225"/>
      <c r="L44" s="222"/>
    </row>
    <row r="45" spans="1:12" ht="18" x14ac:dyDescent="0.2">
      <c r="A45" s="227"/>
      <c r="B45" s="222"/>
      <c r="C45" s="222"/>
      <c r="D45" s="222"/>
      <c r="E45" s="222"/>
      <c r="F45" s="222"/>
      <c r="G45" s="222"/>
      <c r="H45" s="223"/>
      <c r="I45" s="223"/>
      <c r="J45" s="224"/>
      <c r="K45" s="225"/>
      <c r="L45" s="222"/>
    </row>
    <row r="46" spans="1:12" ht="18" x14ac:dyDescent="0.2">
      <c r="A46" s="227"/>
      <c r="B46" s="222"/>
      <c r="C46" s="222"/>
      <c r="D46" s="222"/>
      <c r="E46" s="222"/>
      <c r="F46" s="222"/>
      <c r="G46" s="222"/>
      <c r="H46" s="223"/>
      <c r="I46" s="223"/>
      <c r="J46" s="224"/>
      <c r="K46" s="225"/>
      <c r="L46" s="222"/>
    </row>
    <row r="47" spans="1:12" x14ac:dyDescent="0.15">
      <c r="A47" s="222"/>
      <c r="B47" s="222"/>
      <c r="C47" s="222"/>
      <c r="D47" s="222"/>
      <c r="E47" s="222"/>
      <c r="F47" s="222"/>
      <c r="G47" s="222"/>
      <c r="H47" s="223"/>
      <c r="I47" s="223"/>
      <c r="J47" s="224"/>
      <c r="K47" s="225"/>
      <c r="L47" s="222"/>
    </row>
    <row r="48" spans="1:12" ht="18" x14ac:dyDescent="0.2">
      <c r="A48" s="227" t="s">
        <v>142</v>
      </c>
      <c r="B48" s="227"/>
      <c r="C48" s="227"/>
      <c r="D48" s="227"/>
      <c r="E48" s="227"/>
      <c r="F48" s="227"/>
      <c r="G48" s="227"/>
      <c r="H48" s="223"/>
      <c r="I48" s="223"/>
      <c r="J48" s="224"/>
      <c r="K48" s="225"/>
      <c r="L48" s="222"/>
    </row>
    <row r="49" spans="1:12" ht="18" x14ac:dyDescent="0.2">
      <c r="A49" s="227" t="s">
        <v>268</v>
      </c>
      <c r="B49" s="227"/>
      <c r="C49" s="227"/>
      <c r="D49" s="227"/>
      <c r="E49" s="227"/>
      <c r="F49" s="227"/>
      <c r="G49" s="227"/>
      <c r="H49" s="223"/>
      <c r="I49" s="223"/>
      <c r="J49" s="224"/>
      <c r="K49" s="225"/>
      <c r="L49" s="222"/>
    </row>
    <row r="50" spans="1:12" ht="18" x14ac:dyDescent="0.2">
      <c r="A50" s="227"/>
      <c r="B50" s="227"/>
      <c r="C50" s="227"/>
      <c r="D50" s="227"/>
      <c r="E50" s="227"/>
      <c r="F50" s="227"/>
      <c r="G50" s="227"/>
      <c r="H50" s="223"/>
      <c r="I50" s="223"/>
      <c r="J50" s="224"/>
      <c r="K50" s="225"/>
      <c r="L50" s="222"/>
    </row>
    <row r="51" spans="1:12" x14ac:dyDescent="0.15">
      <c r="A51" s="230"/>
      <c r="B51" s="230"/>
      <c r="C51" s="230"/>
      <c r="D51" s="223"/>
      <c r="E51" s="223"/>
      <c r="F51" s="223"/>
      <c r="G51" s="230"/>
      <c r="H51" s="223"/>
      <c r="I51" s="223"/>
      <c r="J51" s="224"/>
      <c r="K51" s="225"/>
      <c r="L51" s="222"/>
    </row>
    <row r="53" spans="1:12" ht="23" x14ac:dyDescent="0.25">
      <c r="A53" s="208" t="s">
        <v>473</v>
      </c>
      <c r="B53" s="231"/>
      <c r="C53" s="231"/>
      <c r="D53" s="232"/>
      <c r="E53" s="232"/>
      <c r="F53" s="231"/>
      <c r="G53" s="231"/>
      <c r="H53" s="231"/>
      <c r="I53" s="231"/>
      <c r="J53" s="231"/>
      <c r="K53" s="231"/>
    </row>
    <row r="54" spans="1:12" x14ac:dyDescent="0.15">
      <c r="A54" s="222"/>
      <c r="B54" s="233"/>
      <c r="C54" s="233"/>
      <c r="D54" s="234"/>
      <c r="E54" s="234"/>
      <c r="F54" s="233"/>
      <c r="G54" s="233"/>
      <c r="H54" s="233"/>
      <c r="I54" s="233"/>
      <c r="J54" s="233"/>
      <c r="K54" s="233"/>
    </row>
    <row r="55" spans="1:12" ht="18" x14ac:dyDescent="0.2">
      <c r="A55" s="227" t="s">
        <v>143</v>
      </c>
      <c r="B55" s="227"/>
      <c r="C55" s="227"/>
      <c r="D55" s="227"/>
      <c r="E55" s="227"/>
      <c r="F55" s="227"/>
      <c r="G55" s="227"/>
      <c r="H55" s="227"/>
      <c r="I55" s="227"/>
      <c r="J55" s="227"/>
      <c r="K55" s="227"/>
    </row>
    <row r="56" spans="1:12" ht="18" x14ac:dyDescent="0.2">
      <c r="A56" s="227"/>
      <c r="B56" s="227"/>
      <c r="C56" s="227"/>
      <c r="D56" s="227"/>
      <c r="E56" s="227"/>
      <c r="F56" s="227"/>
      <c r="G56" s="227"/>
      <c r="H56" s="227"/>
      <c r="I56" s="227"/>
      <c r="J56" s="227"/>
      <c r="K56" s="227"/>
    </row>
    <row r="57" spans="1:12" ht="18" x14ac:dyDescent="0.2">
      <c r="A57" s="227"/>
      <c r="B57" s="227"/>
      <c r="C57" s="227"/>
      <c r="D57" s="227"/>
      <c r="E57" s="227"/>
      <c r="F57" s="227"/>
      <c r="G57" s="227"/>
      <c r="H57" s="227"/>
      <c r="I57" s="227"/>
      <c r="J57" s="227"/>
      <c r="K57" s="227"/>
    </row>
    <row r="58" spans="1:12" ht="18" x14ac:dyDescent="0.2">
      <c r="A58" s="227"/>
      <c r="B58" s="227"/>
      <c r="C58" s="227"/>
      <c r="D58" s="227"/>
      <c r="E58" s="227"/>
      <c r="F58" s="227"/>
      <c r="G58" s="227"/>
      <c r="H58" s="227"/>
      <c r="I58" s="227"/>
      <c r="J58" s="227"/>
      <c r="K58" s="227"/>
    </row>
    <row r="59" spans="1:12" ht="20" x14ac:dyDescent="0.25">
      <c r="A59" s="227" t="s">
        <v>459</v>
      </c>
      <c r="B59" s="227"/>
      <c r="C59" s="227"/>
      <c r="D59" s="227"/>
      <c r="E59" s="227"/>
      <c r="F59" s="227"/>
      <c r="G59" s="227"/>
      <c r="H59" s="227"/>
      <c r="I59" s="227"/>
      <c r="J59" s="227"/>
      <c r="K59" s="227"/>
    </row>
    <row r="60" spans="1:12" ht="18" x14ac:dyDescent="0.2">
      <c r="A60" s="227" t="s">
        <v>144</v>
      </c>
      <c r="B60" s="227"/>
      <c r="C60" s="227"/>
      <c r="D60" s="227"/>
      <c r="E60" s="227"/>
      <c r="F60" s="227"/>
      <c r="G60" s="227"/>
      <c r="H60" s="227"/>
      <c r="I60" s="227"/>
      <c r="J60" s="227"/>
      <c r="K60" s="227"/>
    </row>
    <row r="61" spans="1:12" ht="18" x14ac:dyDescent="0.2">
      <c r="A61" s="227"/>
      <c r="B61" s="227"/>
      <c r="C61" s="227"/>
      <c r="D61" s="227"/>
      <c r="E61" s="227"/>
      <c r="F61" s="227"/>
      <c r="G61" s="227"/>
      <c r="H61" s="227"/>
      <c r="I61" s="227"/>
      <c r="J61" s="227"/>
      <c r="K61" s="227"/>
    </row>
    <row r="62" spans="1:12" ht="18" x14ac:dyDescent="0.2">
      <c r="A62" s="227" t="s">
        <v>145</v>
      </c>
      <c r="B62" s="227"/>
      <c r="C62" s="227"/>
      <c r="D62" s="227"/>
      <c r="E62" s="227"/>
      <c r="F62" s="227"/>
      <c r="G62" s="227"/>
      <c r="H62" s="227"/>
      <c r="I62" s="227"/>
      <c r="J62" s="227"/>
      <c r="K62" s="227"/>
    </row>
    <row r="63" spans="1:12" ht="18" x14ac:dyDescent="0.2">
      <c r="A63" s="227" t="s">
        <v>460</v>
      </c>
      <c r="B63" s="227"/>
      <c r="C63" s="227"/>
      <c r="D63" s="227"/>
      <c r="E63" s="227"/>
      <c r="F63" s="227"/>
      <c r="G63" s="227"/>
      <c r="H63" s="227"/>
      <c r="I63" s="227"/>
      <c r="J63" s="227"/>
      <c r="K63" s="227"/>
    </row>
    <row r="64" spans="1:12" ht="18" x14ac:dyDescent="0.2">
      <c r="A64" s="227" t="s">
        <v>474</v>
      </c>
      <c r="B64" s="227"/>
      <c r="C64" s="227"/>
      <c r="D64" s="227"/>
      <c r="E64" s="227"/>
      <c r="F64" s="227"/>
      <c r="G64" s="227"/>
      <c r="H64" s="227"/>
      <c r="I64" s="227"/>
      <c r="J64" s="227"/>
      <c r="K64" s="227"/>
    </row>
    <row r="67" spans="1:11" ht="18" x14ac:dyDescent="0.2">
      <c r="A67" s="228" t="s">
        <v>461</v>
      </c>
      <c r="B67" s="227"/>
      <c r="C67" s="227"/>
      <c r="D67" s="227"/>
      <c r="E67" s="227"/>
      <c r="F67" s="227"/>
      <c r="G67" s="227"/>
      <c r="H67" s="227"/>
      <c r="I67" s="227"/>
      <c r="J67" s="227"/>
      <c r="K67" s="227"/>
    </row>
    <row r="68" spans="1:11" ht="18" x14ac:dyDescent="0.2">
      <c r="A68" s="227" t="s">
        <v>146</v>
      </c>
      <c r="B68" s="227"/>
      <c r="C68" s="227"/>
      <c r="D68" s="227"/>
      <c r="E68" s="227"/>
      <c r="F68" s="227"/>
      <c r="G68" s="227"/>
      <c r="H68" s="227"/>
      <c r="I68" s="227"/>
      <c r="J68" s="227"/>
      <c r="K68" s="227"/>
    </row>
    <row r="69" spans="1:11" ht="18" x14ac:dyDescent="0.2">
      <c r="A69" s="227"/>
      <c r="B69" s="227"/>
      <c r="C69" s="227"/>
      <c r="D69" s="227"/>
      <c r="E69" s="227"/>
      <c r="F69" s="227"/>
      <c r="G69" s="227"/>
      <c r="H69" s="227"/>
      <c r="I69" s="227"/>
      <c r="J69" s="227"/>
      <c r="K69" s="227"/>
    </row>
    <row r="70" spans="1:11" ht="18" x14ac:dyDescent="0.2">
      <c r="A70" s="227"/>
      <c r="B70" s="227"/>
      <c r="C70" s="227"/>
      <c r="D70" s="227"/>
      <c r="E70" s="227"/>
      <c r="F70" s="227"/>
      <c r="G70" s="227"/>
      <c r="H70" s="227"/>
      <c r="I70" s="227"/>
      <c r="J70" s="227"/>
      <c r="K70" s="227"/>
    </row>
    <row r="71" spans="1:11" ht="18" x14ac:dyDescent="0.2">
      <c r="A71" s="227"/>
      <c r="B71" s="227"/>
      <c r="C71" s="227"/>
      <c r="D71" s="227"/>
      <c r="E71" s="227"/>
      <c r="F71" s="227"/>
      <c r="G71" s="227"/>
      <c r="H71" s="227"/>
      <c r="I71" s="227"/>
      <c r="J71" s="227"/>
      <c r="K71" s="227"/>
    </row>
    <row r="72" spans="1:11" ht="18" x14ac:dyDescent="0.2">
      <c r="A72" s="227"/>
      <c r="B72" s="227"/>
      <c r="C72" s="227"/>
      <c r="D72" s="227"/>
      <c r="E72" s="227"/>
      <c r="F72" s="227"/>
      <c r="G72" s="227"/>
      <c r="H72" s="227"/>
      <c r="I72" s="227"/>
      <c r="J72" s="227"/>
      <c r="K72" s="227"/>
    </row>
    <row r="73" spans="1:11" ht="20" x14ac:dyDescent="0.25">
      <c r="A73" s="227" t="s">
        <v>462</v>
      </c>
      <c r="B73" s="227"/>
      <c r="C73" s="227"/>
      <c r="D73" s="227"/>
      <c r="E73" s="227"/>
      <c r="F73" s="227"/>
      <c r="G73" s="227"/>
      <c r="H73" s="227"/>
      <c r="I73" s="227"/>
      <c r="J73" s="227"/>
      <c r="K73" s="227"/>
    </row>
    <row r="74" spans="1:11" ht="20" x14ac:dyDescent="0.25">
      <c r="A74" s="227" t="s">
        <v>463</v>
      </c>
      <c r="B74" s="227"/>
      <c r="C74" s="227"/>
      <c r="D74" s="227"/>
      <c r="E74" s="227"/>
      <c r="F74" s="227"/>
      <c r="G74" s="227"/>
      <c r="H74" s="227"/>
      <c r="I74" s="227"/>
      <c r="J74" s="227"/>
      <c r="K74" s="227"/>
    </row>
    <row r="75" spans="1:11" ht="18" x14ac:dyDescent="0.2">
      <c r="A75" s="227"/>
      <c r="B75" s="227"/>
      <c r="C75" s="227"/>
      <c r="D75" s="227"/>
      <c r="E75" s="227"/>
      <c r="F75" s="227"/>
      <c r="G75" s="227"/>
      <c r="H75" s="227"/>
      <c r="I75" s="227"/>
      <c r="J75" s="227"/>
      <c r="K75" s="227"/>
    </row>
    <row r="76" spans="1:11" ht="18" x14ac:dyDescent="0.2">
      <c r="A76" s="228" t="s">
        <v>464</v>
      </c>
      <c r="B76" s="222"/>
      <c r="C76" s="222"/>
      <c r="D76" s="222"/>
      <c r="E76" s="222"/>
      <c r="F76" s="222"/>
      <c r="G76" s="222"/>
      <c r="H76" s="222"/>
      <c r="I76" s="222"/>
      <c r="J76" s="222"/>
      <c r="K76" s="222"/>
    </row>
    <row r="77" spans="1:11" ht="18" x14ac:dyDescent="0.2">
      <c r="A77" s="227" t="s">
        <v>465</v>
      </c>
      <c r="B77" s="222"/>
      <c r="C77" s="222"/>
      <c r="D77" s="222"/>
      <c r="E77" s="222"/>
      <c r="F77" s="222"/>
      <c r="G77" s="222"/>
      <c r="H77" s="222"/>
      <c r="I77" s="222"/>
      <c r="J77" s="222"/>
      <c r="K77" s="222"/>
    </row>
    <row r="78" spans="1:11" ht="18" x14ac:dyDescent="0.2">
      <c r="A78" s="227" t="s">
        <v>466</v>
      </c>
      <c r="B78" s="222"/>
      <c r="C78" s="222"/>
      <c r="D78" s="222"/>
      <c r="E78" s="222"/>
      <c r="F78" s="222"/>
      <c r="G78" s="222"/>
      <c r="H78" s="222"/>
      <c r="I78" s="222"/>
      <c r="J78" s="222"/>
      <c r="K78" s="222"/>
    </row>
    <row r="79" spans="1:11" ht="18" x14ac:dyDescent="0.2">
      <c r="A79" s="227" t="s">
        <v>467</v>
      </c>
      <c r="B79" s="222"/>
      <c r="C79" s="222"/>
      <c r="D79" s="222"/>
      <c r="E79" s="222"/>
      <c r="F79" s="222"/>
      <c r="G79" s="222"/>
      <c r="H79" s="222"/>
      <c r="I79" s="222"/>
      <c r="J79" s="222"/>
      <c r="K79" s="222"/>
    </row>
    <row r="80" spans="1:11" ht="18" x14ac:dyDescent="0.2">
      <c r="A80" s="227" t="s">
        <v>331</v>
      </c>
      <c r="B80" s="222"/>
      <c r="C80" s="222"/>
      <c r="D80" s="222"/>
      <c r="E80" s="222"/>
      <c r="F80" s="222"/>
      <c r="G80" s="222"/>
      <c r="H80" s="222"/>
      <c r="I80" s="222"/>
      <c r="J80" s="222"/>
      <c r="K80" s="222"/>
    </row>
    <row r="81" spans="1:11" ht="18" x14ac:dyDescent="0.2">
      <c r="A81" s="227" t="s">
        <v>339</v>
      </c>
    </row>
    <row r="82" spans="1:11" ht="20" customHeight="1" x14ac:dyDescent="0.15">
      <c r="B82" s="222"/>
      <c r="C82" s="222"/>
      <c r="D82" s="222"/>
      <c r="E82" s="222"/>
      <c r="F82" s="222"/>
      <c r="G82" s="222"/>
      <c r="H82" s="222"/>
      <c r="I82" s="222"/>
      <c r="J82" s="222"/>
      <c r="K82" s="222"/>
    </row>
    <row r="83" spans="1:11" ht="18" x14ac:dyDescent="0.2">
      <c r="A83" s="236" t="s">
        <v>468</v>
      </c>
      <c r="B83" s="222"/>
      <c r="C83" s="222"/>
      <c r="D83" s="222"/>
      <c r="E83" s="222"/>
      <c r="F83" s="222"/>
      <c r="G83" s="222"/>
      <c r="H83" s="222"/>
      <c r="I83" s="222"/>
      <c r="J83" s="222"/>
      <c r="K83" s="222"/>
    </row>
    <row r="84" spans="1:11" s="236" customFormat="1" ht="18" x14ac:dyDescent="0.2">
      <c r="A84" s="236" t="s">
        <v>469</v>
      </c>
      <c r="B84" s="227"/>
      <c r="C84" s="227"/>
      <c r="D84" s="227"/>
      <c r="E84" s="227"/>
      <c r="F84" s="227"/>
      <c r="G84" s="227"/>
      <c r="H84" s="227"/>
      <c r="I84" s="227"/>
      <c r="J84" s="227"/>
      <c r="K84" s="227"/>
    </row>
    <row r="85" spans="1:11" ht="18" x14ac:dyDescent="0.2">
      <c r="A85" s="236" t="s">
        <v>470</v>
      </c>
      <c r="B85" s="222"/>
      <c r="C85" s="222"/>
      <c r="D85" s="222"/>
      <c r="E85" s="222"/>
      <c r="F85" s="222"/>
      <c r="G85" s="222"/>
      <c r="H85" s="222"/>
      <c r="I85" s="222"/>
      <c r="J85" s="222"/>
      <c r="K85" s="222"/>
    </row>
    <row r="86" spans="1:11" ht="18" x14ac:dyDescent="0.2">
      <c r="A86" s="236" t="s">
        <v>471</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N58" sqref="N58"/>
    </sheetView>
  </sheetViews>
  <sheetFormatPr baseColWidth="10" defaultColWidth="8.83203125" defaultRowHeight="13" x14ac:dyDescent="0.15"/>
  <cols>
    <col min="2" max="2" width="50.5" bestFit="1" customWidth="1"/>
    <col min="3" max="3" width="19.6640625" bestFit="1" customWidth="1"/>
    <col min="4" max="4" width="12.1640625" bestFit="1" customWidth="1"/>
    <col min="5" max="8" width="17.5" customWidth="1"/>
  </cols>
  <sheetData>
    <row r="1" spans="1:8" s="28" customFormat="1" ht="18" x14ac:dyDescent="0.2">
      <c r="A1" s="26"/>
      <c r="B1" s="26"/>
      <c r="C1" s="26"/>
      <c r="D1" s="27"/>
      <c r="E1" s="381" t="s">
        <v>244</v>
      </c>
      <c r="F1" s="382"/>
      <c r="G1" s="375" t="s">
        <v>333</v>
      </c>
      <c r="H1" s="376"/>
    </row>
    <row r="2" spans="1:8" s="29" customFormat="1" ht="18" x14ac:dyDescent="0.2">
      <c r="A2" s="10"/>
      <c r="B2" s="10"/>
      <c r="C2" s="10"/>
      <c r="D2" s="11"/>
      <c r="E2" s="373"/>
      <c r="F2" s="374"/>
      <c r="G2" s="377"/>
      <c r="H2" s="378"/>
    </row>
    <row r="3" spans="1:8" s="29" customFormat="1" ht="18" x14ac:dyDescent="0.2">
      <c r="A3" s="10"/>
      <c r="B3" s="25" t="s">
        <v>231</v>
      </c>
      <c r="C3" s="10"/>
      <c r="D3" s="11"/>
      <c r="E3" s="379" t="s">
        <v>438</v>
      </c>
      <c r="F3" s="380"/>
      <c r="G3" s="379" t="s">
        <v>439</v>
      </c>
      <c r="H3" s="380"/>
    </row>
    <row r="4" spans="1:8" s="29" customFormat="1" ht="18" x14ac:dyDescent="0.2">
      <c r="A4" s="10"/>
      <c r="B4" s="10" t="s">
        <v>232</v>
      </c>
      <c r="C4" s="10"/>
      <c r="D4" s="11"/>
      <c r="E4" s="379"/>
      <c r="F4" s="380"/>
      <c r="G4" s="379"/>
      <c r="H4" s="380"/>
    </row>
    <row r="5" spans="1:8" ht="42" customHeight="1" x14ac:dyDescent="0.2">
      <c r="A5" s="30"/>
      <c r="B5" s="31" t="s">
        <v>149</v>
      </c>
      <c r="C5" s="31" t="s">
        <v>150</v>
      </c>
      <c r="D5" s="32" t="s">
        <v>229</v>
      </c>
      <c r="E5" s="278" t="s">
        <v>151</v>
      </c>
      <c r="F5" s="279" t="s">
        <v>152</v>
      </c>
      <c r="G5" s="262" t="s">
        <v>151</v>
      </c>
      <c r="H5" s="263" t="s">
        <v>152</v>
      </c>
    </row>
    <row r="6" spans="1:8" ht="18" x14ac:dyDescent="0.2">
      <c r="A6" s="33" t="s">
        <v>153</v>
      </c>
      <c r="B6" s="33"/>
      <c r="C6" s="33"/>
      <c r="D6" s="34"/>
      <c r="E6" s="78"/>
      <c r="F6" s="280"/>
      <c r="G6" s="78"/>
      <c r="H6" s="264"/>
    </row>
    <row r="7" spans="1:8" ht="18" x14ac:dyDescent="0.2">
      <c r="A7" s="12"/>
      <c r="B7" s="12" t="s">
        <v>154</v>
      </c>
      <c r="C7" s="12"/>
      <c r="D7" s="13">
        <v>89.1</v>
      </c>
      <c r="E7" s="79">
        <v>4.45</v>
      </c>
      <c r="F7" s="281">
        <f>E7/$D7</f>
        <v>4.9943883277216619E-2</v>
      </c>
      <c r="G7" s="79">
        <v>44.5</v>
      </c>
      <c r="H7" s="265">
        <f>G7/$D7</f>
        <v>0.49943883277216616</v>
      </c>
    </row>
    <row r="8" spans="1:8" ht="18" x14ac:dyDescent="0.2">
      <c r="A8" s="12"/>
      <c r="B8" s="12" t="s">
        <v>155</v>
      </c>
      <c r="C8" s="12"/>
      <c r="D8" s="13">
        <v>174.2</v>
      </c>
      <c r="E8" s="79"/>
      <c r="F8" s="281">
        <f t="shared" ref="F8:F31" si="0">E8/$D8</f>
        <v>0</v>
      </c>
      <c r="G8" s="79"/>
      <c r="H8" s="265">
        <f t="shared" ref="H8:H31" si="1">G8/$D8</f>
        <v>0</v>
      </c>
    </row>
    <row r="9" spans="1:8" ht="18" x14ac:dyDescent="0.2">
      <c r="A9" s="12"/>
      <c r="B9" s="12" t="s">
        <v>156</v>
      </c>
      <c r="C9" s="12"/>
      <c r="D9" s="13">
        <v>210.65299999999999</v>
      </c>
      <c r="E9" s="80">
        <v>147.5</v>
      </c>
      <c r="F9" s="281">
        <f t="shared" si="0"/>
        <v>0.700203652452137</v>
      </c>
      <c r="G9" s="80">
        <v>1475</v>
      </c>
      <c r="H9" s="265">
        <f t="shared" si="1"/>
        <v>7.0020365245213698</v>
      </c>
    </row>
    <row r="10" spans="1:8" ht="18" x14ac:dyDescent="0.2">
      <c r="A10" s="12"/>
      <c r="B10" s="12" t="s">
        <v>233</v>
      </c>
      <c r="C10" s="12"/>
      <c r="D10" s="13">
        <v>150.1</v>
      </c>
      <c r="E10" s="79">
        <v>7.5</v>
      </c>
      <c r="F10" s="281">
        <f t="shared" si="0"/>
        <v>4.9966688874083946E-2</v>
      </c>
      <c r="G10" s="79">
        <v>75</v>
      </c>
      <c r="H10" s="265">
        <f t="shared" si="1"/>
        <v>0.49966688874083948</v>
      </c>
    </row>
    <row r="11" spans="1:8" ht="18" x14ac:dyDescent="0.2">
      <c r="A11" s="12"/>
      <c r="B11" s="12" t="s">
        <v>157</v>
      </c>
      <c r="C11" s="12"/>
      <c r="D11" s="13">
        <v>133.1</v>
      </c>
      <c r="E11" s="79">
        <v>6.65</v>
      </c>
      <c r="F11" s="281">
        <f t="shared" si="0"/>
        <v>4.9962434259954926E-2</v>
      </c>
      <c r="G11" s="79">
        <v>66.5</v>
      </c>
      <c r="H11" s="265">
        <f t="shared" si="1"/>
        <v>0.49962434259954924</v>
      </c>
    </row>
    <row r="12" spans="1:8" ht="18" x14ac:dyDescent="0.2">
      <c r="A12" s="12"/>
      <c r="B12" s="12" t="s">
        <v>158</v>
      </c>
      <c r="C12" s="12"/>
      <c r="D12" s="13">
        <v>121.16</v>
      </c>
      <c r="E12" s="79"/>
      <c r="F12" s="281">
        <f t="shared" si="0"/>
        <v>0</v>
      </c>
      <c r="G12" s="79"/>
      <c r="H12" s="265">
        <f t="shared" si="1"/>
        <v>0</v>
      </c>
    </row>
    <row r="13" spans="1:8" ht="18" x14ac:dyDescent="0.2">
      <c r="A13" s="12"/>
      <c r="B13" s="12" t="s">
        <v>234</v>
      </c>
      <c r="C13" s="12"/>
      <c r="D13" s="13">
        <v>175.65299999999999</v>
      </c>
      <c r="E13" s="79">
        <v>17.559999999999999</v>
      </c>
      <c r="F13" s="281">
        <f t="shared" si="0"/>
        <v>9.9969826874576576E-2</v>
      </c>
      <c r="G13" s="79">
        <v>175.6</v>
      </c>
      <c r="H13" s="265">
        <f t="shared" si="1"/>
        <v>0.99969826874576584</v>
      </c>
    </row>
    <row r="14" spans="1:8" ht="18" x14ac:dyDescent="0.2">
      <c r="A14" s="12"/>
      <c r="B14" s="12" t="s">
        <v>159</v>
      </c>
      <c r="C14" s="12"/>
      <c r="D14" s="13">
        <v>313.10599999999999</v>
      </c>
      <c r="E14" s="79">
        <v>31.29</v>
      </c>
      <c r="F14" s="281">
        <f t="shared" si="0"/>
        <v>9.9934207584651838E-2</v>
      </c>
      <c r="G14" s="79">
        <v>312.89999999999998</v>
      </c>
      <c r="H14" s="265">
        <f t="shared" si="1"/>
        <v>0.99934207584651835</v>
      </c>
    </row>
    <row r="15" spans="1:8" ht="18" x14ac:dyDescent="0.2">
      <c r="A15" s="12"/>
      <c r="B15" s="12" t="s">
        <v>160</v>
      </c>
      <c r="C15" s="12"/>
      <c r="D15" s="13">
        <v>147.1</v>
      </c>
      <c r="E15" s="79">
        <v>7.35</v>
      </c>
      <c r="F15" s="281">
        <f t="shared" si="0"/>
        <v>4.9966009517335146E-2</v>
      </c>
      <c r="G15" s="79">
        <v>73.5</v>
      </c>
      <c r="H15" s="265">
        <f t="shared" si="1"/>
        <v>0.49966009517335147</v>
      </c>
    </row>
    <row r="16" spans="1:8" ht="18" x14ac:dyDescent="0.2">
      <c r="A16" s="12"/>
      <c r="B16" s="12" t="s">
        <v>161</v>
      </c>
      <c r="C16" s="12"/>
      <c r="D16" s="13">
        <v>146.1</v>
      </c>
      <c r="E16" s="80">
        <v>584.4</v>
      </c>
      <c r="F16" s="281">
        <f t="shared" si="0"/>
        <v>4</v>
      </c>
      <c r="G16" s="80">
        <v>5844</v>
      </c>
      <c r="H16" s="265">
        <f t="shared" si="1"/>
        <v>40</v>
      </c>
    </row>
    <row r="17" spans="1:8" ht="18" x14ac:dyDescent="0.2">
      <c r="A17" s="12"/>
      <c r="B17" s="12" t="s">
        <v>162</v>
      </c>
      <c r="C17" s="12"/>
      <c r="D17" s="13">
        <v>75.099999999999994</v>
      </c>
      <c r="E17" s="79">
        <v>18.75</v>
      </c>
      <c r="F17" s="281">
        <f t="shared" si="0"/>
        <v>0.24966711051930762</v>
      </c>
      <c r="G17" s="79">
        <v>187.5</v>
      </c>
      <c r="H17" s="265">
        <f t="shared" si="1"/>
        <v>2.4966711051930761</v>
      </c>
    </row>
    <row r="18" spans="1:8" ht="18" x14ac:dyDescent="0.2">
      <c r="A18" s="12"/>
      <c r="B18" s="12" t="s">
        <v>163</v>
      </c>
      <c r="C18" s="12"/>
      <c r="D18" s="13">
        <v>155.16</v>
      </c>
      <c r="E18" s="79"/>
      <c r="F18" s="281">
        <f t="shared" si="0"/>
        <v>0</v>
      </c>
      <c r="G18" s="79"/>
      <c r="H18" s="265">
        <f t="shared" si="1"/>
        <v>0</v>
      </c>
    </row>
    <row r="19" spans="1:8" ht="18" x14ac:dyDescent="0.2">
      <c r="A19" s="12"/>
      <c r="B19" s="12" t="s">
        <v>235</v>
      </c>
      <c r="C19" s="12"/>
      <c r="D19" s="13">
        <v>209.65299999999999</v>
      </c>
      <c r="E19" s="79">
        <v>31.48</v>
      </c>
      <c r="F19" s="281">
        <f t="shared" si="0"/>
        <v>0.15015287164982138</v>
      </c>
      <c r="G19" s="79">
        <v>314.8</v>
      </c>
      <c r="H19" s="265">
        <f t="shared" si="1"/>
        <v>1.5015287164982138</v>
      </c>
    </row>
    <row r="20" spans="1:8" ht="18" x14ac:dyDescent="0.2">
      <c r="A20" s="12"/>
      <c r="B20" s="12" t="s">
        <v>164</v>
      </c>
      <c r="C20" s="12"/>
      <c r="D20" s="13">
        <v>131.13</v>
      </c>
      <c r="E20" s="79"/>
      <c r="F20" s="281">
        <f t="shared" si="0"/>
        <v>0</v>
      </c>
      <c r="G20" s="79"/>
      <c r="H20" s="265">
        <f t="shared" si="1"/>
        <v>0</v>
      </c>
    </row>
    <row r="21" spans="1:8" ht="18" x14ac:dyDescent="0.2">
      <c r="A21" s="12"/>
      <c r="B21" s="12" t="s">
        <v>165</v>
      </c>
      <c r="C21" s="12"/>
      <c r="D21" s="13">
        <v>131.19999999999999</v>
      </c>
      <c r="E21" s="79">
        <v>54.47</v>
      </c>
      <c r="F21" s="281">
        <f t="shared" si="0"/>
        <v>0.41516768292682932</v>
      </c>
      <c r="G21" s="79">
        <v>544.70000000000005</v>
      </c>
      <c r="H21" s="265">
        <f t="shared" si="1"/>
        <v>4.1516768292682933</v>
      </c>
    </row>
    <row r="22" spans="1:8" ht="18" x14ac:dyDescent="0.2">
      <c r="A22" s="12"/>
      <c r="B22" s="12" t="s">
        <v>166</v>
      </c>
      <c r="C22" s="12"/>
      <c r="D22" s="13">
        <v>131.19999999999999</v>
      </c>
      <c r="E22" s="79">
        <v>59.05</v>
      </c>
      <c r="F22" s="281">
        <f t="shared" si="0"/>
        <v>0.45007621951219512</v>
      </c>
      <c r="G22" s="79">
        <v>590.5</v>
      </c>
      <c r="H22" s="265">
        <f t="shared" si="1"/>
        <v>4.5007621951219514</v>
      </c>
    </row>
    <row r="23" spans="1:8" ht="18" x14ac:dyDescent="0.2">
      <c r="A23" s="12"/>
      <c r="B23" s="12" t="s">
        <v>167</v>
      </c>
      <c r="C23" s="12"/>
      <c r="D23" s="13">
        <v>182.65299999999999</v>
      </c>
      <c r="E23" s="79">
        <v>91.25</v>
      </c>
      <c r="F23" s="281">
        <f t="shared" si="0"/>
        <v>0.49958117304396865</v>
      </c>
      <c r="G23" s="79">
        <v>912.5</v>
      </c>
      <c r="H23" s="265">
        <f t="shared" si="1"/>
        <v>4.9958117304396863</v>
      </c>
    </row>
    <row r="24" spans="1:8" ht="18" x14ac:dyDescent="0.2">
      <c r="A24" s="12"/>
      <c r="B24" s="12" t="s">
        <v>168</v>
      </c>
      <c r="C24" s="12"/>
      <c r="D24" s="13">
        <v>149.19999999999999</v>
      </c>
      <c r="E24" s="79">
        <v>17.239999999999998</v>
      </c>
      <c r="F24" s="281">
        <f t="shared" si="0"/>
        <v>0.11554959785522788</v>
      </c>
      <c r="G24" s="79">
        <v>172.4</v>
      </c>
      <c r="H24" s="265">
        <f t="shared" si="1"/>
        <v>1.1554959785522789</v>
      </c>
    </row>
    <row r="25" spans="1:8" ht="18" x14ac:dyDescent="0.2">
      <c r="A25" s="12"/>
      <c r="B25" s="12" t="s">
        <v>169</v>
      </c>
      <c r="C25" s="12"/>
      <c r="D25" s="13">
        <v>165.2</v>
      </c>
      <c r="E25" s="79">
        <v>35.479999999999997</v>
      </c>
      <c r="F25" s="281">
        <f t="shared" si="0"/>
        <v>0.21476997578692494</v>
      </c>
      <c r="G25" s="79">
        <v>354.8</v>
      </c>
      <c r="H25" s="265">
        <f t="shared" si="1"/>
        <v>2.1476997578692498</v>
      </c>
    </row>
    <row r="26" spans="1:8" ht="18" x14ac:dyDescent="0.2">
      <c r="A26" s="12"/>
      <c r="B26" s="12" t="s">
        <v>170</v>
      </c>
      <c r="C26" s="12"/>
      <c r="D26" s="13">
        <v>115.1</v>
      </c>
      <c r="E26" s="79">
        <v>17.25</v>
      </c>
      <c r="F26" s="281">
        <f t="shared" si="0"/>
        <v>0.14986967854039965</v>
      </c>
      <c r="G26" s="79">
        <v>172.5</v>
      </c>
      <c r="H26" s="265">
        <f t="shared" si="1"/>
        <v>1.4986967854039965</v>
      </c>
    </row>
    <row r="27" spans="1:8" ht="18" x14ac:dyDescent="0.2">
      <c r="A27" s="12"/>
      <c r="B27" s="12" t="s">
        <v>171</v>
      </c>
      <c r="C27" s="12"/>
      <c r="D27" s="13">
        <v>105.1</v>
      </c>
      <c r="E27" s="79">
        <v>26.25</v>
      </c>
      <c r="F27" s="281">
        <f t="shared" si="0"/>
        <v>0.24976213130352046</v>
      </c>
      <c r="G27" s="79">
        <v>262.5</v>
      </c>
      <c r="H27" s="265">
        <f t="shared" si="1"/>
        <v>2.4976213130352045</v>
      </c>
    </row>
    <row r="28" spans="1:8" ht="18" x14ac:dyDescent="0.2">
      <c r="A28" s="12"/>
      <c r="B28" s="12" t="s">
        <v>172</v>
      </c>
      <c r="C28" s="12"/>
      <c r="D28" s="13">
        <v>119.1</v>
      </c>
      <c r="E28" s="79">
        <v>53.45</v>
      </c>
      <c r="F28" s="281">
        <f t="shared" si="0"/>
        <v>0.44878253568429893</v>
      </c>
      <c r="G28" s="79">
        <v>534.5</v>
      </c>
      <c r="H28" s="265">
        <f t="shared" si="1"/>
        <v>4.4878253568429889</v>
      </c>
    </row>
    <row r="29" spans="1:8" ht="18" x14ac:dyDescent="0.2">
      <c r="A29" s="12"/>
      <c r="B29" s="12" t="s">
        <v>173</v>
      </c>
      <c r="C29" s="12"/>
      <c r="D29" s="13">
        <v>204.2</v>
      </c>
      <c r="E29" s="79">
        <v>9.02</v>
      </c>
      <c r="F29" s="281">
        <f t="shared" si="0"/>
        <v>4.417238001958864E-2</v>
      </c>
      <c r="G29" s="79">
        <v>90.2</v>
      </c>
      <c r="H29" s="265">
        <f t="shared" si="1"/>
        <v>0.44172380019588642</v>
      </c>
    </row>
    <row r="30" spans="1:8" ht="18" x14ac:dyDescent="0.2">
      <c r="A30" s="12"/>
      <c r="B30" s="12" t="s">
        <v>345</v>
      </c>
      <c r="C30" s="12"/>
      <c r="D30" s="13">
        <v>181.19</v>
      </c>
      <c r="E30" s="79">
        <v>55.79</v>
      </c>
      <c r="F30" s="281">
        <f t="shared" si="0"/>
        <v>0.30790882499034161</v>
      </c>
      <c r="G30" s="79">
        <v>557.9</v>
      </c>
      <c r="H30" s="265">
        <f t="shared" si="1"/>
        <v>3.0790882499034162</v>
      </c>
    </row>
    <row r="31" spans="1:8" ht="18" x14ac:dyDescent="0.2">
      <c r="A31" s="12"/>
      <c r="B31" s="12" t="s">
        <v>174</v>
      </c>
      <c r="C31" s="12"/>
      <c r="D31" s="13">
        <v>117.1</v>
      </c>
      <c r="E31" s="79">
        <v>52.85</v>
      </c>
      <c r="F31" s="282">
        <f t="shared" si="0"/>
        <v>0.45132365499573018</v>
      </c>
      <c r="G31" s="79">
        <v>528.5</v>
      </c>
      <c r="H31" s="266">
        <f t="shared" si="1"/>
        <v>4.5132365499573019</v>
      </c>
    </row>
    <row r="32" spans="1:8" ht="18" x14ac:dyDescent="0.2">
      <c r="A32" s="22" t="s">
        <v>175</v>
      </c>
      <c r="B32" s="14"/>
      <c r="C32" s="14"/>
      <c r="D32" s="15"/>
      <c r="E32" s="81"/>
      <c r="F32" s="283"/>
      <c r="G32" s="81"/>
      <c r="H32" s="267"/>
    </row>
    <row r="33" spans="1:8" ht="18" x14ac:dyDescent="0.2">
      <c r="A33" s="16"/>
      <c r="B33" s="16" t="s">
        <v>176</v>
      </c>
      <c r="C33" s="16"/>
      <c r="D33" s="17">
        <v>180</v>
      </c>
      <c r="E33" s="82">
        <v>3151</v>
      </c>
      <c r="F33" s="284">
        <f>E33/$D33</f>
        <v>17.505555555555556</v>
      </c>
      <c r="G33" s="82">
        <v>12000</v>
      </c>
      <c r="H33" s="268">
        <f>G33/$D33</f>
        <v>66.666666666666671</v>
      </c>
    </row>
    <row r="34" spans="1:8" ht="18" x14ac:dyDescent="0.2">
      <c r="A34" s="33" t="s">
        <v>177</v>
      </c>
      <c r="B34" s="33"/>
      <c r="C34" s="33"/>
      <c r="D34" s="13"/>
      <c r="E34" s="79"/>
      <c r="F34" s="285"/>
      <c r="G34" s="79"/>
      <c r="H34" s="269"/>
    </row>
    <row r="35" spans="1:8" ht="18" x14ac:dyDescent="0.2">
      <c r="A35" s="12"/>
      <c r="B35" s="12" t="s">
        <v>178</v>
      </c>
      <c r="C35" s="12"/>
      <c r="D35" s="13">
        <v>176.13</v>
      </c>
      <c r="E35" s="79"/>
      <c r="F35" s="281"/>
      <c r="G35" s="79"/>
      <c r="H35" s="265"/>
    </row>
    <row r="36" spans="1:8" ht="18" x14ac:dyDescent="0.2">
      <c r="A36" s="12"/>
      <c r="B36" s="12" t="s">
        <v>179</v>
      </c>
      <c r="C36" s="12"/>
      <c r="D36" s="18">
        <v>1355</v>
      </c>
      <c r="E36" s="83">
        <v>0.68</v>
      </c>
      <c r="F36" s="286">
        <f>E36/$D36</f>
        <v>5.0184501845018453E-4</v>
      </c>
      <c r="G36" s="83">
        <v>6.8</v>
      </c>
      <c r="H36" s="270">
        <f>G36/$D36</f>
        <v>5.018450184501845E-3</v>
      </c>
    </row>
    <row r="37" spans="1:8" ht="18" x14ac:dyDescent="0.2">
      <c r="A37" s="12"/>
      <c r="B37" s="12" t="s">
        <v>180</v>
      </c>
      <c r="C37" s="12"/>
      <c r="D37" s="13">
        <v>244</v>
      </c>
      <c r="E37" s="83">
        <v>3.5000000000000001E-3</v>
      </c>
      <c r="F37" s="286">
        <f t="shared" ref="F37:H54" si="2">E37/$D37</f>
        <v>1.4344262295081968E-5</v>
      </c>
      <c r="G37" s="83">
        <v>3.5000000000000003E-2</v>
      </c>
      <c r="H37" s="270">
        <f t="shared" si="2"/>
        <v>1.434426229508197E-4</v>
      </c>
    </row>
    <row r="38" spans="1:8" ht="18" x14ac:dyDescent="0.2">
      <c r="A38" s="12"/>
      <c r="B38" s="12" t="s">
        <v>181</v>
      </c>
      <c r="C38" s="12"/>
      <c r="D38" s="13">
        <v>140</v>
      </c>
      <c r="E38" s="79">
        <v>8.98</v>
      </c>
      <c r="F38" s="286">
        <f t="shared" si="2"/>
        <v>6.414285714285714E-2</v>
      </c>
      <c r="G38" s="79">
        <v>89.8</v>
      </c>
      <c r="H38" s="270">
        <f t="shared" si="2"/>
        <v>0.64142857142857146</v>
      </c>
    </row>
    <row r="39" spans="1:8" ht="18" x14ac:dyDescent="0.2">
      <c r="A39" s="12"/>
      <c r="B39" s="12" t="s">
        <v>182</v>
      </c>
      <c r="C39" s="12"/>
      <c r="D39" s="13">
        <v>396.66</v>
      </c>
      <c r="E39" s="79"/>
      <c r="F39" s="286">
        <f>E39/$D39</f>
        <v>0</v>
      </c>
      <c r="G39" s="79">
        <v>0</v>
      </c>
      <c r="H39" s="270">
        <f t="shared" si="2"/>
        <v>0</v>
      </c>
    </row>
    <row r="40" spans="1:8" ht="18" x14ac:dyDescent="0.2">
      <c r="A40" s="12"/>
      <c r="B40" s="12" t="s">
        <v>183</v>
      </c>
      <c r="C40" s="12"/>
      <c r="D40" s="13">
        <v>441</v>
      </c>
      <c r="E40" s="79">
        <v>2.65</v>
      </c>
      <c r="F40" s="286">
        <f>E40/$D40</f>
        <v>6.0090702947845805E-3</v>
      </c>
      <c r="G40" s="79">
        <v>26.5</v>
      </c>
      <c r="H40" s="270">
        <f t="shared" si="2"/>
        <v>6.0090702947845805E-2</v>
      </c>
    </row>
    <row r="41" spans="1:8" ht="18" x14ac:dyDescent="0.2">
      <c r="A41" s="12"/>
      <c r="B41" s="12" t="s">
        <v>184</v>
      </c>
      <c r="C41" s="12"/>
      <c r="D41" s="13">
        <v>180</v>
      </c>
      <c r="E41" s="79">
        <v>12.6</v>
      </c>
      <c r="F41" s="286">
        <f>E41/$D41</f>
        <v>6.9999999999999993E-2</v>
      </c>
      <c r="G41" s="79">
        <v>126</v>
      </c>
      <c r="H41" s="270">
        <f t="shared" si="2"/>
        <v>0.7</v>
      </c>
    </row>
    <row r="42" spans="1:8" ht="18" x14ac:dyDescent="0.2">
      <c r="A42" s="12"/>
      <c r="B42" s="12" t="s">
        <v>185</v>
      </c>
      <c r="C42" s="12"/>
      <c r="D42" s="13"/>
      <c r="E42" s="79"/>
      <c r="F42" s="286"/>
      <c r="G42" s="79"/>
      <c r="H42" s="270"/>
    </row>
    <row r="43" spans="1:8" ht="18" x14ac:dyDescent="0.2">
      <c r="A43" s="12"/>
      <c r="B43" s="12" t="s">
        <v>186</v>
      </c>
      <c r="C43" s="12"/>
      <c r="D43" s="13">
        <v>122</v>
      </c>
      <c r="E43" s="79">
        <v>2.02</v>
      </c>
      <c r="F43" s="286">
        <f t="shared" si="2"/>
        <v>1.6557377049180328E-2</v>
      </c>
      <c r="G43" s="79">
        <v>20.2</v>
      </c>
      <c r="H43" s="270">
        <f t="shared" si="2"/>
        <v>0.16557377049180327</v>
      </c>
    </row>
    <row r="44" spans="1:8" ht="18" x14ac:dyDescent="0.2">
      <c r="A44" s="12"/>
      <c r="B44" s="12" t="s">
        <v>187</v>
      </c>
      <c r="C44" s="12"/>
      <c r="D44" s="13">
        <v>477</v>
      </c>
      <c r="E44" s="79">
        <v>2.21</v>
      </c>
      <c r="F44" s="286">
        <f t="shared" si="2"/>
        <v>4.6331236897274629E-3</v>
      </c>
      <c r="G44" s="79">
        <v>22.1</v>
      </c>
      <c r="H44" s="270">
        <f t="shared" si="2"/>
        <v>4.6331236897274634E-2</v>
      </c>
    </row>
    <row r="45" spans="1:8" ht="18" x14ac:dyDescent="0.2">
      <c r="A45" s="12"/>
      <c r="B45" s="12" t="s">
        <v>188</v>
      </c>
      <c r="C45" s="12"/>
      <c r="D45" s="13">
        <v>204</v>
      </c>
      <c r="E45" s="79">
        <v>2</v>
      </c>
      <c r="F45" s="286">
        <f t="shared" si="2"/>
        <v>9.8039215686274508E-3</v>
      </c>
      <c r="G45" s="79">
        <v>20</v>
      </c>
      <c r="H45" s="270">
        <f t="shared" si="2"/>
        <v>9.8039215686274508E-2</v>
      </c>
    </row>
    <row r="46" spans="1:8" ht="18" x14ac:dyDescent="0.2">
      <c r="A46" s="12"/>
      <c r="B46" s="12" t="s">
        <v>189</v>
      </c>
      <c r="C46" s="12"/>
      <c r="D46" s="13">
        <v>206</v>
      </c>
      <c r="E46" s="79">
        <v>3.1E-2</v>
      </c>
      <c r="F46" s="286">
        <f t="shared" si="2"/>
        <v>1.5048543689320389E-4</v>
      </c>
      <c r="G46" s="79">
        <v>0.31</v>
      </c>
      <c r="H46" s="270">
        <f t="shared" si="2"/>
        <v>1.5048543689320389E-3</v>
      </c>
    </row>
    <row r="47" spans="1:8" ht="18" x14ac:dyDescent="0.2">
      <c r="A47" s="12"/>
      <c r="B47" s="12" t="s">
        <v>190</v>
      </c>
      <c r="C47" s="12"/>
      <c r="D47" s="13">
        <v>376</v>
      </c>
      <c r="E47" s="79">
        <v>0.219</v>
      </c>
      <c r="F47" s="286">
        <f t="shared" si="2"/>
        <v>5.8244680851063835E-4</v>
      </c>
      <c r="G47" s="79">
        <v>2.19</v>
      </c>
      <c r="H47" s="270">
        <f t="shared" si="2"/>
        <v>5.8244680851063831E-3</v>
      </c>
    </row>
    <row r="48" spans="1:8" ht="18" x14ac:dyDescent="0.2">
      <c r="A48" s="12"/>
      <c r="B48" s="12" t="s">
        <v>191</v>
      </c>
      <c r="C48" s="12"/>
      <c r="D48" s="13">
        <v>337</v>
      </c>
      <c r="E48" s="79">
        <v>2.17</v>
      </c>
      <c r="F48" s="286">
        <f t="shared" si="2"/>
        <v>6.4391691394658753E-3</v>
      </c>
      <c r="G48" s="79">
        <v>21.7</v>
      </c>
      <c r="H48" s="270">
        <f t="shared" si="2"/>
        <v>6.4391691394658751E-2</v>
      </c>
    </row>
    <row r="49" spans="1:8" ht="18" x14ac:dyDescent="0.2">
      <c r="A49" s="12"/>
      <c r="B49" s="12" t="s">
        <v>192</v>
      </c>
      <c r="C49" s="12"/>
      <c r="D49" s="13">
        <v>242.23</v>
      </c>
      <c r="E49" s="79">
        <v>0.36499999999999999</v>
      </c>
      <c r="F49" s="286">
        <f t="shared" si="2"/>
        <v>1.5068323494199728E-3</v>
      </c>
      <c r="G49" s="79">
        <v>3.65</v>
      </c>
      <c r="H49" s="270">
        <f t="shared" si="2"/>
        <v>1.5068323494199728E-2</v>
      </c>
    </row>
    <row r="50" spans="1:8" ht="18" x14ac:dyDescent="0.2">
      <c r="A50" s="12"/>
      <c r="B50" s="12" t="s">
        <v>193</v>
      </c>
      <c r="C50" s="12"/>
      <c r="D50" s="13">
        <v>88.15</v>
      </c>
      <c r="E50" s="79">
        <v>8.1000000000000003E-2</v>
      </c>
      <c r="F50" s="286">
        <f t="shared" si="2"/>
        <v>9.1888825865002834E-4</v>
      </c>
      <c r="G50" s="79">
        <v>0.81</v>
      </c>
      <c r="H50" s="270">
        <f t="shared" si="2"/>
        <v>9.188882586500283E-3</v>
      </c>
    </row>
    <row r="51" spans="1:8" ht="18" x14ac:dyDescent="0.2">
      <c r="A51" s="12"/>
      <c r="B51" s="12" t="s">
        <v>194</v>
      </c>
      <c r="C51" s="12"/>
      <c r="D51" s="13">
        <v>110</v>
      </c>
      <c r="E51" s="79">
        <v>55</v>
      </c>
      <c r="F51" s="286">
        <f t="shared" si="2"/>
        <v>0.5</v>
      </c>
      <c r="G51" s="79">
        <v>550</v>
      </c>
      <c r="H51" s="270">
        <f t="shared" si="2"/>
        <v>5</v>
      </c>
    </row>
    <row r="52" spans="1:8" ht="18" x14ac:dyDescent="0.2">
      <c r="A52" s="12"/>
      <c r="B52" s="19" t="s">
        <v>215</v>
      </c>
      <c r="C52" s="12"/>
      <c r="D52" s="13"/>
      <c r="E52" s="79"/>
      <c r="F52" s="286"/>
      <c r="G52" s="79"/>
      <c r="H52" s="270"/>
    </row>
    <row r="53" spans="1:8" ht="18" x14ac:dyDescent="0.2">
      <c r="A53" s="12"/>
      <c r="B53" s="12" t="s">
        <v>195</v>
      </c>
      <c r="C53" s="12"/>
      <c r="D53" s="13">
        <v>206</v>
      </c>
      <c r="E53" s="79">
        <v>0.105</v>
      </c>
      <c r="F53" s="286">
        <f t="shared" si="2"/>
        <v>5.0970873786407766E-4</v>
      </c>
      <c r="G53" s="79">
        <v>1.05</v>
      </c>
      <c r="H53" s="270">
        <f t="shared" si="2"/>
        <v>5.0970873786407769E-3</v>
      </c>
    </row>
    <row r="54" spans="1:8" ht="18" x14ac:dyDescent="0.2">
      <c r="A54" s="12"/>
      <c r="B54" s="12" t="s">
        <v>196</v>
      </c>
      <c r="C54" s="12"/>
      <c r="D54" s="13">
        <v>280.48</v>
      </c>
      <c r="E54" s="79">
        <v>4.2000000000000003E-2</v>
      </c>
      <c r="F54" s="286">
        <f t="shared" si="2"/>
        <v>1.4974329720479179E-4</v>
      </c>
      <c r="G54" s="79">
        <v>0.42</v>
      </c>
      <c r="H54" s="270">
        <f t="shared" si="2"/>
        <v>1.4974329720479178E-3</v>
      </c>
    </row>
    <row r="55" spans="1:8" ht="18" x14ac:dyDescent="0.2">
      <c r="A55" s="12"/>
      <c r="B55" s="12" t="s">
        <v>197</v>
      </c>
      <c r="C55" s="12"/>
      <c r="D55" s="13"/>
      <c r="E55" s="79"/>
      <c r="F55" s="281"/>
      <c r="G55" s="79"/>
      <c r="H55" s="265"/>
    </row>
    <row r="56" spans="1:8" ht="18" x14ac:dyDescent="0.2">
      <c r="A56" s="12"/>
      <c r="B56" s="12" t="s">
        <v>198</v>
      </c>
      <c r="C56" s="12"/>
      <c r="D56" s="13"/>
      <c r="E56" s="79"/>
      <c r="F56" s="282"/>
      <c r="G56" s="79"/>
      <c r="H56" s="266"/>
    </row>
    <row r="57" spans="1:8" ht="18" x14ac:dyDescent="0.2">
      <c r="A57" s="22" t="s">
        <v>199</v>
      </c>
      <c r="B57" s="14"/>
      <c r="C57" s="14"/>
      <c r="D57" s="15"/>
      <c r="E57" s="81"/>
      <c r="F57" s="283"/>
      <c r="G57" s="81"/>
      <c r="H57" s="267"/>
    </row>
    <row r="58" spans="1:8" ht="18" x14ac:dyDescent="0.2">
      <c r="A58" s="20"/>
      <c r="B58" s="20" t="s">
        <v>334</v>
      </c>
      <c r="C58" s="20"/>
      <c r="D58" s="21">
        <v>95.21</v>
      </c>
      <c r="E58" s="79">
        <v>28.64</v>
      </c>
      <c r="F58" s="281">
        <f t="shared" ref="F58:F67" si="3">E58/$D58</f>
        <v>0.30080873857788049</v>
      </c>
      <c r="G58" s="79">
        <v>286.39999999999998</v>
      </c>
      <c r="H58" s="265">
        <f t="shared" ref="H58:H67" si="4">G58/$D58</f>
        <v>3.0080873857788046</v>
      </c>
    </row>
    <row r="59" spans="1:8" ht="18" x14ac:dyDescent="0.2">
      <c r="A59" s="20"/>
      <c r="B59" s="20" t="s">
        <v>200</v>
      </c>
      <c r="C59" s="20"/>
      <c r="D59" s="21">
        <v>120.4</v>
      </c>
      <c r="E59" s="79">
        <v>48.84</v>
      </c>
      <c r="F59" s="281">
        <f t="shared" si="3"/>
        <v>0.40564784053156144</v>
      </c>
      <c r="G59" s="79">
        <v>488.4</v>
      </c>
      <c r="H59" s="265">
        <f t="shared" si="4"/>
        <v>4.0564784053156142</v>
      </c>
    </row>
    <row r="60" spans="1:8" ht="18" x14ac:dyDescent="0.2">
      <c r="A60" s="20"/>
      <c r="B60" s="20" t="s">
        <v>201</v>
      </c>
      <c r="C60" s="20"/>
      <c r="D60" s="21">
        <v>74.55</v>
      </c>
      <c r="E60" s="79">
        <v>311.8</v>
      </c>
      <c r="F60" s="281">
        <f t="shared" si="3"/>
        <v>4.1824279007377605</v>
      </c>
      <c r="G60" s="79">
        <v>311.8</v>
      </c>
      <c r="H60" s="265">
        <f t="shared" si="4"/>
        <v>4.1824279007377605</v>
      </c>
    </row>
    <row r="61" spans="1:8" ht="20" x14ac:dyDescent="0.25">
      <c r="A61" s="20"/>
      <c r="B61" s="20" t="s">
        <v>202</v>
      </c>
      <c r="C61" s="20" t="s">
        <v>216</v>
      </c>
      <c r="D61" s="21">
        <v>142</v>
      </c>
      <c r="E61" s="79">
        <v>71.02</v>
      </c>
      <c r="F61" s="281">
        <f t="shared" si="3"/>
        <v>0.50014084507042256</v>
      </c>
      <c r="G61" s="79">
        <v>71.02</v>
      </c>
      <c r="H61" s="265">
        <f t="shared" si="4"/>
        <v>0.50014084507042256</v>
      </c>
    </row>
    <row r="62" spans="1:8" ht="20" x14ac:dyDescent="0.25">
      <c r="A62" s="20"/>
      <c r="B62" s="20" t="s">
        <v>217</v>
      </c>
      <c r="C62" s="20"/>
      <c r="D62" s="21">
        <v>160</v>
      </c>
      <c r="E62" s="79"/>
      <c r="F62" s="281">
        <f t="shared" si="3"/>
        <v>0</v>
      </c>
      <c r="G62" s="79"/>
      <c r="H62" s="265">
        <f t="shared" si="4"/>
        <v>0</v>
      </c>
    </row>
    <row r="63" spans="1:8" ht="18" x14ac:dyDescent="0.2">
      <c r="A63" s="20"/>
      <c r="B63" s="20" t="s">
        <v>203</v>
      </c>
      <c r="C63" s="20" t="s">
        <v>204</v>
      </c>
      <c r="D63" s="21">
        <v>58.44</v>
      </c>
      <c r="E63" s="79">
        <v>6999.5</v>
      </c>
      <c r="F63" s="281">
        <f t="shared" si="3"/>
        <v>119.77241615331965</v>
      </c>
      <c r="G63" s="79">
        <v>6999.5</v>
      </c>
      <c r="H63" s="265">
        <f t="shared" si="4"/>
        <v>119.77241615331965</v>
      </c>
    </row>
    <row r="64" spans="1:8" ht="20" x14ac:dyDescent="0.25">
      <c r="A64" s="20"/>
      <c r="B64" s="20" t="s">
        <v>218</v>
      </c>
      <c r="C64" s="20" t="s">
        <v>219</v>
      </c>
      <c r="D64" s="21">
        <v>120</v>
      </c>
      <c r="E64" s="79">
        <v>62.5</v>
      </c>
      <c r="F64" s="281">
        <f t="shared" si="3"/>
        <v>0.52083333333333337</v>
      </c>
      <c r="G64" s="79">
        <v>62.5</v>
      </c>
      <c r="H64" s="265">
        <f t="shared" si="4"/>
        <v>0.52083333333333337</v>
      </c>
    </row>
    <row r="65" spans="1:8" ht="20" x14ac:dyDescent="0.25">
      <c r="A65" s="20"/>
      <c r="B65" s="20" t="s">
        <v>205</v>
      </c>
      <c r="C65" s="20" t="s">
        <v>220</v>
      </c>
      <c r="D65" s="21">
        <v>111</v>
      </c>
      <c r="E65" s="79">
        <v>116.6</v>
      </c>
      <c r="F65" s="281">
        <f t="shared" si="3"/>
        <v>1.0504504504504504</v>
      </c>
      <c r="G65" s="79">
        <v>116.6</v>
      </c>
      <c r="H65" s="265">
        <f t="shared" si="4"/>
        <v>1.0504504504504504</v>
      </c>
    </row>
    <row r="66" spans="1:8" ht="20" x14ac:dyDescent="0.25">
      <c r="A66" s="20"/>
      <c r="B66" s="20" t="s">
        <v>221</v>
      </c>
      <c r="C66" s="20" t="s">
        <v>236</v>
      </c>
      <c r="D66" s="21">
        <f>40+2*(14+3*16)+4*18</f>
        <v>236</v>
      </c>
      <c r="E66" s="79"/>
      <c r="F66" s="281">
        <f t="shared" si="3"/>
        <v>0</v>
      </c>
      <c r="G66" s="79"/>
      <c r="H66" s="265">
        <f t="shared" si="4"/>
        <v>0</v>
      </c>
    </row>
    <row r="67" spans="1:8" ht="20" x14ac:dyDescent="0.25">
      <c r="A67" s="20"/>
      <c r="B67" s="20" t="s">
        <v>206</v>
      </c>
      <c r="C67" s="20" t="s">
        <v>222</v>
      </c>
      <c r="D67" s="21">
        <v>84.01</v>
      </c>
      <c r="E67" s="79">
        <v>2438</v>
      </c>
      <c r="F67" s="281">
        <f t="shared" si="3"/>
        <v>29.020354719676227</v>
      </c>
      <c r="G67" s="79">
        <v>2438</v>
      </c>
      <c r="H67" s="265">
        <f t="shared" si="4"/>
        <v>29.020354719676227</v>
      </c>
    </row>
    <row r="68" spans="1:8" ht="18" x14ac:dyDescent="0.2">
      <c r="A68" s="16"/>
      <c r="B68" s="16" t="s">
        <v>207</v>
      </c>
      <c r="C68" s="16"/>
      <c r="D68" s="17"/>
      <c r="E68" s="84"/>
      <c r="F68" s="282"/>
      <c r="G68" s="79"/>
      <c r="H68" s="266"/>
    </row>
    <row r="69" spans="1:8" ht="18" x14ac:dyDescent="0.2">
      <c r="A69" s="22" t="s">
        <v>208</v>
      </c>
      <c r="B69" s="14"/>
      <c r="C69" s="14"/>
      <c r="D69" s="15"/>
      <c r="E69" s="81"/>
      <c r="F69" s="283"/>
      <c r="G69" s="81"/>
      <c r="H69" s="267"/>
    </row>
    <row r="70" spans="1:8" ht="20" x14ac:dyDescent="0.25">
      <c r="A70" s="20"/>
      <c r="B70" s="20" t="s">
        <v>223</v>
      </c>
      <c r="C70" s="20"/>
      <c r="D70" s="21">
        <v>249.7</v>
      </c>
      <c r="E70" s="83">
        <v>1.2999999999999999E-3</v>
      </c>
      <c r="F70" s="286">
        <f>E70/$D70</f>
        <v>5.2062474969963959E-6</v>
      </c>
      <c r="G70" s="83">
        <v>1.2999999999999999E-2</v>
      </c>
      <c r="H70" s="270">
        <f>G70/$D70</f>
        <v>5.2062474969963958E-5</v>
      </c>
    </row>
    <row r="71" spans="1:8" ht="20" x14ac:dyDescent="0.25">
      <c r="A71" s="20"/>
      <c r="B71" s="20" t="s">
        <v>224</v>
      </c>
      <c r="C71" s="20"/>
      <c r="D71" s="21">
        <v>278</v>
      </c>
      <c r="E71" s="79">
        <v>0.41699999999999998</v>
      </c>
      <c r="F71" s="286">
        <f>E71/$D71</f>
        <v>1.5E-3</v>
      </c>
      <c r="G71" s="79">
        <v>4.17</v>
      </c>
      <c r="H71" s="270">
        <f>G71/$D71</f>
        <v>1.4999999999999999E-2</v>
      </c>
    </row>
    <row r="72" spans="1:8" ht="20" x14ac:dyDescent="0.25">
      <c r="A72" s="20"/>
      <c r="B72" s="20" t="s">
        <v>225</v>
      </c>
      <c r="C72" s="20"/>
      <c r="D72" s="21">
        <v>101.1</v>
      </c>
      <c r="E72" s="79">
        <v>0.05</v>
      </c>
      <c r="F72" s="286">
        <f>E72/$D72</f>
        <v>4.9455984174085073E-4</v>
      </c>
      <c r="G72" s="79">
        <v>0.5</v>
      </c>
      <c r="H72" s="270">
        <f>G72/$D72</f>
        <v>4.9455984174085069E-3</v>
      </c>
    </row>
    <row r="73" spans="1:8" ht="18" x14ac:dyDescent="0.2">
      <c r="A73" s="20"/>
      <c r="B73" s="20" t="s">
        <v>209</v>
      </c>
      <c r="C73" s="20"/>
      <c r="D73" s="21">
        <v>287.5</v>
      </c>
      <c r="E73" s="79">
        <v>0.432</v>
      </c>
      <c r="F73" s="286">
        <f>E73/$D73</f>
        <v>1.502608695652174E-3</v>
      </c>
      <c r="G73" s="79">
        <v>4.32</v>
      </c>
      <c r="H73" s="270">
        <f>G73/$D73</f>
        <v>1.502608695652174E-2</v>
      </c>
    </row>
    <row r="74" spans="1:8" ht="20" x14ac:dyDescent="0.25">
      <c r="A74" s="20"/>
      <c r="B74" s="20" t="s">
        <v>226</v>
      </c>
      <c r="C74" s="20"/>
      <c r="D74" s="21"/>
      <c r="E74" s="79"/>
      <c r="F74" s="281"/>
      <c r="G74" s="79"/>
      <c r="H74" s="265"/>
    </row>
    <row r="75" spans="1:8" ht="20" x14ac:dyDescent="0.25">
      <c r="A75" s="16"/>
      <c r="B75" s="16" t="s">
        <v>227</v>
      </c>
      <c r="C75" s="16"/>
      <c r="D75" s="17"/>
      <c r="E75" s="84"/>
      <c r="F75" s="282"/>
      <c r="G75" s="79"/>
      <c r="H75" s="266"/>
    </row>
    <row r="76" spans="1:8" ht="18" x14ac:dyDescent="0.2">
      <c r="A76" s="22" t="s">
        <v>210</v>
      </c>
      <c r="B76" s="14"/>
      <c r="C76" s="14"/>
      <c r="D76" s="15"/>
      <c r="E76" s="81"/>
      <c r="F76" s="287"/>
      <c r="G76" s="81"/>
      <c r="H76" s="271"/>
    </row>
    <row r="77" spans="1:8" ht="18" x14ac:dyDescent="0.2">
      <c r="A77" s="20"/>
      <c r="B77" s="20" t="s">
        <v>211</v>
      </c>
      <c r="C77" s="20"/>
      <c r="D77" s="21"/>
      <c r="E77" s="79">
        <v>2.39</v>
      </c>
      <c r="F77" s="288"/>
      <c r="G77" s="79">
        <v>23.9</v>
      </c>
      <c r="H77" s="272"/>
    </row>
    <row r="78" spans="1:8" ht="18" x14ac:dyDescent="0.2">
      <c r="A78" s="20"/>
      <c r="B78" s="20" t="s">
        <v>212</v>
      </c>
      <c r="C78" s="20"/>
      <c r="D78" s="21"/>
      <c r="E78" s="79">
        <v>8.1</v>
      </c>
      <c r="F78" s="288"/>
      <c r="G78" s="79">
        <v>8.1</v>
      </c>
      <c r="H78" s="272"/>
    </row>
    <row r="79" spans="1:8" ht="18" x14ac:dyDescent="0.2">
      <c r="A79" s="20"/>
      <c r="B79" s="20" t="s">
        <v>213</v>
      </c>
      <c r="C79" s="20"/>
      <c r="D79" s="21"/>
      <c r="E79" s="79"/>
      <c r="F79" s="288"/>
      <c r="G79" s="79"/>
      <c r="H79" s="272"/>
    </row>
    <row r="80" spans="1:8" ht="18" x14ac:dyDescent="0.2">
      <c r="A80" s="23"/>
      <c r="B80" s="16" t="s">
        <v>214</v>
      </c>
      <c r="C80" s="16"/>
      <c r="D80" s="16"/>
      <c r="E80" s="84"/>
      <c r="F80" s="289"/>
      <c r="G80" s="79"/>
      <c r="H80" s="273"/>
    </row>
    <row r="81" spans="1:8" ht="17.75" customHeight="1" x14ac:dyDescent="0.2">
      <c r="A81" s="372" t="s">
        <v>237</v>
      </c>
      <c r="B81" s="372"/>
      <c r="C81" s="28"/>
      <c r="D81" s="28"/>
      <c r="E81" s="41"/>
      <c r="F81" s="290"/>
      <c r="G81" s="44"/>
      <c r="H81" s="274"/>
    </row>
    <row r="82" spans="1:8" ht="17.75" customHeight="1" x14ac:dyDescent="0.2">
      <c r="A82" s="29"/>
      <c r="B82" s="20" t="s">
        <v>238</v>
      </c>
      <c r="C82" s="29"/>
      <c r="D82" s="29"/>
      <c r="E82" s="42"/>
      <c r="F82" s="291"/>
      <c r="G82" s="85"/>
      <c r="H82" s="275"/>
    </row>
    <row r="83" spans="1:8" ht="17.75" customHeight="1" x14ac:dyDescent="0.2">
      <c r="A83" s="29"/>
      <c r="B83" s="20" t="s">
        <v>239</v>
      </c>
      <c r="C83" s="29"/>
      <c r="D83" s="29"/>
      <c r="E83" s="42"/>
      <c r="F83" s="291"/>
      <c r="G83" s="85"/>
      <c r="H83" s="276">
        <v>1.6577162903512737</v>
      </c>
    </row>
    <row r="84" spans="1:8" ht="17.75" customHeight="1" x14ac:dyDescent="0.2">
      <c r="A84" s="29"/>
      <c r="B84" s="20" t="s">
        <v>240</v>
      </c>
      <c r="C84" s="29"/>
      <c r="D84" s="29"/>
      <c r="E84" s="42"/>
      <c r="F84" s="291"/>
      <c r="G84" s="85"/>
      <c r="H84" s="275"/>
    </row>
    <row r="85" spans="1:8" ht="17.75" customHeight="1" x14ac:dyDescent="0.2">
      <c r="A85" s="29"/>
      <c r="B85" s="20" t="s">
        <v>241</v>
      </c>
      <c r="C85" s="29"/>
      <c r="D85" s="29"/>
      <c r="E85" s="42"/>
      <c r="F85" s="291"/>
      <c r="G85" s="85"/>
      <c r="H85" s="275"/>
    </row>
    <row r="86" spans="1:8" ht="17.75" customHeight="1" x14ac:dyDescent="0.2">
      <c r="A86" s="29"/>
      <c r="B86" s="20" t="s">
        <v>242</v>
      </c>
      <c r="C86" s="29"/>
      <c r="D86" s="29"/>
      <c r="E86" s="42"/>
      <c r="F86" s="291"/>
      <c r="G86" s="85"/>
      <c r="H86" s="275"/>
    </row>
    <row r="87" spans="1:8" ht="17.75" customHeight="1" x14ac:dyDescent="0.2">
      <c r="A87" s="38"/>
      <c r="B87" s="16" t="s">
        <v>243</v>
      </c>
      <c r="C87" s="38"/>
      <c r="D87" s="38"/>
      <c r="E87" s="43"/>
      <c r="F87" s="292"/>
      <c r="G87" s="45"/>
      <c r="H87" s="277"/>
    </row>
    <row r="88" spans="1:8" ht="17.75" customHeight="1" x14ac:dyDescent="0.2">
      <c r="B88" s="12"/>
    </row>
    <row r="89" spans="1:8" ht="17.75" customHeight="1" x14ac:dyDescent="0.2">
      <c r="B89" s="12"/>
    </row>
    <row r="90" spans="1:8" ht="17.75" customHeight="1" x14ac:dyDescent="0.2">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CJ88"/>
  <sheetViews>
    <sheetView tabSelected="1" zoomScale="130" zoomScaleNormal="130" workbookViewId="0">
      <pane ySplit="6" topLeftCell="A7" activePane="bottomLeft" state="frozen"/>
      <selection pane="bottomLeft" activeCell="A6" sqref="A6:CO6"/>
    </sheetView>
  </sheetViews>
  <sheetFormatPr baseColWidth="10" defaultColWidth="9.1640625" defaultRowHeight="13.25" customHeight="1" x14ac:dyDescent="0.15"/>
  <cols>
    <col min="1" max="1" width="14.6640625" style="360" customWidth="1"/>
    <col min="2" max="2" width="14.83203125" style="364" customWidth="1"/>
    <col min="3" max="3" width="9.1640625" style="365" customWidth="1"/>
    <col min="4" max="4" width="10.5" style="254" customWidth="1"/>
    <col min="5" max="6" width="11.5" style="254" customWidth="1"/>
    <col min="7" max="7" width="12" style="254" customWidth="1"/>
    <col min="8" max="11" width="10.5" style="254" customWidth="1"/>
    <col min="12" max="13" width="7.83203125" style="254" customWidth="1"/>
    <col min="14" max="14" width="13.33203125" style="254" customWidth="1"/>
    <col min="15" max="15" width="16.33203125" style="254" customWidth="1"/>
    <col min="16" max="16" width="12.33203125" style="254" customWidth="1"/>
    <col min="17" max="17" width="7.83203125" style="254" customWidth="1"/>
    <col min="18" max="18" width="12.5" style="254" customWidth="1"/>
    <col min="19" max="57" width="7.83203125" style="254" customWidth="1"/>
    <col min="58" max="58" width="10.5" style="254" customWidth="1"/>
    <col min="59" max="65" width="7.83203125" style="254" customWidth="1"/>
    <col min="66" max="16384" width="9.1640625" style="354"/>
  </cols>
  <sheetData>
    <row r="1" spans="1:88" s="256" customFormat="1" ht="13.25" customHeight="1" x14ac:dyDescent="0.15">
      <c r="A1" s="256" t="s">
        <v>116</v>
      </c>
      <c r="B1" s="86" t="s">
        <v>621</v>
      </c>
      <c r="C1" s="345"/>
    </row>
    <row r="2" spans="1:88" s="256" customFormat="1" ht="13.25" customHeight="1" x14ac:dyDescent="0.15">
      <c r="A2" s="256" t="s">
        <v>117</v>
      </c>
      <c r="B2" s="86" t="s">
        <v>491</v>
      </c>
      <c r="C2" s="345"/>
    </row>
    <row r="3" spans="1:88" s="256" customFormat="1" ht="13.25" customHeight="1" x14ac:dyDescent="0.15">
      <c r="A3" s="256" t="s">
        <v>118</v>
      </c>
      <c r="B3" s="86" t="s">
        <v>492</v>
      </c>
      <c r="C3" s="345"/>
    </row>
    <row r="4" spans="1:88" s="256" customFormat="1" ht="13.25" customHeight="1" x14ac:dyDescent="0.15">
      <c r="A4" s="256" t="s">
        <v>267</v>
      </c>
      <c r="B4" s="87">
        <v>900</v>
      </c>
      <c r="C4" s="345"/>
    </row>
    <row r="5" spans="1:88" s="257" customFormat="1" ht="13.25" customHeight="1" x14ac:dyDescent="0.15">
      <c r="B5" s="346"/>
      <c r="C5" s="347"/>
      <c r="T5" s="383" t="s">
        <v>521</v>
      </c>
      <c r="U5" s="384"/>
      <c r="V5" s="384"/>
      <c r="W5" s="384"/>
      <c r="X5" s="384"/>
      <c r="Y5" s="384"/>
      <c r="Z5" s="384"/>
      <c r="AA5" s="384"/>
      <c r="AB5" s="384"/>
      <c r="AC5" s="384"/>
      <c r="AD5" s="384"/>
      <c r="AE5" s="384"/>
      <c r="AF5" s="384"/>
      <c r="AG5" s="384"/>
      <c r="AH5" s="384"/>
      <c r="AI5" s="384"/>
      <c r="AJ5" s="384"/>
      <c r="AK5" s="384"/>
      <c r="AL5" s="384"/>
      <c r="AM5" s="384"/>
      <c r="AN5" s="384"/>
      <c r="AO5" s="384"/>
      <c r="AP5" s="385"/>
      <c r="AQ5" s="383" t="s">
        <v>520</v>
      </c>
      <c r="AR5" s="384"/>
      <c r="AS5" s="384"/>
      <c r="AT5" s="384"/>
      <c r="AU5" s="384"/>
      <c r="AV5" s="384"/>
      <c r="AW5" s="384"/>
      <c r="AX5" s="384"/>
      <c r="AY5" s="384"/>
      <c r="AZ5" s="384"/>
      <c r="BA5" s="384"/>
      <c r="BB5" s="384"/>
      <c r="BC5" s="384"/>
      <c r="BD5" s="384"/>
      <c r="BE5" s="384"/>
      <c r="BF5" s="384"/>
      <c r="BG5" s="384"/>
      <c r="BH5" s="384"/>
      <c r="BI5" s="384"/>
      <c r="BJ5" s="384"/>
      <c r="BK5" s="384"/>
      <c r="BL5" s="384"/>
      <c r="BM5" s="385"/>
    </row>
    <row r="6" spans="1:88" s="351" customFormat="1" ht="86.5" customHeight="1" x14ac:dyDescent="0.15">
      <c r="A6" s="348" t="s">
        <v>0</v>
      </c>
      <c r="B6" s="349" t="s">
        <v>1</v>
      </c>
      <c r="C6" s="350" t="s">
        <v>2</v>
      </c>
      <c r="D6" s="259" t="s">
        <v>5</v>
      </c>
      <c r="E6" s="259" t="s">
        <v>475</v>
      </c>
      <c r="F6" s="259" t="s">
        <v>476</v>
      </c>
      <c r="G6" s="259" t="s">
        <v>477</v>
      </c>
      <c r="H6" s="259" t="s">
        <v>525</v>
      </c>
      <c r="I6" s="259" t="s">
        <v>526</v>
      </c>
      <c r="J6" s="259" t="s">
        <v>650</v>
      </c>
      <c r="K6" s="259" t="s">
        <v>7</v>
      </c>
      <c r="L6" s="259" t="s">
        <v>48</v>
      </c>
      <c r="M6" s="259" t="s">
        <v>105</v>
      </c>
      <c r="N6" s="259" t="s">
        <v>414</v>
      </c>
      <c r="O6" s="259" t="s">
        <v>346</v>
      </c>
      <c r="P6" s="259" t="s">
        <v>305</v>
      </c>
      <c r="Q6" s="259" t="s">
        <v>8</v>
      </c>
      <c r="R6" s="259" t="s">
        <v>12</v>
      </c>
      <c r="S6" s="259" t="s">
        <v>385</v>
      </c>
      <c r="T6" s="261" t="s">
        <v>19</v>
      </c>
      <c r="U6" s="261" t="s">
        <v>651</v>
      </c>
      <c r="V6" s="261" t="s">
        <v>15</v>
      </c>
      <c r="W6" s="261" t="s">
        <v>13</v>
      </c>
      <c r="X6" s="261" t="s">
        <v>347</v>
      </c>
      <c r="Y6" s="261" t="s">
        <v>9</v>
      </c>
      <c r="Z6" s="261" t="s">
        <v>652</v>
      </c>
      <c r="AA6" s="261" t="s">
        <v>14</v>
      </c>
      <c r="AB6" s="261" t="s">
        <v>18</v>
      </c>
      <c r="AC6" s="261" t="s">
        <v>17</v>
      </c>
      <c r="AD6" s="261" t="s">
        <v>653</v>
      </c>
      <c r="AE6" s="261" t="s">
        <v>10</v>
      </c>
      <c r="AF6" s="261" t="s">
        <v>654</v>
      </c>
      <c r="AG6" s="261" t="s">
        <v>655</v>
      </c>
      <c r="AH6" s="261" t="s">
        <v>21</v>
      </c>
      <c r="AI6" s="261" t="s">
        <v>527</v>
      </c>
      <c r="AJ6" s="261" t="s">
        <v>419</v>
      </c>
      <c r="AK6" s="261" t="s">
        <v>348</v>
      </c>
      <c r="AL6" s="261" t="s">
        <v>16</v>
      </c>
      <c r="AM6" s="261" t="s">
        <v>656</v>
      </c>
      <c r="AN6" s="261" t="s">
        <v>349</v>
      </c>
      <c r="AO6" s="261" t="s">
        <v>20</v>
      </c>
      <c r="AP6" s="261" t="s">
        <v>657</v>
      </c>
      <c r="AQ6" s="261" t="s">
        <v>19</v>
      </c>
      <c r="AR6" s="261" t="s">
        <v>651</v>
      </c>
      <c r="AS6" s="261" t="s">
        <v>15</v>
      </c>
      <c r="AT6" s="261" t="s">
        <v>13</v>
      </c>
      <c r="AU6" s="261" t="s">
        <v>347</v>
      </c>
      <c r="AV6" s="261" t="s">
        <v>9</v>
      </c>
      <c r="AW6" s="261" t="s">
        <v>652</v>
      </c>
      <c r="AX6" s="261" t="s">
        <v>14</v>
      </c>
      <c r="AY6" s="261" t="s">
        <v>18</v>
      </c>
      <c r="AZ6" s="261" t="s">
        <v>17</v>
      </c>
      <c r="BA6" s="261" t="s">
        <v>653</v>
      </c>
      <c r="BB6" s="261" t="s">
        <v>10</v>
      </c>
      <c r="BC6" s="261" t="s">
        <v>654</v>
      </c>
      <c r="BD6" s="261" t="s">
        <v>655</v>
      </c>
      <c r="BE6" s="261" t="s">
        <v>21</v>
      </c>
      <c r="BF6" s="261" t="s">
        <v>527</v>
      </c>
      <c r="BG6" s="261" t="s">
        <v>419</v>
      </c>
      <c r="BH6" s="261" t="s">
        <v>348</v>
      </c>
      <c r="BI6" s="261" t="s">
        <v>16</v>
      </c>
      <c r="BJ6" s="261" t="s">
        <v>656</v>
      </c>
      <c r="BK6" s="261" t="s">
        <v>349</v>
      </c>
      <c r="BL6" s="261" t="s">
        <v>658</v>
      </c>
      <c r="BM6" s="261" t="s">
        <v>657</v>
      </c>
      <c r="BN6" s="261" t="s">
        <v>47</v>
      </c>
      <c r="BO6" s="261" t="s">
        <v>31</v>
      </c>
      <c r="BP6" s="261" t="s">
        <v>30</v>
      </c>
      <c r="BQ6" s="261" t="s">
        <v>24</v>
      </c>
      <c r="BR6" s="261" t="s">
        <v>22</v>
      </c>
      <c r="BS6" s="261" t="s">
        <v>350</v>
      </c>
      <c r="BT6" s="261" t="s">
        <v>335</v>
      </c>
      <c r="BU6" s="261" t="s">
        <v>26</v>
      </c>
      <c r="BV6" s="261" t="s">
        <v>23</v>
      </c>
      <c r="BW6" s="261" t="s">
        <v>28</v>
      </c>
      <c r="BX6" s="261" t="s">
        <v>27</v>
      </c>
      <c r="BY6" s="261" t="s">
        <v>45</v>
      </c>
      <c r="BZ6" s="261" t="s">
        <v>35</v>
      </c>
      <c r="CA6" s="261" t="s">
        <v>36</v>
      </c>
      <c r="CB6" s="261" t="s">
        <v>33</v>
      </c>
      <c r="CC6" s="261" t="s">
        <v>67</v>
      </c>
      <c r="CD6" s="261" t="s">
        <v>351</v>
      </c>
      <c r="CE6" s="261" t="s">
        <v>25</v>
      </c>
      <c r="CF6" s="261" t="s">
        <v>29</v>
      </c>
      <c r="CG6" s="261" t="s">
        <v>352</v>
      </c>
      <c r="CH6" s="261" t="s">
        <v>32</v>
      </c>
      <c r="CI6" s="261" t="s">
        <v>34</v>
      </c>
      <c r="CJ6" s="261" t="s">
        <v>46</v>
      </c>
    </row>
    <row r="7" spans="1:88" ht="13.25" customHeight="1" x14ac:dyDescent="0.15">
      <c r="A7" s="300">
        <v>0</v>
      </c>
      <c r="B7" s="301">
        <v>43700</v>
      </c>
      <c r="C7" s="302">
        <v>0.5625</v>
      </c>
      <c r="D7"/>
      <c r="E7"/>
      <c r="F7"/>
      <c r="G7"/>
      <c r="H7" s="303">
        <v>0.48869086632728576</v>
      </c>
      <c r="I7" s="352">
        <v>2.0679572415798764E-2</v>
      </c>
      <c r="J7" s="352">
        <v>0.50937043874308452</v>
      </c>
      <c r="K7" s="306">
        <v>95.940170288085938</v>
      </c>
      <c r="L7">
        <v>6.835</v>
      </c>
      <c r="M7">
        <v>75.900000000000006</v>
      </c>
      <c r="N7" s="64"/>
      <c r="O7" s="293"/>
      <c r="P7" s="64"/>
      <c r="Q7" s="64"/>
      <c r="R7">
        <v>329</v>
      </c>
      <c r="S7">
        <v>10</v>
      </c>
      <c r="T7" s="307">
        <v>0.20428779885509035</v>
      </c>
      <c r="U7" s="307">
        <v>1.5895522388059704</v>
      </c>
      <c r="V7" s="307">
        <v>4.6041477444747203</v>
      </c>
      <c r="W7" s="307">
        <v>9.1713620314025981</v>
      </c>
      <c r="X7" s="307">
        <v>1.0263157894736843</v>
      </c>
      <c r="Y7" s="307">
        <v>30.000000000000004</v>
      </c>
      <c r="Z7" s="308">
        <v>0.14000000000000001</v>
      </c>
      <c r="AA7">
        <v>2.42</v>
      </c>
      <c r="AB7">
        <v>5.8611962168642597E-2</v>
      </c>
      <c r="AC7" s="308">
        <v>0.650963619512409</v>
      </c>
      <c r="AD7">
        <v>2.5470763131813681</v>
      </c>
      <c r="AE7" s="307">
        <v>1.9982238010657194</v>
      </c>
      <c r="AF7">
        <v>4.3897232598917437</v>
      </c>
      <c r="AG7">
        <v>2.372939325535262</v>
      </c>
      <c r="AH7">
        <v>1.0461765297232088</v>
      </c>
      <c r="AI7" s="307">
        <v>0.53</v>
      </c>
      <c r="AJ7">
        <v>1.670803317392094</v>
      </c>
      <c r="AK7">
        <v>2.9184400243203337</v>
      </c>
      <c r="AL7" s="308">
        <v>5.782662479779237</v>
      </c>
      <c r="AM7">
        <v>2.5763935527199462</v>
      </c>
      <c r="AN7">
        <v>0.64339225383146459</v>
      </c>
      <c r="AO7">
        <v>1.1016060488989459</v>
      </c>
      <c r="AP7">
        <v>2.8792146820315834</v>
      </c>
      <c r="AQ7" s="307">
        <v>0.20428779885509035</v>
      </c>
      <c r="AR7" s="307">
        <v>1.5895522388059704</v>
      </c>
      <c r="AS7" s="307">
        <v>4.6041477444747203</v>
      </c>
      <c r="AT7" s="307">
        <v>9.1713620314025981</v>
      </c>
      <c r="AU7" s="307">
        <v>1.0263157894736843</v>
      </c>
      <c r="AV7" s="307">
        <v>30.000000000000004</v>
      </c>
      <c r="AW7" s="308">
        <v>0.14000000000000001</v>
      </c>
      <c r="AX7">
        <v>2.42</v>
      </c>
      <c r="AY7">
        <v>5.8611962168642597E-2</v>
      </c>
      <c r="AZ7" s="308">
        <v>0.650963619512409</v>
      </c>
      <c r="BA7">
        <v>2.5470763131813681</v>
      </c>
      <c r="BB7" s="307">
        <v>1.9982238010657194</v>
      </c>
      <c r="BC7">
        <v>4.3897232598917437</v>
      </c>
      <c r="BD7">
        <v>2.372939325535262</v>
      </c>
      <c r="BE7">
        <v>1.0461765297232088</v>
      </c>
      <c r="BF7" s="307">
        <v>0.53</v>
      </c>
      <c r="BG7">
        <v>1.670803317392094</v>
      </c>
      <c r="BH7">
        <v>2.9184400243203337</v>
      </c>
      <c r="BI7" s="308">
        <v>5.782662479779237</v>
      </c>
      <c r="BJ7">
        <v>2.5763935527199462</v>
      </c>
      <c r="BK7">
        <v>0.64339225383146459</v>
      </c>
      <c r="BL7">
        <v>1.1016060488989459</v>
      </c>
      <c r="BM7">
        <v>2.8792146820315834</v>
      </c>
      <c r="BN7" s="65"/>
      <c r="BO7" s="293"/>
      <c r="BP7" s="293"/>
      <c r="BQ7" s="293"/>
      <c r="BR7" s="293"/>
      <c r="BS7" s="293"/>
      <c r="BT7" s="293"/>
      <c r="BU7" s="293"/>
      <c r="BV7" s="293"/>
      <c r="BW7" s="293"/>
      <c r="BX7" s="293"/>
      <c r="BY7" s="293"/>
      <c r="BZ7" s="293"/>
      <c r="CA7" s="293"/>
      <c r="CB7" s="293"/>
      <c r="CC7" s="293"/>
      <c r="CD7" s="293"/>
      <c r="CE7" s="293"/>
      <c r="CF7" s="293"/>
      <c r="CG7" s="293"/>
      <c r="CH7" s="293"/>
      <c r="CI7" s="293"/>
      <c r="CJ7" s="353"/>
    </row>
    <row r="8" spans="1:88" ht="13.25" customHeight="1" x14ac:dyDescent="0.15">
      <c r="A8" s="300">
        <v>1</v>
      </c>
      <c r="B8" s="301">
        <v>43701</v>
      </c>
      <c r="C8" s="302">
        <v>0.44375000000000003</v>
      </c>
      <c r="D8">
        <v>26</v>
      </c>
      <c r="E8"/>
      <c r="F8"/>
      <c r="G8">
        <v>1</v>
      </c>
      <c r="H8" s="303">
        <v>0.67694525251388549</v>
      </c>
      <c r="I8" s="352">
        <v>2.0678394781625475E-2</v>
      </c>
      <c r="J8" s="352">
        <v>0.69762364729551096</v>
      </c>
      <c r="K8" s="306">
        <v>97.035881042480469</v>
      </c>
      <c r="L8">
        <v>6.9269999999999996</v>
      </c>
      <c r="M8">
        <v>69.7</v>
      </c>
      <c r="N8" s="64"/>
      <c r="O8" s="293"/>
      <c r="P8" s="64"/>
      <c r="Q8" s="64"/>
      <c r="R8">
        <v>329</v>
      </c>
      <c r="S8">
        <v>10</v>
      </c>
      <c r="T8" s="307"/>
      <c r="U8" s="307"/>
      <c r="V8" s="307"/>
      <c r="W8" s="307"/>
      <c r="X8" s="307"/>
      <c r="Y8" s="307">
        <v>28.944444444444443</v>
      </c>
      <c r="Z8" s="308">
        <v>0.16</v>
      </c>
      <c r="AA8">
        <v>2.52</v>
      </c>
      <c r="AB8"/>
      <c r="AC8" s="308"/>
      <c r="AD8"/>
      <c r="AE8" s="307">
        <v>3.2193605683836588</v>
      </c>
      <c r="AF8"/>
      <c r="AG8"/>
      <c r="AH8"/>
      <c r="AI8" s="307">
        <v>0.87</v>
      </c>
      <c r="AJ8"/>
      <c r="AK8"/>
      <c r="AL8" s="308"/>
      <c r="AM8"/>
      <c r="AN8"/>
      <c r="AO8"/>
      <c r="AP8"/>
      <c r="AQ8" s="307"/>
      <c r="AR8" s="307"/>
      <c r="AS8" s="307"/>
      <c r="AT8" s="307"/>
      <c r="AU8" s="307"/>
      <c r="AV8" s="307">
        <v>28.944444444444443</v>
      </c>
      <c r="AW8" s="308">
        <v>0.16</v>
      </c>
      <c r="AX8">
        <v>2.52</v>
      </c>
      <c r="AY8"/>
      <c r="AZ8" s="308"/>
      <c r="BA8"/>
      <c r="BB8" s="307">
        <v>3.2193605683836588</v>
      </c>
      <c r="BC8"/>
      <c r="BD8"/>
      <c r="BE8"/>
      <c r="BF8" s="307">
        <v>0.87</v>
      </c>
      <c r="BG8"/>
      <c r="BH8"/>
      <c r="BI8" s="308"/>
      <c r="BJ8"/>
      <c r="BK8"/>
      <c r="BL8"/>
      <c r="BM8"/>
      <c r="BN8" s="65"/>
      <c r="BO8" s="293"/>
      <c r="BP8" s="293"/>
      <c r="BQ8" s="293"/>
      <c r="BR8" s="293"/>
      <c r="BS8" s="293"/>
      <c r="BT8" s="293"/>
      <c r="BU8" s="293"/>
      <c r="BV8" s="293"/>
      <c r="BW8" s="293"/>
      <c r="BX8" s="293"/>
      <c r="BY8" s="293"/>
      <c r="BZ8" s="293"/>
      <c r="CA8" s="293"/>
      <c r="CB8" s="293"/>
      <c r="CC8" s="293"/>
      <c r="CD8" s="293"/>
      <c r="CE8" s="293"/>
      <c r="CF8" s="293"/>
      <c r="CG8" s="293"/>
      <c r="CH8" s="293"/>
      <c r="CI8" s="293"/>
      <c r="CJ8" s="353"/>
    </row>
    <row r="9" spans="1:88" ht="13.25" customHeight="1" x14ac:dyDescent="0.15">
      <c r="A9" s="300">
        <v>2</v>
      </c>
      <c r="B9" s="301">
        <v>43702</v>
      </c>
      <c r="C9" s="302">
        <v>0.36736111111111108</v>
      </c>
      <c r="D9">
        <v>83</v>
      </c>
      <c r="E9"/>
      <c r="F9"/>
      <c r="G9"/>
      <c r="H9" s="303">
        <v>1.0469249320983887</v>
      </c>
      <c r="I9" s="352">
        <v>5.5502288527817356E-2</v>
      </c>
      <c r="J9" s="352">
        <v>1.102427220626206</v>
      </c>
      <c r="K9" s="306">
        <v>94.965446472167969</v>
      </c>
      <c r="L9">
        <v>6.8929999999999998</v>
      </c>
      <c r="M9">
        <v>59.8</v>
      </c>
      <c r="N9" s="64"/>
      <c r="O9" s="293"/>
      <c r="P9" s="64"/>
      <c r="Q9" s="64"/>
      <c r="R9">
        <v>330</v>
      </c>
      <c r="S9">
        <v>82.7</v>
      </c>
      <c r="T9" s="307">
        <v>0.38343415450706952</v>
      </c>
      <c r="U9" s="307">
        <v>1.5264064293915041</v>
      </c>
      <c r="V9" s="307">
        <v>3.4445958219800183</v>
      </c>
      <c r="W9" s="307">
        <v>9.365937946059649</v>
      </c>
      <c r="X9" s="307">
        <v>0.91940789473684226</v>
      </c>
      <c r="Y9" s="307">
        <v>27.444444444444446</v>
      </c>
      <c r="Z9" s="308">
        <v>0.18</v>
      </c>
      <c r="AA9">
        <v>2.6</v>
      </c>
      <c r="AB9">
        <v>0.55957164852371521</v>
      </c>
      <c r="AC9" s="308">
        <v>0.46596141975221816</v>
      </c>
      <c r="AD9">
        <v>2.4655027826484717</v>
      </c>
      <c r="AE9" s="307">
        <v>3.8854351687388986</v>
      </c>
      <c r="AF9">
        <v>4.238774109933674</v>
      </c>
      <c r="AG9">
        <v>2.3488618766336056</v>
      </c>
      <c r="AH9">
        <v>0.99709889397482232</v>
      </c>
      <c r="AI9" s="307">
        <v>1.46</v>
      </c>
      <c r="AJ9">
        <v>1.6809458908219461</v>
      </c>
      <c r="AK9">
        <v>2.9175663279841006</v>
      </c>
      <c r="AL9" s="308">
        <v>5.4418279111637364</v>
      </c>
      <c r="AM9">
        <v>2.5809380408438001</v>
      </c>
      <c r="AN9">
        <v>0.64395023916552041</v>
      </c>
      <c r="AO9">
        <v>0.99636234733665352</v>
      </c>
      <c r="AP9">
        <v>2.8234978522018306</v>
      </c>
      <c r="AQ9" s="307">
        <v>0.38343415450706952</v>
      </c>
      <c r="AR9" s="307">
        <v>1.5264064293915041</v>
      </c>
      <c r="AS9" s="307">
        <v>3.4445958219800183</v>
      </c>
      <c r="AT9" s="307">
        <v>9.365937946059649</v>
      </c>
      <c r="AU9" s="307">
        <v>0.91940789473684226</v>
      </c>
      <c r="AV9" s="307">
        <v>27.444444444444446</v>
      </c>
      <c r="AW9" s="308">
        <v>0.18</v>
      </c>
      <c r="AX9">
        <v>2.6</v>
      </c>
      <c r="AY9">
        <v>0.55957164852371521</v>
      </c>
      <c r="AZ9" s="308">
        <v>0.46596141975221816</v>
      </c>
      <c r="BA9">
        <v>2.4655027826484717</v>
      </c>
      <c r="BB9" s="307">
        <v>3.8854351687388986</v>
      </c>
      <c r="BC9">
        <v>4.238774109933674</v>
      </c>
      <c r="BD9">
        <v>2.3488618766336056</v>
      </c>
      <c r="BE9">
        <v>0.99709889397482232</v>
      </c>
      <c r="BF9" s="307">
        <v>1.46</v>
      </c>
      <c r="BG9">
        <v>1.6809458908219461</v>
      </c>
      <c r="BH9">
        <v>2.9175663279841006</v>
      </c>
      <c r="BI9" s="308">
        <v>5.4418279111637364</v>
      </c>
      <c r="BJ9">
        <v>2.5809380408438001</v>
      </c>
      <c r="BK9">
        <v>0.64395023916552041</v>
      </c>
      <c r="BL9">
        <v>0.99636234733665352</v>
      </c>
      <c r="BM9">
        <v>2.8234978522018306</v>
      </c>
      <c r="BN9" s="65"/>
      <c r="BO9" s="293"/>
      <c r="BP9" s="293"/>
      <c r="BQ9" s="293"/>
      <c r="BR9" s="293"/>
      <c r="BS9" s="293"/>
      <c r="BT9" s="293"/>
      <c r="BU9" s="293"/>
      <c r="BV9" s="293"/>
      <c r="BW9" s="293"/>
      <c r="BX9" s="293"/>
      <c r="BY9" s="293"/>
      <c r="BZ9" s="293"/>
      <c r="CA9" s="293"/>
      <c r="CB9" s="293"/>
      <c r="CC9" s="293"/>
      <c r="CD9" s="293"/>
      <c r="CE9" s="293"/>
      <c r="CF9" s="293"/>
      <c r="CG9" s="293"/>
      <c r="CH9" s="293"/>
      <c r="CI9" s="293"/>
      <c r="CJ9" s="353"/>
    </row>
    <row r="10" spans="1:88" ht="13.25" customHeight="1" x14ac:dyDescent="0.15">
      <c r="A10" s="300">
        <v>3</v>
      </c>
      <c r="B10" s="301">
        <v>43703</v>
      </c>
      <c r="C10" s="302">
        <v>0.54583333333333328</v>
      </c>
      <c r="D10">
        <v>10</v>
      </c>
      <c r="E10" s="340">
        <v>39</v>
      </c>
      <c r="F10"/>
      <c r="G10"/>
      <c r="H10" s="303">
        <v>1.4952533079147339</v>
      </c>
      <c r="I10" s="352">
        <v>7.5089189095791209E-2</v>
      </c>
      <c r="J10" s="352">
        <v>1.5703424970105251</v>
      </c>
      <c r="K10" s="306">
        <v>95.218292236328125</v>
      </c>
      <c r="L10">
        <v>6.9450000000000003</v>
      </c>
      <c r="M10">
        <v>38.5</v>
      </c>
      <c r="N10" s="64"/>
      <c r="O10" s="293"/>
      <c r="P10" s="64"/>
      <c r="Q10" s="64"/>
      <c r="R10">
        <v>331</v>
      </c>
      <c r="S10">
        <v>93.45</v>
      </c>
      <c r="T10" s="307">
        <v>0.53653608710292955</v>
      </c>
      <c r="U10" s="307">
        <v>1.4592422502870264</v>
      </c>
      <c r="V10" s="307">
        <v>2.1737814108386315</v>
      </c>
      <c r="W10" s="307">
        <v>9.0406430771542325</v>
      </c>
      <c r="X10" s="307">
        <v>0.73519736842105277</v>
      </c>
      <c r="Y10" s="307">
        <v>25.611111111111111</v>
      </c>
      <c r="Z10" s="308">
        <v>0.23</v>
      </c>
      <c r="AA10">
        <v>2.73</v>
      </c>
      <c r="AB10">
        <v>0.7806047688823764</v>
      </c>
      <c r="AC10" s="308">
        <v>0.44278416495547029</v>
      </c>
      <c r="AD10">
        <v>2.2451780132652286</v>
      </c>
      <c r="AE10" s="307">
        <v>4.7735346358792183</v>
      </c>
      <c r="AF10">
        <v>3.9330639627963713</v>
      </c>
      <c r="AG10">
        <v>2.1745673438675697</v>
      </c>
      <c r="AH10">
        <v>0.96709335835399779</v>
      </c>
      <c r="AI10" s="307">
        <v>2.5099999999999998</v>
      </c>
      <c r="AJ10">
        <v>1.5249107088806828</v>
      </c>
      <c r="AK10">
        <v>2.8003126900026061</v>
      </c>
      <c r="AL10" s="308">
        <v>4.8244361975449612</v>
      </c>
      <c r="AM10">
        <v>2.424445936870383</v>
      </c>
      <c r="AN10">
        <v>0.57239386965675965</v>
      </c>
      <c r="AO10">
        <v>0.84883271703736418</v>
      </c>
      <c r="AP10">
        <v>2.6000853606487406</v>
      </c>
      <c r="AQ10" s="341">
        <v>0.98103041867774166</v>
      </c>
      <c r="AR10" s="341">
        <v>1.994833524684271</v>
      </c>
      <c r="AS10" s="341">
        <v>2.8421132303966092</v>
      </c>
      <c r="AT10" s="341">
        <v>8.9114266396213644</v>
      </c>
      <c r="AU10" s="341">
        <v>0.77302631578947367</v>
      </c>
      <c r="AV10" s="341">
        <v>24.394505345784278</v>
      </c>
      <c r="AW10" s="342">
        <v>0.21907429963459199</v>
      </c>
      <c r="AX10" s="340">
        <v>2.6003166869671133</v>
      </c>
      <c r="AY10" s="340">
        <v>1.2228586652457707</v>
      </c>
      <c r="AZ10" s="342">
        <v>0.69285731779786097</v>
      </c>
      <c r="BA10" s="340">
        <v>2.635511168712358</v>
      </c>
      <c r="BB10" s="341">
        <v>4.5467772049422033</v>
      </c>
      <c r="BC10" s="340">
        <v>4.1503392544026836</v>
      </c>
      <c r="BD10" s="340">
        <v>2.3982488542307951</v>
      </c>
      <c r="BE10" s="340">
        <v>1.1487165739561691</v>
      </c>
      <c r="BF10" s="341">
        <v>2.3907673568818515</v>
      </c>
      <c r="BG10" s="340">
        <v>1.6580906834554148</v>
      </c>
      <c r="BH10" s="340">
        <v>3.1060540258837839</v>
      </c>
      <c r="BI10" s="342">
        <v>5.1517746693310489</v>
      </c>
      <c r="BJ10" s="340">
        <v>2.8819677635997309</v>
      </c>
      <c r="BK10" s="340">
        <v>0.6409440336875093</v>
      </c>
      <c r="BL10" s="340">
        <v>0.90899056239306797</v>
      </c>
      <c r="BM10" s="340">
        <v>2.877507469056765</v>
      </c>
      <c r="BN10" s="65"/>
      <c r="BO10" s="293"/>
      <c r="BP10" s="293"/>
      <c r="BQ10" s="293"/>
      <c r="BR10" s="293"/>
      <c r="BS10" s="293"/>
      <c r="BT10" s="293"/>
      <c r="BU10" s="293"/>
      <c r="BV10" s="293"/>
      <c r="BW10" s="293"/>
      <c r="BX10" s="293"/>
      <c r="BY10" s="293"/>
      <c r="BZ10" s="293"/>
      <c r="CA10" s="293"/>
      <c r="CB10" s="293"/>
      <c r="CC10" s="293"/>
      <c r="CD10" s="293"/>
      <c r="CE10" s="293"/>
      <c r="CF10" s="293"/>
      <c r="CG10" s="293"/>
      <c r="CH10" s="293"/>
      <c r="CI10" s="293"/>
      <c r="CJ10" s="353"/>
    </row>
    <row r="11" spans="1:88" ht="13.25" customHeight="1" x14ac:dyDescent="0.15">
      <c r="A11" s="300">
        <v>4</v>
      </c>
      <c r="B11" s="301">
        <v>43704</v>
      </c>
      <c r="C11" s="302">
        <v>0.55763888888888891</v>
      </c>
      <c r="D11">
        <v>10</v>
      </c>
      <c r="E11"/>
      <c r="F11"/>
      <c r="G11"/>
      <c r="H11" s="303">
        <v>2.1176897121429445</v>
      </c>
      <c r="I11" s="352">
        <v>0.11644025197186902</v>
      </c>
      <c r="J11" s="352">
        <v>2.2341299641148136</v>
      </c>
      <c r="K11" s="306">
        <v>94.788116455078125</v>
      </c>
      <c r="L11">
        <v>6.9450000000000003</v>
      </c>
      <c r="M11">
        <v>29.7</v>
      </c>
      <c r="N11" s="64"/>
      <c r="O11" s="293"/>
      <c r="P11" s="64"/>
      <c r="Q11" s="64"/>
      <c r="R11">
        <v>335</v>
      </c>
      <c r="S11">
        <v>122.35</v>
      </c>
      <c r="T11" s="307"/>
      <c r="U11" s="307"/>
      <c r="V11" s="307"/>
      <c r="W11" s="307"/>
      <c r="X11" s="307"/>
      <c r="Y11" s="307">
        <v>21.888888888888889</v>
      </c>
      <c r="Z11" s="308">
        <v>0.28000000000000003</v>
      </c>
      <c r="AA11">
        <v>2.91</v>
      </c>
      <c r="AB11"/>
      <c r="AC11" s="308"/>
      <c r="AD11"/>
      <c r="AE11" s="307">
        <v>5.2175843694493782</v>
      </c>
      <c r="AF11"/>
      <c r="AG11"/>
      <c r="AH11"/>
      <c r="AI11" s="307">
        <v>3.39</v>
      </c>
      <c r="AJ11"/>
      <c r="AK11"/>
      <c r="AL11" s="308"/>
      <c r="AM11"/>
      <c r="AN11"/>
      <c r="AO11"/>
      <c r="AP11"/>
      <c r="AQ11" s="307"/>
      <c r="AR11" s="307"/>
      <c r="AS11" s="307"/>
      <c r="AT11" s="307"/>
      <c r="AU11" s="307"/>
      <c r="AV11" s="307">
        <v>21.888888888888889</v>
      </c>
      <c r="AW11" s="308">
        <v>0.28000000000000003</v>
      </c>
      <c r="AX11">
        <v>2.91</v>
      </c>
      <c r="AY11"/>
      <c r="AZ11" s="308"/>
      <c r="BA11"/>
      <c r="BB11" s="307">
        <v>5.2175843694493782</v>
      </c>
      <c r="BC11"/>
      <c r="BD11"/>
      <c r="BE11"/>
      <c r="BF11" s="307">
        <v>3.39</v>
      </c>
      <c r="BG11"/>
      <c r="BH11"/>
      <c r="BI11" s="308"/>
      <c r="BJ11"/>
      <c r="BK11"/>
      <c r="BL11"/>
      <c r="BM11"/>
      <c r="BN11" s="65"/>
      <c r="BO11" s="293"/>
      <c r="BP11" s="293"/>
      <c r="BQ11" s="293"/>
      <c r="BR11" s="293"/>
      <c r="BS11" s="293"/>
      <c r="BT11" s="293"/>
      <c r="BU11" s="293"/>
      <c r="BV11" s="293"/>
      <c r="BW11" s="293"/>
      <c r="BX11" s="293"/>
      <c r="BY11" s="293"/>
      <c r="BZ11" s="293"/>
      <c r="CA11" s="293"/>
      <c r="CB11" s="293"/>
      <c r="CC11" s="293"/>
      <c r="CD11" s="293"/>
      <c r="CE11" s="293"/>
      <c r="CF11" s="293"/>
      <c r="CG11" s="293"/>
      <c r="CH11" s="293"/>
      <c r="CI11" s="293"/>
      <c r="CJ11" s="353"/>
    </row>
    <row r="12" spans="1:88" ht="13.25" customHeight="1" x14ac:dyDescent="0.15">
      <c r="A12" s="300">
        <v>5</v>
      </c>
      <c r="B12" s="301">
        <v>43705</v>
      </c>
      <c r="C12" s="302">
        <v>0.3430555555555555</v>
      </c>
      <c r="D12">
        <v>10</v>
      </c>
      <c r="E12"/>
      <c r="F12"/>
      <c r="G12"/>
      <c r="H12" s="303">
        <v>2.5671063495635988</v>
      </c>
      <c r="I12" s="352">
        <v>0.10338072561781297</v>
      </c>
      <c r="J12" s="352">
        <v>2.6704870751814118</v>
      </c>
      <c r="K12" s="306">
        <v>96.128768920898438</v>
      </c>
      <c r="L12">
        <v>6.9720000000000004</v>
      </c>
      <c r="M12">
        <v>26</v>
      </c>
      <c r="N12" s="64"/>
      <c r="O12" s="293"/>
      <c r="P12" s="64"/>
      <c r="Q12" s="64"/>
      <c r="R12">
        <v>334</v>
      </c>
      <c r="S12">
        <v>156.30000000000001</v>
      </c>
      <c r="T12" s="307"/>
      <c r="U12" s="307"/>
      <c r="V12" s="307"/>
      <c r="W12" s="307"/>
      <c r="X12" s="307"/>
      <c r="Y12" s="307">
        <v>19.777777777777779</v>
      </c>
      <c r="Z12" s="308">
        <v>0.31</v>
      </c>
      <c r="AA12">
        <v>2.93</v>
      </c>
      <c r="AB12"/>
      <c r="AC12" s="308"/>
      <c r="AD12"/>
      <c r="AE12" s="307">
        <v>4.6625222024866781</v>
      </c>
      <c r="AF12"/>
      <c r="AG12"/>
      <c r="AH12"/>
      <c r="AI12" s="307">
        <v>4.0199999999999996</v>
      </c>
      <c r="AJ12"/>
      <c r="AK12"/>
      <c r="AL12" s="308"/>
      <c r="AM12"/>
      <c r="AN12"/>
      <c r="AO12"/>
      <c r="AP12"/>
      <c r="AQ12" s="307"/>
      <c r="AR12" s="307"/>
      <c r="AS12" s="307"/>
      <c r="AT12" s="307"/>
      <c r="AU12" s="307"/>
      <c r="AV12" s="307">
        <v>19.777777777777779</v>
      </c>
      <c r="AW12" s="308">
        <v>0.31</v>
      </c>
      <c r="AX12">
        <v>2.93</v>
      </c>
      <c r="AY12"/>
      <c r="AZ12" s="308"/>
      <c r="BA12"/>
      <c r="BB12" s="307">
        <v>4.6625222024866781</v>
      </c>
      <c r="BC12"/>
      <c r="BD12"/>
      <c r="BE12"/>
      <c r="BF12" s="307">
        <v>4.0199999999999996</v>
      </c>
      <c r="BG12"/>
      <c r="BH12"/>
      <c r="BI12" s="308"/>
      <c r="BJ12"/>
      <c r="BK12"/>
      <c r="BL12"/>
      <c r="BM12"/>
      <c r="BN12" s="65"/>
      <c r="BO12" s="293"/>
      <c r="BP12" s="293"/>
      <c r="BQ12" s="293"/>
      <c r="BR12" s="293"/>
      <c r="BS12" s="293"/>
      <c r="BT12" s="293"/>
      <c r="BU12" s="293"/>
      <c r="BV12" s="293"/>
      <c r="BW12" s="293"/>
      <c r="BX12" s="293"/>
      <c r="BY12" s="293"/>
      <c r="BZ12" s="293"/>
      <c r="CA12" s="293"/>
      <c r="CB12" s="293"/>
      <c r="CC12" s="293"/>
      <c r="CD12" s="293"/>
      <c r="CE12" s="293"/>
      <c r="CF12" s="293"/>
      <c r="CG12" s="293"/>
      <c r="CH12" s="293"/>
      <c r="CI12" s="293"/>
      <c r="CJ12" s="353"/>
    </row>
    <row r="13" spans="1:88" ht="13.25" customHeight="1" x14ac:dyDescent="0.15">
      <c r="A13" s="300">
        <v>6</v>
      </c>
      <c r="B13" s="301">
        <v>43706</v>
      </c>
      <c r="C13" s="302">
        <v>0.59166666666666667</v>
      </c>
      <c r="D13">
        <v>60</v>
      </c>
      <c r="E13" s="340">
        <v>40</v>
      </c>
      <c r="F13" s="340">
        <v>5.6</v>
      </c>
      <c r="G13"/>
      <c r="H13" s="303">
        <v>3.4855266643524172</v>
      </c>
      <c r="I13" s="352">
        <v>0.12949649971484023</v>
      </c>
      <c r="J13" s="352">
        <v>3.6150231640672574</v>
      </c>
      <c r="K13" s="306">
        <v>96.417823791503906</v>
      </c>
      <c r="L13">
        <v>7.0250000000000004</v>
      </c>
      <c r="M13">
        <v>30.1</v>
      </c>
      <c r="N13" s="64"/>
      <c r="O13" s="293"/>
      <c r="P13" s="64"/>
      <c r="Q13" s="64"/>
      <c r="R13">
        <v>340</v>
      </c>
      <c r="S13">
        <v>255.3</v>
      </c>
      <c r="T13" s="307">
        <v>1.7061398585699854</v>
      </c>
      <c r="U13" s="307">
        <v>1.7680826636050517</v>
      </c>
      <c r="V13" s="307">
        <v>0.1786254919769906</v>
      </c>
      <c r="W13" s="307">
        <v>8.1721884155961231</v>
      </c>
      <c r="X13" s="307">
        <v>0.38075657894736847</v>
      </c>
      <c r="Y13" s="307">
        <v>16.5</v>
      </c>
      <c r="Z13" s="308">
        <v>0.38</v>
      </c>
      <c r="AA13">
        <v>3.04</v>
      </c>
      <c r="AB13">
        <v>2.2792060743306251</v>
      </c>
      <c r="AC13" s="308">
        <v>0.58973436817213287</v>
      </c>
      <c r="AD13">
        <v>2.2832964854768623</v>
      </c>
      <c r="AE13" s="307">
        <v>2.4422735346358793</v>
      </c>
      <c r="AF13">
        <v>3.3849203323930785</v>
      </c>
      <c r="AG13">
        <v>2.0083453040563652</v>
      </c>
      <c r="AH13">
        <v>1.0300918169023523</v>
      </c>
      <c r="AI13" s="307">
        <v>4.3099999999999996</v>
      </c>
      <c r="AJ13">
        <v>1.4891942611538229</v>
      </c>
      <c r="AK13">
        <v>2.8585077738208979</v>
      </c>
      <c r="AL13" s="308">
        <v>3.5645637072985061</v>
      </c>
      <c r="AM13">
        <v>2.5411349899261246</v>
      </c>
      <c r="AN13">
        <v>0.54105665181413121</v>
      </c>
      <c r="AO13">
        <v>0.71637507588719029</v>
      </c>
      <c r="AP13">
        <v>2.3551002987622702</v>
      </c>
      <c r="AQ13" s="341">
        <v>2.0956336289145807</v>
      </c>
      <c r="AR13" s="341">
        <v>2.2956371986222734</v>
      </c>
      <c r="AS13" s="341">
        <v>1.1111111111111112</v>
      </c>
      <c r="AT13" s="341">
        <v>7.8641724889189382</v>
      </c>
      <c r="AU13" s="341">
        <v>0.44243421052631582</v>
      </c>
      <c r="AV13" s="341">
        <v>34.22017121455324</v>
      </c>
      <c r="AW13" s="342">
        <v>0.35682182985553768</v>
      </c>
      <c r="AX13" s="340">
        <v>2.8545746388443014</v>
      </c>
      <c r="AY13" s="340">
        <v>2.697482349806847</v>
      </c>
      <c r="AZ13" s="342">
        <v>0.87525603494836779</v>
      </c>
      <c r="BA13" s="340">
        <v>2.6606693603720366</v>
      </c>
      <c r="BB13" s="341">
        <v>2.2933066095698065</v>
      </c>
      <c r="BC13" s="340">
        <v>3.5587405656781281</v>
      </c>
      <c r="BD13" s="340">
        <v>2.2060332444079624</v>
      </c>
      <c r="BE13" s="340">
        <v>1.1735138395549896</v>
      </c>
      <c r="BF13" s="341">
        <v>4.0471107544141249</v>
      </c>
      <c r="BG13" s="340">
        <v>1.5775773351897813</v>
      </c>
      <c r="BH13" s="340">
        <v>3.1711977764266481</v>
      </c>
      <c r="BI13" s="342">
        <v>3.9299647920829766</v>
      </c>
      <c r="BJ13" s="340">
        <v>2.9466084620550705</v>
      </c>
      <c r="BK13" s="340">
        <v>0.58316603829016311</v>
      </c>
      <c r="BL13" s="340">
        <v>0.59605938517578239</v>
      </c>
      <c r="BM13" s="340">
        <v>2.6316688006828852</v>
      </c>
      <c r="BN13" s="65"/>
      <c r="BO13" s="293"/>
      <c r="BP13" s="293"/>
      <c r="BQ13" s="293"/>
      <c r="BR13" s="293"/>
      <c r="BS13" s="293"/>
      <c r="BT13" s="293"/>
      <c r="BU13" s="293"/>
      <c r="BV13" s="293"/>
      <c r="BW13" s="293"/>
      <c r="BX13" s="293"/>
      <c r="BY13" s="293"/>
      <c r="BZ13" s="293"/>
      <c r="CA13" s="293"/>
      <c r="CB13" s="293"/>
      <c r="CC13" s="293"/>
      <c r="CD13" s="293"/>
      <c r="CE13" s="293"/>
      <c r="CF13" s="293"/>
      <c r="CG13" s="293"/>
      <c r="CH13" s="293"/>
      <c r="CI13" s="293"/>
      <c r="CJ13" s="353"/>
    </row>
    <row r="14" spans="1:88" s="355" customFormat="1" ht="13.25" customHeight="1" x14ac:dyDescent="0.15">
      <c r="A14" s="300">
        <v>7</v>
      </c>
      <c r="B14" s="301">
        <v>43707</v>
      </c>
      <c r="C14" s="302">
        <v>0.44861111111111113</v>
      </c>
      <c r="D14">
        <v>11</v>
      </c>
      <c r="E14"/>
      <c r="F14"/>
      <c r="G14"/>
      <c r="H14" s="303">
        <v>3.8141556812286379</v>
      </c>
      <c r="I14" s="352">
        <v>9.9026448629025321E-2</v>
      </c>
      <c r="J14" s="352">
        <v>3.9131821298576632</v>
      </c>
      <c r="K14" s="306">
        <v>97.469413757324219</v>
      </c>
      <c r="L14">
        <v>6.9880000000000004</v>
      </c>
      <c r="M14">
        <v>25.1</v>
      </c>
      <c r="N14" s="64"/>
      <c r="O14" s="293"/>
      <c r="P14" s="64"/>
      <c r="Q14" s="64"/>
      <c r="R14">
        <v>361</v>
      </c>
      <c r="S14">
        <v>331.75</v>
      </c>
      <c r="T14" s="307"/>
      <c r="U14" s="307"/>
      <c r="V14" s="307"/>
      <c r="W14" s="307"/>
      <c r="X14" s="307"/>
      <c r="Y14" s="307">
        <v>33.05555555555555</v>
      </c>
      <c r="Z14" s="308">
        <v>0.43</v>
      </c>
      <c r="AA14">
        <v>3.13</v>
      </c>
      <c r="AB14"/>
      <c r="AC14" s="308"/>
      <c r="AD14"/>
      <c r="AE14" s="307">
        <v>1.2211367673179396</v>
      </c>
      <c r="AF14"/>
      <c r="AG14"/>
      <c r="AH14"/>
      <c r="AI14" s="307">
        <v>4.7699999999999996</v>
      </c>
      <c r="AJ14"/>
      <c r="AK14"/>
      <c r="AL14" s="308"/>
      <c r="AM14"/>
      <c r="AN14"/>
      <c r="AO14"/>
      <c r="AP14"/>
      <c r="AQ14" s="307"/>
      <c r="AR14" s="307"/>
      <c r="AS14" s="307"/>
      <c r="AT14" s="307"/>
      <c r="AU14" s="307"/>
      <c r="AV14" s="307">
        <v>33.05555555555555</v>
      </c>
      <c r="AW14" s="308">
        <v>0.43</v>
      </c>
      <c r="AX14">
        <v>3.13</v>
      </c>
      <c r="AY14"/>
      <c r="AZ14" s="308"/>
      <c r="BA14"/>
      <c r="BB14" s="307">
        <v>1.2211367673179396</v>
      </c>
      <c r="BC14"/>
      <c r="BD14"/>
      <c r="BE14"/>
      <c r="BF14" s="307">
        <v>4.7699999999999996</v>
      </c>
      <c r="BG14"/>
      <c r="BH14"/>
      <c r="BI14" s="308"/>
      <c r="BJ14"/>
      <c r="BK14"/>
      <c r="BL14"/>
      <c r="BM14"/>
      <c r="BN14" s="65"/>
      <c r="BO14" s="293"/>
      <c r="BP14" s="293"/>
      <c r="BQ14" s="293"/>
      <c r="BR14" s="293"/>
      <c r="BS14" s="293"/>
      <c r="BT14" s="293"/>
      <c r="BU14" s="293"/>
      <c r="BV14" s="293"/>
      <c r="BW14" s="293"/>
      <c r="BX14" s="293"/>
      <c r="BY14" s="293"/>
      <c r="BZ14" s="293"/>
      <c r="CA14" s="293"/>
      <c r="CB14" s="293"/>
      <c r="CC14" s="293"/>
      <c r="CD14" s="293"/>
      <c r="CE14" s="293"/>
      <c r="CF14" s="293"/>
      <c r="CG14" s="293"/>
      <c r="CH14" s="293"/>
      <c r="CI14" s="293"/>
      <c r="CJ14" s="353"/>
    </row>
    <row r="15" spans="1:88" s="355" customFormat="1" ht="13.25" customHeight="1" x14ac:dyDescent="0.15">
      <c r="A15" s="300">
        <v>8</v>
      </c>
      <c r="B15" s="301">
        <v>43708</v>
      </c>
      <c r="C15" s="302">
        <v>0.41319444444444442</v>
      </c>
      <c r="D15">
        <v>37</v>
      </c>
      <c r="E15"/>
      <c r="F15"/>
      <c r="G15"/>
      <c r="H15" s="303">
        <v>3.9654120040893557</v>
      </c>
      <c r="I15" s="352">
        <v>0.12623153610157312</v>
      </c>
      <c r="J15" s="352">
        <v>4.0916435401909288</v>
      </c>
      <c r="K15" s="306">
        <v>96.914894104003906</v>
      </c>
      <c r="L15">
        <v>6.984</v>
      </c>
      <c r="M15">
        <v>31.4</v>
      </c>
      <c r="N15" s="253"/>
      <c r="O15" s="253"/>
      <c r="P15" s="253"/>
      <c r="Q15" s="253"/>
      <c r="R15">
        <v>360</v>
      </c>
      <c r="S15">
        <v>422.95</v>
      </c>
      <c r="T15" s="307">
        <v>1.7835896284655965</v>
      </c>
      <c r="U15" s="307">
        <v>2.1745120551090698</v>
      </c>
      <c r="V15" s="307">
        <v>0</v>
      </c>
      <c r="W15" s="307">
        <v>6.6674179250244148</v>
      </c>
      <c r="X15" s="307">
        <v>0.29029605263157893</v>
      </c>
      <c r="Y15" s="307">
        <v>29.5</v>
      </c>
      <c r="Z15" s="308">
        <v>0.44</v>
      </c>
      <c r="AA15">
        <v>3.15</v>
      </c>
      <c r="AB15">
        <v>3.2769415212468367</v>
      </c>
      <c r="AC15" s="308">
        <v>0.79275767524778518</v>
      </c>
      <c r="AD15">
        <v>2.4281466798810705</v>
      </c>
      <c r="AE15" s="307">
        <v>0.88809946714031973</v>
      </c>
      <c r="AF15">
        <v>3.011359304719067</v>
      </c>
      <c r="AG15">
        <v>1.9488337095560575</v>
      </c>
      <c r="AH15">
        <v>1.131961664767777</v>
      </c>
      <c r="AI15" s="307">
        <v>5.79</v>
      </c>
      <c r="AJ15">
        <v>1.4970639869241478</v>
      </c>
      <c r="AK15">
        <v>2.9966125249717712</v>
      </c>
      <c r="AL15" s="308">
        <v>3.0545246931201828</v>
      </c>
      <c r="AM15">
        <v>2.7283411685695098</v>
      </c>
      <c r="AN15">
        <v>0.52930519512314544</v>
      </c>
      <c r="AO15">
        <v>0.90954246923119364</v>
      </c>
      <c r="AP15">
        <v>2.2774221084080239</v>
      </c>
      <c r="AQ15" s="307">
        <v>1.7835896284655965</v>
      </c>
      <c r="AR15" s="307">
        <v>2.1745120551090698</v>
      </c>
      <c r="AS15" s="307">
        <v>0</v>
      </c>
      <c r="AT15" s="307">
        <v>6.6674179250244148</v>
      </c>
      <c r="AU15" s="307">
        <v>0.29029605263157893</v>
      </c>
      <c r="AV15" s="307">
        <v>29.5</v>
      </c>
      <c r="AW15" s="308">
        <v>0.44</v>
      </c>
      <c r="AX15">
        <v>3.15</v>
      </c>
      <c r="AY15">
        <v>3.2769415212468367</v>
      </c>
      <c r="AZ15" s="308">
        <v>0.79275767524778518</v>
      </c>
      <c r="BA15">
        <v>2.4281466798810705</v>
      </c>
      <c r="BB15" s="307">
        <v>0.88809946714031973</v>
      </c>
      <c r="BC15">
        <v>3.011359304719067</v>
      </c>
      <c r="BD15">
        <v>1.9488337095560575</v>
      </c>
      <c r="BE15">
        <v>1.131961664767777</v>
      </c>
      <c r="BF15" s="307">
        <v>5.79</v>
      </c>
      <c r="BG15">
        <v>1.4970639869241478</v>
      </c>
      <c r="BH15">
        <v>2.9966125249717712</v>
      </c>
      <c r="BI15" s="308">
        <v>3.0545246931201828</v>
      </c>
      <c r="BJ15">
        <v>2.7283411685695098</v>
      </c>
      <c r="BK15">
        <v>0.52930519512314544</v>
      </c>
      <c r="BL15">
        <v>0.90954246923119364</v>
      </c>
      <c r="BM15">
        <v>2.2774221084080239</v>
      </c>
      <c r="BN15" s="253"/>
      <c r="BO15" s="253"/>
      <c r="BP15" s="253"/>
      <c r="BQ15" s="253"/>
      <c r="BR15" s="253"/>
      <c r="BS15" s="252"/>
      <c r="BT15" s="253"/>
      <c r="BU15" s="253"/>
      <c r="BV15" s="253"/>
      <c r="BW15" s="253"/>
      <c r="BX15" s="253"/>
      <c r="BY15" s="253"/>
      <c r="BZ15" s="253"/>
      <c r="CA15" s="253"/>
      <c r="CB15" s="253"/>
      <c r="CC15" s="253"/>
      <c r="CD15" s="251"/>
      <c r="CE15" s="253"/>
      <c r="CF15" s="253"/>
      <c r="CG15" s="251"/>
      <c r="CH15" s="253"/>
      <c r="CI15" s="253"/>
      <c r="CJ15" s="356"/>
    </row>
    <row r="16" spans="1:88" s="355" customFormat="1" ht="13.25" customHeight="1" x14ac:dyDescent="0.15">
      <c r="A16" s="300">
        <v>9</v>
      </c>
      <c r="B16" s="301">
        <v>43709</v>
      </c>
      <c r="C16" s="302">
        <v>0.4201388888888889</v>
      </c>
      <c r="D16">
        <v>19</v>
      </c>
      <c r="E16" s="340">
        <v>37</v>
      </c>
      <c r="F16"/>
      <c r="G16"/>
      <c r="H16" s="303">
        <v>4.0829351974487302</v>
      </c>
      <c r="I16" s="352">
        <v>0.15670112729679797</v>
      </c>
      <c r="J16" s="352">
        <v>4.2396363247455282</v>
      </c>
      <c r="K16" s="306">
        <v>96.303901672363281</v>
      </c>
      <c r="L16">
        <v>7.0069999999999997</v>
      </c>
      <c r="M16">
        <v>31.4</v>
      </c>
      <c r="N16" s="253"/>
      <c r="O16" s="253"/>
      <c r="P16" s="253"/>
      <c r="Q16" s="253"/>
      <c r="R16">
        <v>358</v>
      </c>
      <c r="S16">
        <v>517.4</v>
      </c>
      <c r="T16" s="307">
        <v>1.3087888651925019</v>
      </c>
      <c r="U16" s="307">
        <v>2.0350172215843858</v>
      </c>
      <c r="V16" s="307">
        <v>0</v>
      </c>
      <c r="W16" s="307">
        <v>5.5765907895725331</v>
      </c>
      <c r="X16" s="307">
        <v>0.11184210526315791</v>
      </c>
      <c r="Y16" s="307">
        <v>25.444444444444443</v>
      </c>
      <c r="Z16" s="308">
        <v>0.39</v>
      </c>
      <c r="AA16">
        <v>3.13</v>
      </c>
      <c r="AB16">
        <v>3.4527774077527642</v>
      </c>
      <c r="AC16" s="308">
        <v>0.71928257363945391</v>
      </c>
      <c r="AD16">
        <v>2.2024853243881988</v>
      </c>
      <c r="AE16" s="307">
        <v>0.77708703374777988</v>
      </c>
      <c r="AF16">
        <v>2.5638484409544868</v>
      </c>
      <c r="AG16">
        <v>1.7593542649976057</v>
      </c>
      <c r="AH16">
        <v>1.0535486897661015</v>
      </c>
      <c r="AI16" s="307">
        <v>6.87</v>
      </c>
      <c r="AJ16">
        <v>1.3784127368484775</v>
      </c>
      <c r="AK16">
        <v>2.8176843568140368</v>
      </c>
      <c r="AL16" s="308">
        <v>2.4940527167190027</v>
      </c>
      <c r="AM16">
        <v>2.532740094022834</v>
      </c>
      <c r="AN16">
        <v>0.48180972433041186</v>
      </c>
      <c r="AO16">
        <v>0.73072465367845907</v>
      </c>
      <c r="AP16">
        <v>2.0273154075970976</v>
      </c>
      <c r="AQ16" s="341">
        <v>1.7454259737344258</v>
      </c>
      <c r="AR16" s="341">
        <v>2.5407577497129741</v>
      </c>
      <c r="AS16" s="341">
        <v>0.81138359067514376</v>
      </c>
      <c r="AT16" s="341">
        <v>5.4608970024791521</v>
      </c>
      <c r="AU16" s="341">
        <v>0.21217105263157895</v>
      </c>
      <c r="AV16" s="341">
        <v>24.166186001798618</v>
      </c>
      <c r="AW16" s="342">
        <v>0.3704074797655596</v>
      </c>
      <c r="AX16" s="340">
        <v>2.9727574658107727</v>
      </c>
      <c r="AY16" s="340">
        <v>3.8444118822432403</v>
      </c>
      <c r="AZ16" s="342">
        <v>1.1633557754652457</v>
      </c>
      <c r="BA16" s="340">
        <v>2.5981550659449573</v>
      </c>
      <c r="BB16" s="341">
        <v>0.73804833263848568</v>
      </c>
      <c r="BC16" s="340">
        <v>2.8543111992071362</v>
      </c>
      <c r="BD16" s="340">
        <v>1.9809836514125452</v>
      </c>
      <c r="BE16" s="340">
        <v>1.2519268145566651</v>
      </c>
      <c r="BF16" s="341">
        <v>6.524870220485627</v>
      </c>
      <c r="BG16" s="340">
        <v>1.5043283491736787</v>
      </c>
      <c r="BH16" s="340">
        <v>3.1625119430209332</v>
      </c>
      <c r="BI16" s="342">
        <v>3.0354933866209914</v>
      </c>
      <c r="BJ16" s="340">
        <v>2.9894224311618536</v>
      </c>
      <c r="BK16" s="340">
        <v>0.53126377123830981</v>
      </c>
      <c r="BL16" s="340">
        <v>0.67001490148462939</v>
      </c>
      <c r="BM16" s="340">
        <v>2.2816901408450705</v>
      </c>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356"/>
    </row>
    <row r="17" spans="1:88" s="355" customFormat="1" ht="13.25" customHeight="1" x14ac:dyDescent="0.15">
      <c r="A17" s="300">
        <v>10</v>
      </c>
      <c r="B17" s="301">
        <v>43710</v>
      </c>
      <c r="C17" s="302">
        <v>0.50138888888888888</v>
      </c>
      <c r="D17">
        <v>11</v>
      </c>
      <c r="E17"/>
      <c r="F17"/>
      <c r="G17"/>
      <c r="H17" s="303">
        <v>4.1797827316284177</v>
      </c>
      <c r="I17" s="352">
        <v>0.1284078907684254</v>
      </c>
      <c r="J17" s="352">
        <v>4.3081906223968431</v>
      </c>
      <c r="K17" s="306">
        <v>97.019447326660156</v>
      </c>
      <c r="L17">
        <v>6.9790000000000001</v>
      </c>
      <c r="M17">
        <v>30.9</v>
      </c>
      <c r="N17" s="253"/>
      <c r="O17" s="253"/>
      <c r="P17" s="253"/>
      <c r="Q17" s="253"/>
      <c r="R17">
        <v>355</v>
      </c>
      <c r="S17">
        <v>593.25</v>
      </c>
      <c r="T17" s="307"/>
      <c r="U17" s="307"/>
      <c r="V17" s="307"/>
      <c r="W17" s="307"/>
      <c r="X17" s="307"/>
      <c r="Y17" s="307">
        <v>18.833333333333332</v>
      </c>
      <c r="Z17" s="308">
        <v>0.41</v>
      </c>
      <c r="AA17">
        <v>3.15</v>
      </c>
      <c r="AB17"/>
      <c r="AC17" s="308"/>
      <c r="AD17"/>
      <c r="AE17" s="307">
        <v>0.88809946714031973</v>
      </c>
      <c r="AF17"/>
      <c r="AG17"/>
      <c r="AH17"/>
      <c r="AI17" s="307">
        <v>7.98</v>
      </c>
      <c r="AJ17"/>
      <c r="AK17"/>
      <c r="AL17" s="308"/>
      <c r="AM17"/>
      <c r="AN17"/>
      <c r="AO17"/>
      <c r="AP17"/>
      <c r="AQ17" s="307"/>
      <c r="AR17" s="307"/>
      <c r="AS17" s="307"/>
      <c r="AT17" s="307"/>
      <c r="AU17" s="307"/>
      <c r="AV17" s="307">
        <v>18.833333333333332</v>
      </c>
      <c r="AW17" s="308">
        <v>0.41</v>
      </c>
      <c r="AX17">
        <v>3.15</v>
      </c>
      <c r="AY17"/>
      <c r="AZ17" s="308"/>
      <c r="BA17"/>
      <c r="BB17" s="307">
        <v>0.88809946714031973</v>
      </c>
      <c r="BC17"/>
      <c r="BD17"/>
      <c r="BE17"/>
      <c r="BF17" s="307">
        <v>7.98</v>
      </c>
      <c r="BG17"/>
      <c r="BH17"/>
      <c r="BI17" s="308"/>
      <c r="BJ17"/>
      <c r="BK17"/>
      <c r="BL17"/>
      <c r="BM17"/>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356"/>
    </row>
    <row r="18" spans="1:88" s="355" customFormat="1" ht="13.25" customHeight="1" x14ac:dyDescent="0.15">
      <c r="A18" s="300">
        <v>11</v>
      </c>
      <c r="B18" s="301">
        <v>43711</v>
      </c>
      <c r="C18" s="304">
        <v>0.4458333333333333</v>
      </c>
      <c r="D18">
        <v>11</v>
      </c>
      <c r="E18"/>
      <c r="F18"/>
      <c r="G18"/>
      <c r="H18" s="305">
        <v>4.0796702934265134</v>
      </c>
      <c r="I18" s="352">
        <v>0.16975965589714104</v>
      </c>
      <c r="J18" s="352">
        <v>4.2494299493236545</v>
      </c>
      <c r="K18" s="306">
        <v>96.005119323730469</v>
      </c>
      <c r="L18">
        <v>7.0010000000000003</v>
      </c>
      <c r="M18">
        <v>30.5</v>
      </c>
      <c r="N18" s="253"/>
      <c r="O18" s="253"/>
      <c r="P18" s="253"/>
      <c r="Q18" s="253"/>
      <c r="R18">
        <v>351</v>
      </c>
      <c r="S18">
        <v>668.6</v>
      </c>
      <c r="T18" s="309"/>
      <c r="U18" s="309"/>
      <c r="V18" s="309"/>
      <c r="W18" s="309"/>
      <c r="X18" s="309"/>
      <c r="Y18" s="309">
        <v>13.777777777777779</v>
      </c>
      <c r="Z18" s="308">
        <v>0.37</v>
      </c>
      <c r="AA18">
        <v>3.03</v>
      </c>
      <c r="AB18"/>
      <c r="AC18" s="308"/>
      <c r="AD18"/>
      <c r="AE18" s="309">
        <v>1.1101243339253999</v>
      </c>
      <c r="AF18"/>
      <c r="AG18"/>
      <c r="AH18"/>
      <c r="AI18" s="310">
        <v>8.68</v>
      </c>
      <c r="AJ18"/>
      <c r="AK18"/>
      <c r="AL18" s="308"/>
      <c r="AM18"/>
      <c r="AN18"/>
      <c r="AO18"/>
      <c r="AP18"/>
      <c r="AQ18" s="309"/>
      <c r="AR18" s="309"/>
      <c r="AS18" s="309"/>
      <c r="AT18" s="309"/>
      <c r="AU18" s="309"/>
      <c r="AV18" s="309">
        <v>13.777777777777779</v>
      </c>
      <c r="AW18" s="308">
        <v>0.37</v>
      </c>
      <c r="AX18">
        <v>3.03</v>
      </c>
      <c r="AY18"/>
      <c r="AZ18" s="308"/>
      <c r="BA18"/>
      <c r="BB18" s="309">
        <v>1.1101243339253999</v>
      </c>
      <c r="BC18"/>
      <c r="BD18"/>
      <c r="BE18"/>
      <c r="BF18" s="310">
        <v>8.68</v>
      </c>
      <c r="BG18"/>
      <c r="BH18"/>
      <c r="BI18" s="308"/>
      <c r="BJ18"/>
      <c r="BK18"/>
      <c r="BL18"/>
      <c r="BM18"/>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356"/>
    </row>
    <row r="19" spans="1:88" s="355" customFormat="1" ht="13.25" customHeight="1" x14ac:dyDescent="0.15">
      <c r="A19" s="300">
        <v>12</v>
      </c>
      <c r="B19" s="301">
        <v>43712</v>
      </c>
      <c r="C19" s="304">
        <v>0.57847222222222217</v>
      </c>
      <c r="D19">
        <v>11</v>
      </c>
      <c r="E19"/>
      <c r="F19" s="340">
        <v>7.6</v>
      </c>
      <c r="G19"/>
      <c r="H19" s="305">
        <v>4.004586560821533</v>
      </c>
      <c r="I19" s="352">
        <v>0.14690749931112101</v>
      </c>
      <c r="J19" s="352">
        <v>4.151494060132654</v>
      </c>
      <c r="K19" s="306">
        <v>96.461334228515625</v>
      </c>
      <c r="L19">
        <v>6.9560000000000004</v>
      </c>
      <c r="M19">
        <v>34.4</v>
      </c>
      <c r="N19" s="253"/>
      <c r="O19" s="253"/>
      <c r="P19" s="253"/>
      <c r="Q19" s="253"/>
      <c r="R19">
        <v>349</v>
      </c>
      <c r="S19">
        <v>770.75</v>
      </c>
      <c r="T19" s="309"/>
      <c r="U19" s="309"/>
      <c r="V19" s="309"/>
      <c r="W19" s="309"/>
      <c r="X19" s="309"/>
      <c r="Y19" s="309">
        <v>7.0555555555555554</v>
      </c>
      <c r="Z19" s="308">
        <v>0.43</v>
      </c>
      <c r="AA19">
        <v>2.87</v>
      </c>
      <c r="AB19"/>
      <c r="AC19" s="308"/>
      <c r="AD19"/>
      <c r="AE19" s="309">
        <v>1.1101243339253999</v>
      </c>
      <c r="AF19"/>
      <c r="AG19"/>
      <c r="AH19"/>
      <c r="AI19" s="310">
        <v>8.94</v>
      </c>
      <c r="AJ19"/>
      <c r="AK19"/>
      <c r="AL19" s="308"/>
      <c r="AM19"/>
      <c r="AN19"/>
      <c r="AO19"/>
      <c r="AP19"/>
      <c r="AQ19" s="343"/>
      <c r="AR19" s="343"/>
      <c r="AS19" s="343"/>
      <c r="AT19" s="343"/>
      <c r="AU19" s="343"/>
      <c r="AV19" s="343">
        <v>34.466403034979422</v>
      </c>
      <c r="AW19" s="342">
        <v>0.42527199074074068</v>
      </c>
      <c r="AX19" s="340">
        <v>2.8384432870370371</v>
      </c>
      <c r="AY19" s="340"/>
      <c r="AZ19" s="342"/>
      <c r="BA19" s="340"/>
      <c r="BB19" s="343">
        <v>1.0979181057167291</v>
      </c>
      <c r="BC19" s="340"/>
      <c r="BD19" s="340"/>
      <c r="BE19" s="340"/>
      <c r="BF19" s="339">
        <v>8.8417013888888878</v>
      </c>
      <c r="BG19" s="340"/>
      <c r="BH19" s="340"/>
      <c r="BI19" s="342"/>
      <c r="BJ19" s="340"/>
      <c r="BK19" s="340"/>
      <c r="BL19" s="340"/>
      <c r="BM19" s="340"/>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356"/>
    </row>
    <row r="20" spans="1:88" s="355" customFormat="1" ht="13.25" customHeight="1" x14ac:dyDescent="0.15">
      <c r="A20" s="300">
        <v>13</v>
      </c>
      <c r="B20" s="301">
        <v>43713</v>
      </c>
      <c r="C20" s="304">
        <v>0.34930555555555554</v>
      </c>
      <c r="D20">
        <v>11</v>
      </c>
      <c r="E20"/>
      <c r="F20"/>
      <c r="G20"/>
      <c r="H20" s="305">
        <v>3.8119793964385988</v>
      </c>
      <c r="I20" s="352">
        <v>0.18934745618324156</v>
      </c>
      <c r="J20" s="352">
        <v>4.0013268526218404</v>
      </c>
      <c r="K20" s="306">
        <v>95.26788330078125</v>
      </c>
      <c r="L20">
        <v>6.9539999999999997</v>
      </c>
      <c r="M20">
        <v>41.6</v>
      </c>
      <c r="N20" s="253"/>
      <c r="O20" s="253"/>
      <c r="P20" s="253"/>
      <c r="Q20" s="253"/>
      <c r="R20">
        <v>372</v>
      </c>
      <c r="S20">
        <v>865.5</v>
      </c>
      <c r="T20" s="309"/>
      <c r="U20" s="309"/>
      <c r="V20" s="309"/>
      <c r="W20" s="309"/>
      <c r="X20" s="309"/>
      <c r="Y20" s="309">
        <v>31.944444444444443</v>
      </c>
      <c r="Z20">
        <v>0.26</v>
      </c>
      <c r="AA20">
        <v>2.98</v>
      </c>
      <c r="AB20"/>
      <c r="AC20"/>
      <c r="AD20"/>
      <c r="AE20" s="309">
        <v>0.22202486678507993</v>
      </c>
      <c r="AF20"/>
      <c r="AG20"/>
      <c r="AH20"/>
      <c r="AI20" s="310">
        <v>9.2899999999999991</v>
      </c>
      <c r="AJ20"/>
      <c r="AK20"/>
      <c r="AL20"/>
      <c r="AM20"/>
      <c r="AN20"/>
      <c r="AO20"/>
      <c r="AP20"/>
      <c r="AQ20" s="309"/>
      <c r="AR20" s="309"/>
      <c r="AS20" s="309"/>
      <c r="AT20" s="309"/>
      <c r="AU20" s="309"/>
      <c r="AV20" s="309">
        <v>31.944444444444443</v>
      </c>
      <c r="AW20">
        <v>0.26</v>
      </c>
      <c r="AX20">
        <v>2.98</v>
      </c>
      <c r="AY20"/>
      <c r="AZ20"/>
      <c r="BA20"/>
      <c r="BB20" s="309">
        <v>0.22202486678507993</v>
      </c>
      <c r="BC20"/>
      <c r="BD20"/>
      <c r="BE20"/>
      <c r="BF20" s="310">
        <v>9.2899999999999991</v>
      </c>
      <c r="BG20"/>
      <c r="BH20"/>
      <c r="BI20"/>
      <c r="BJ20"/>
      <c r="BK20"/>
      <c r="BL20"/>
      <c r="BM20"/>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356"/>
    </row>
    <row r="21" spans="1:88" s="355" customFormat="1" ht="13.25" customHeight="1" x14ac:dyDescent="0.15">
      <c r="A21" s="300">
        <v>14</v>
      </c>
      <c r="B21" s="301">
        <v>43714</v>
      </c>
      <c r="C21" s="304">
        <v>0.55972222222222223</v>
      </c>
      <c r="D21">
        <v>11</v>
      </c>
      <c r="E21"/>
      <c r="F21"/>
      <c r="G21"/>
      <c r="H21" s="305">
        <v>3.5986968112945559</v>
      </c>
      <c r="I21" s="352">
        <v>0.16431900820069156</v>
      </c>
      <c r="J21" s="352">
        <v>3.7630158194952474</v>
      </c>
      <c r="K21" s="306">
        <v>95.633316040039062</v>
      </c>
      <c r="L21">
        <v>7.0030000000000001</v>
      </c>
      <c r="M21">
        <v>30.5</v>
      </c>
      <c r="N21" s="253"/>
      <c r="O21" s="253"/>
      <c r="P21" s="253"/>
      <c r="Q21" s="253"/>
      <c r="R21">
        <v>367</v>
      </c>
      <c r="S21">
        <v>894.75</v>
      </c>
      <c r="T21" s="309">
        <v>1.3413402177573239</v>
      </c>
      <c r="U21" s="309">
        <v>2.1664753157290471</v>
      </c>
      <c r="V21" s="309">
        <v>0</v>
      </c>
      <c r="W21" s="309">
        <v>1.4559386973180073</v>
      </c>
      <c r="X21" s="309">
        <v>0</v>
      </c>
      <c r="Y21" s="309">
        <v>26.055555555555557</v>
      </c>
      <c r="Z21">
        <v>0.32</v>
      </c>
      <c r="AA21">
        <v>2.59</v>
      </c>
      <c r="AB21">
        <v>4.971360063940323</v>
      </c>
      <c r="AC21">
        <v>0.77535567749844359</v>
      </c>
      <c r="AD21">
        <v>1.8456964244873066</v>
      </c>
      <c r="AE21" s="309">
        <v>0.88809946714031973</v>
      </c>
      <c r="AF21">
        <v>1.4050468857208205</v>
      </c>
      <c r="AG21">
        <v>1.2600041042478967</v>
      </c>
      <c r="AH21">
        <v>1.0321024060049595</v>
      </c>
      <c r="AI21" s="310">
        <v>9.75</v>
      </c>
      <c r="AJ21">
        <v>1.1744052303408197</v>
      </c>
      <c r="AK21">
        <v>2.5909841049248676</v>
      </c>
      <c r="AL21">
        <v>1.1218955181273194</v>
      </c>
      <c r="AM21">
        <v>2.2414372061786434</v>
      </c>
      <c r="AN21">
        <v>0.35744014101748028</v>
      </c>
      <c r="AO21">
        <v>0.67608587670401243</v>
      </c>
      <c r="AP21">
        <v>1.2829705505761841</v>
      </c>
      <c r="AQ21" s="309">
        <v>1.3413402177573239</v>
      </c>
      <c r="AR21" s="309">
        <v>2.1664753157290471</v>
      </c>
      <c r="AS21" s="309">
        <v>0</v>
      </c>
      <c r="AT21" s="309">
        <v>1.4559386973180073</v>
      </c>
      <c r="AU21" s="309">
        <v>0</v>
      </c>
      <c r="AV21" s="309">
        <v>26.055555555555557</v>
      </c>
      <c r="AW21">
        <v>0.32</v>
      </c>
      <c r="AX21">
        <v>2.59</v>
      </c>
      <c r="AY21">
        <v>4.971360063940323</v>
      </c>
      <c r="AZ21">
        <v>0.77535567749844359</v>
      </c>
      <c r="BA21">
        <v>1.8456964244873066</v>
      </c>
      <c r="BB21" s="309">
        <v>0.88809946714031973</v>
      </c>
      <c r="BC21">
        <v>1.4050468857208205</v>
      </c>
      <c r="BD21">
        <v>1.2600041042478967</v>
      </c>
      <c r="BE21">
        <v>1.0321024060049595</v>
      </c>
      <c r="BF21" s="310">
        <v>9.75</v>
      </c>
      <c r="BG21">
        <v>1.1744052303408197</v>
      </c>
      <c r="BH21">
        <v>2.5909841049248676</v>
      </c>
      <c r="BI21">
        <v>1.1218955181273194</v>
      </c>
      <c r="BJ21">
        <v>2.2414372061786434</v>
      </c>
      <c r="BK21">
        <v>0.35744014101748028</v>
      </c>
      <c r="BL21">
        <v>0.67608587670401243</v>
      </c>
      <c r="BM21">
        <v>1.2829705505761841</v>
      </c>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356"/>
    </row>
    <row r="22" spans="1:88" s="355" customFormat="1" ht="13.25" customHeight="1" x14ac:dyDescent="0.15">
      <c r="A22" s="356"/>
      <c r="B22" s="357"/>
      <c r="C22" s="358"/>
      <c r="D22" s="253"/>
      <c r="E22" s="293"/>
      <c r="F22" s="293"/>
      <c r="G22" s="253"/>
      <c r="H22" s="253"/>
      <c r="I22" s="356"/>
      <c r="J22" s="356"/>
      <c r="K22" s="359"/>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356"/>
    </row>
    <row r="23" spans="1:88" s="355" customFormat="1" ht="13.25" customHeight="1" x14ac:dyDescent="0.15">
      <c r="A23" s="356"/>
      <c r="B23" s="357"/>
      <c r="C23" s="358"/>
      <c r="D23" s="253"/>
      <c r="E23" s="253"/>
      <c r="F23" s="253"/>
      <c r="G23" s="253"/>
      <c r="H23" s="253"/>
      <c r="I23" s="356"/>
      <c r="J23" s="356"/>
      <c r="K23" s="359"/>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356"/>
    </row>
    <row r="24" spans="1:88" s="355" customFormat="1" ht="13.25" customHeight="1" x14ac:dyDescent="0.15">
      <c r="A24" s="356"/>
      <c r="B24" s="357"/>
      <c r="C24" s="358"/>
      <c r="D24" s="253"/>
      <c r="E24" s="253"/>
      <c r="F24" s="253"/>
      <c r="G24" s="253"/>
      <c r="H24" s="253"/>
      <c r="I24" s="356"/>
      <c r="J24" s="356"/>
      <c r="K24" s="359"/>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356"/>
    </row>
    <row r="25" spans="1:88" s="355" customFormat="1" ht="13.25" customHeight="1" x14ac:dyDescent="0.15">
      <c r="A25" s="356"/>
      <c r="B25" s="357"/>
      <c r="C25" s="358"/>
      <c r="D25" s="253"/>
      <c r="E25" s="253"/>
      <c r="F25" s="253"/>
      <c r="G25" s="253"/>
      <c r="H25" s="253"/>
      <c r="I25" s="356"/>
      <c r="J25" s="356"/>
      <c r="K25" s="359"/>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356"/>
    </row>
    <row r="26" spans="1:88" s="355" customFormat="1" ht="13.25" customHeight="1" x14ac:dyDescent="0.15">
      <c r="A26" s="356"/>
      <c r="B26" s="357"/>
      <c r="C26" s="358"/>
      <c r="D26" s="253"/>
      <c r="E26" s="253"/>
      <c r="F26" s="253"/>
      <c r="G26" s="253"/>
      <c r="H26" s="253"/>
      <c r="I26" s="356"/>
      <c r="J26" s="356"/>
      <c r="K26" s="359"/>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356"/>
    </row>
    <row r="27" spans="1:88" s="355" customFormat="1" ht="13.25" customHeight="1" x14ac:dyDescent="0.15">
      <c r="A27" s="356"/>
      <c r="B27" s="357"/>
      <c r="C27" s="358"/>
      <c r="D27" s="253"/>
      <c r="E27" s="253"/>
      <c r="F27" s="253"/>
      <c r="G27" s="253"/>
      <c r="H27" s="253"/>
      <c r="I27" s="356"/>
      <c r="J27" s="356"/>
      <c r="K27" s="359"/>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356"/>
    </row>
    <row r="28" spans="1:88" s="355" customFormat="1" ht="13.25" customHeight="1" x14ac:dyDescent="0.15">
      <c r="A28" s="356"/>
      <c r="B28" s="357"/>
      <c r="C28" s="358"/>
      <c r="D28" s="253"/>
      <c r="E28" s="253"/>
      <c r="F28" s="253"/>
      <c r="G28" s="253"/>
      <c r="H28" s="253"/>
      <c r="I28" s="356"/>
      <c r="J28" s="356"/>
      <c r="K28" s="359"/>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356"/>
    </row>
    <row r="29" spans="1:88" s="355" customFormat="1" ht="13.25" customHeight="1" x14ac:dyDescent="0.15">
      <c r="A29" s="356"/>
      <c r="B29" s="357"/>
      <c r="C29" s="358"/>
      <c r="D29" s="253"/>
      <c r="E29" s="253"/>
      <c r="F29" s="253"/>
      <c r="G29" s="253"/>
      <c r="H29" s="253"/>
      <c r="I29" s="356"/>
      <c r="J29" s="356"/>
      <c r="K29" s="359"/>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356"/>
    </row>
    <row r="30" spans="1:88" s="355" customFormat="1" ht="13.25" customHeight="1" x14ac:dyDescent="0.15">
      <c r="A30" s="356"/>
      <c r="B30" s="357"/>
      <c r="C30" s="358"/>
      <c r="D30" s="253"/>
      <c r="E30" s="253"/>
      <c r="F30" s="253"/>
      <c r="G30" s="253"/>
      <c r="H30" s="253"/>
      <c r="I30" s="356"/>
      <c r="J30" s="356"/>
      <c r="K30" s="359"/>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356"/>
    </row>
    <row r="31" spans="1:88" s="355" customFormat="1" ht="13.25" customHeight="1" x14ac:dyDescent="0.15">
      <c r="A31" s="356"/>
      <c r="B31" s="357"/>
      <c r="C31" s="358"/>
      <c r="D31" s="253"/>
      <c r="E31" s="253"/>
      <c r="F31" s="253"/>
      <c r="G31" s="253"/>
      <c r="H31" s="253"/>
      <c r="I31" s="356"/>
      <c r="J31" s="356"/>
      <c r="K31" s="359"/>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356"/>
    </row>
    <row r="32" spans="1:88" s="355" customFormat="1" ht="13.25" customHeight="1" x14ac:dyDescent="0.15">
      <c r="A32" s="356"/>
      <c r="B32" s="357"/>
      <c r="C32" s="358"/>
      <c r="D32" s="253"/>
      <c r="E32" s="253"/>
      <c r="F32" s="253"/>
      <c r="G32" s="253"/>
      <c r="H32" s="253"/>
      <c r="I32" s="356"/>
      <c r="J32" s="356"/>
      <c r="K32" s="359"/>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356"/>
    </row>
    <row r="33" spans="1:65" s="355" customFormat="1" ht="13.25" customHeight="1" x14ac:dyDescent="0.15">
      <c r="A33" s="356"/>
      <c r="B33" s="357"/>
      <c r="C33" s="358"/>
      <c r="D33" s="253"/>
      <c r="E33" s="253"/>
      <c r="F33" s="253"/>
      <c r="G33" s="253"/>
      <c r="H33" s="253"/>
      <c r="I33" s="356"/>
      <c r="J33" s="356"/>
      <c r="K33" s="359"/>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356"/>
    </row>
    <row r="34" spans="1:65" s="355" customFormat="1" ht="13.25" customHeight="1" x14ac:dyDescent="0.15">
      <c r="A34" s="356"/>
      <c r="B34" s="357"/>
      <c r="C34" s="358"/>
      <c r="D34" s="253"/>
      <c r="E34" s="253"/>
      <c r="F34" s="253"/>
      <c r="G34" s="253"/>
      <c r="H34" s="253"/>
      <c r="I34" s="356"/>
      <c r="J34" s="356"/>
      <c r="K34" s="359"/>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356"/>
    </row>
    <row r="35" spans="1:65" s="355" customFormat="1" ht="13.25" customHeight="1" x14ac:dyDescent="0.15">
      <c r="A35" s="356"/>
      <c r="B35" s="357"/>
      <c r="C35" s="358"/>
      <c r="D35" s="253"/>
      <c r="E35" s="253"/>
      <c r="F35" s="253"/>
      <c r="G35" s="253"/>
      <c r="H35" s="253"/>
      <c r="I35" s="356"/>
      <c r="J35" s="356"/>
      <c r="K35" s="359"/>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356"/>
    </row>
    <row r="36" spans="1:65" s="355" customFormat="1" ht="13.25" customHeight="1" x14ac:dyDescent="0.15">
      <c r="A36" s="356"/>
      <c r="B36" s="357"/>
      <c r="C36" s="358"/>
      <c r="D36" s="253"/>
      <c r="E36" s="253"/>
      <c r="F36" s="253"/>
      <c r="G36" s="253"/>
      <c r="H36" s="253"/>
      <c r="I36" s="356"/>
      <c r="J36" s="356"/>
      <c r="K36" s="359"/>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356"/>
    </row>
    <row r="37" spans="1:65" s="355" customFormat="1" ht="13.25" customHeight="1" x14ac:dyDescent="0.15">
      <c r="A37" s="356"/>
      <c r="B37" s="357"/>
      <c r="C37" s="358"/>
      <c r="D37" s="253"/>
      <c r="E37" s="253"/>
      <c r="F37" s="253"/>
      <c r="G37" s="253"/>
      <c r="H37" s="253"/>
      <c r="I37" s="356"/>
      <c r="J37" s="356"/>
      <c r="K37" s="359"/>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356"/>
    </row>
    <row r="38" spans="1:65" s="355" customFormat="1" ht="13.25" customHeight="1" x14ac:dyDescent="0.15">
      <c r="A38" s="356"/>
      <c r="B38" s="357"/>
      <c r="C38" s="358"/>
      <c r="D38" s="253"/>
      <c r="E38" s="253"/>
      <c r="F38" s="253"/>
      <c r="G38" s="253"/>
      <c r="H38" s="253"/>
      <c r="I38" s="356"/>
      <c r="J38" s="356"/>
      <c r="K38" s="359"/>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356"/>
    </row>
    <row r="39" spans="1:65" s="355" customFormat="1" ht="13.25" customHeight="1" x14ac:dyDescent="0.15">
      <c r="A39" s="356"/>
      <c r="B39" s="357"/>
      <c r="C39" s="358"/>
      <c r="D39" s="253"/>
      <c r="E39" s="253"/>
      <c r="F39" s="253"/>
      <c r="G39" s="253"/>
      <c r="H39" s="253"/>
      <c r="I39" s="356"/>
      <c r="J39" s="356"/>
      <c r="K39" s="359"/>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356"/>
    </row>
    <row r="40" spans="1:65" s="355" customFormat="1" ht="13.25" customHeight="1" x14ac:dyDescent="0.15">
      <c r="A40" s="356"/>
      <c r="B40" s="357"/>
      <c r="C40" s="358"/>
      <c r="D40" s="253"/>
      <c r="E40" s="253"/>
      <c r="F40" s="253"/>
      <c r="G40" s="253"/>
      <c r="H40" s="253"/>
      <c r="I40" s="356"/>
      <c r="J40" s="356"/>
      <c r="K40" s="359"/>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356"/>
    </row>
    <row r="41" spans="1:65" s="355" customFormat="1" ht="13.25" customHeight="1" x14ac:dyDescent="0.15">
      <c r="A41" s="356"/>
      <c r="B41" s="357"/>
      <c r="C41" s="358"/>
      <c r="D41" s="253"/>
      <c r="E41" s="253"/>
      <c r="F41" s="253"/>
      <c r="G41" s="253"/>
      <c r="H41" s="253"/>
      <c r="I41" s="356"/>
      <c r="J41" s="356"/>
      <c r="K41" s="359"/>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356"/>
    </row>
    <row r="42" spans="1:65" s="355" customFormat="1" ht="13.25" customHeight="1" x14ac:dyDescent="0.15">
      <c r="A42" s="356"/>
      <c r="B42" s="357"/>
      <c r="C42" s="358"/>
      <c r="D42" s="253"/>
      <c r="E42" s="253"/>
      <c r="F42" s="253"/>
      <c r="G42" s="253"/>
      <c r="H42" s="253"/>
      <c r="I42" s="356"/>
      <c r="J42" s="356"/>
      <c r="K42" s="359"/>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356"/>
    </row>
    <row r="43" spans="1:65" s="355" customFormat="1" ht="13.25" customHeight="1" x14ac:dyDescent="0.15">
      <c r="A43" s="356"/>
      <c r="B43" s="357"/>
      <c r="C43" s="358"/>
      <c r="D43" s="253"/>
      <c r="E43" s="253"/>
      <c r="F43" s="253"/>
      <c r="G43" s="253"/>
      <c r="H43" s="253"/>
      <c r="I43" s="356"/>
      <c r="J43" s="356"/>
      <c r="K43" s="359"/>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356"/>
    </row>
    <row r="44" spans="1:65" s="355" customFormat="1" ht="13.25" customHeight="1" x14ac:dyDescent="0.15">
      <c r="A44" s="356"/>
      <c r="B44" s="357"/>
      <c r="C44" s="358"/>
      <c r="D44" s="253"/>
      <c r="E44" s="253"/>
      <c r="F44" s="253"/>
      <c r="G44" s="253"/>
      <c r="H44" s="253"/>
      <c r="I44" s="356"/>
      <c r="J44" s="356"/>
      <c r="K44" s="359"/>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356"/>
    </row>
    <row r="45" spans="1:65" s="355" customFormat="1" ht="13.25" customHeight="1" x14ac:dyDescent="0.15">
      <c r="A45" s="356"/>
      <c r="B45" s="357"/>
      <c r="C45" s="358"/>
      <c r="D45" s="253"/>
      <c r="E45" s="253"/>
      <c r="F45" s="253"/>
      <c r="G45" s="253"/>
      <c r="H45" s="253"/>
      <c r="I45" s="356"/>
      <c r="J45" s="356"/>
      <c r="K45" s="359"/>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356"/>
    </row>
    <row r="46" spans="1:65" s="355" customFormat="1" ht="13.25" customHeight="1" x14ac:dyDescent="0.15">
      <c r="A46" s="356"/>
      <c r="B46" s="357"/>
      <c r="C46" s="358"/>
      <c r="D46" s="253"/>
      <c r="E46" s="253"/>
      <c r="F46" s="253"/>
      <c r="G46" s="253"/>
      <c r="H46" s="253"/>
      <c r="I46" s="356"/>
      <c r="J46" s="356"/>
      <c r="K46" s="359"/>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356"/>
    </row>
    <row r="47" spans="1:65" s="355" customFormat="1" ht="13.25" customHeight="1" x14ac:dyDescent="0.15">
      <c r="A47" s="356"/>
      <c r="B47" s="357"/>
      <c r="C47" s="358"/>
      <c r="D47" s="253"/>
      <c r="E47" s="253"/>
      <c r="F47" s="253"/>
      <c r="G47" s="253"/>
      <c r="H47" s="253"/>
      <c r="I47" s="356"/>
      <c r="J47" s="356"/>
      <c r="K47" s="359"/>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356"/>
    </row>
    <row r="48" spans="1:65" s="355" customFormat="1" ht="13.25" customHeight="1" x14ac:dyDescent="0.15">
      <c r="A48" s="356"/>
      <c r="B48" s="357"/>
      <c r="C48" s="358"/>
      <c r="D48" s="253"/>
      <c r="E48" s="253"/>
      <c r="F48" s="253"/>
      <c r="G48" s="253"/>
      <c r="H48" s="253"/>
      <c r="I48" s="356"/>
      <c r="J48" s="356"/>
      <c r="K48" s="359"/>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356"/>
    </row>
    <row r="49" spans="1:65" s="355" customFormat="1" ht="13.25" customHeight="1" x14ac:dyDescent="0.15">
      <c r="A49" s="356"/>
      <c r="B49" s="357"/>
      <c r="C49" s="358"/>
      <c r="D49" s="253"/>
      <c r="E49" s="253"/>
      <c r="F49" s="253"/>
      <c r="G49" s="253"/>
      <c r="H49" s="253"/>
      <c r="I49" s="356"/>
      <c r="J49" s="356"/>
      <c r="K49" s="359"/>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356"/>
    </row>
    <row r="50" spans="1:65" s="355" customFormat="1" ht="13.25" customHeight="1" x14ac:dyDescent="0.15">
      <c r="A50" s="356"/>
      <c r="B50" s="357"/>
      <c r="C50" s="358"/>
      <c r="D50" s="253"/>
      <c r="E50" s="253"/>
      <c r="F50" s="253"/>
      <c r="G50" s="253"/>
      <c r="H50" s="253"/>
      <c r="I50" s="356"/>
      <c r="J50" s="356"/>
      <c r="K50" s="359"/>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356"/>
    </row>
    <row r="51" spans="1:65" s="355" customFormat="1" ht="13.25" customHeight="1" x14ac:dyDescent="0.15">
      <c r="A51" s="356"/>
      <c r="B51" s="357"/>
      <c r="C51" s="358"/>
      <c r="D51" s="253"/>
      <c r="E51" s="253"/>
      <c r="F51" s="253"/>
      <c r="G51" s="253"/>
      <c r="H51" s="253"/>
      <c r="I51" s="356"/>
      <c r="J51" s="356"/>
      <c r="K51" s="359"/>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356"/>
    </row>
    <row r="52" spans="1:65" s="355" customFormat="1" ht="13.25" customHeight="1" x14ac:dyDescent="0.15">
      <c r="A52" s="356"/>
      <c r="B52" s="357"/>
      <c r="C52" s="358"/>
      <c r="D52" s="253"/>
      <c r="E52" s="253"/>
      <c r="F52" s="253"/>
      <c r="G52" s="253"/>
      <c r="H52" s="253"/>
      <c r="I52" s="356"/>
      <c r="J52" s="356"/>
      <c r="K52" s="359"/>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356"/>
    </row>
    <row r="53" spans="1:65" s="355" customFormat="1" ht="13.25" customHeight="1" x14ac:dyDescent="0.15">
      <c r="A53" s="356"/>
      <c r="B53" s="357"/>
      <c r="C53" s="358"/>
      <c r="D53" s="253"/>
      <c r="E53" s="253"/>
      <c r="F53" s="253"/>
      <c r="G53" s="253"/>
      <c r="H53" s="253"/>
      <c r="I53" s="356"/>
      <c r="J53" s="356"/>
      <c r="K53" s="359"/>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356"/>
    </row>
    <row r="54" spans="1:65" s="355" customFormat="1" ht="13.25" customHeight="1" x14ac:dyDescent="0.15">
      <c r="A54" s="356"/>
      <c r="B54" s="357"/>
      <c r="C54" s="358"/>
      <c r="D54" s="253"/>
      <c r="E54" s="253"/>
      <c r="F54" s="253"/>
      <c r="G54" s="253"/>
      <c r="H54" s="253"/>
      <c r="I54" s="356"/>
      <c r="J54" s="356"/>
      <c r="K54" s="359"/>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356"/>
    </row>
    <row r="55" spans="1:65" s="355" customFormat="1" ht="13.25" customHeight="1" x14ac:dyDescent="0.15">
      <c r="A55" s="356"/>
      <c r="B55" s="357"/>
      <c r="C55" s="358"/>
      <c r="D55" s="253"/>
      <c r="E55" s="253"/>
      <c r="F55" s="253"/>
      <c r="G55" s="253"/>
      <c r="H55" s="253"/>
      <c r="I55" s="356"/>
      <c r="J55" s="356"/>
      <c r="K55" s="359"/>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356"/>
    </row>
    <row r="56" spans="1:65" s="355" customFormat="1" ht="13.25" customHeight="1" x14ac:dyDescent="0.15">
      <c r="A56" s="356"/>
      <c r="B56" s="357"/>
      <c r="C56" s="358"/>
      <c r="D56" s="253"/>
      <c r="E56" s="253"/>
      <c r="F56" s="253"/>
      <c r="G56" s="253"/>
      <c r="H56" s="253"/>
      <c r="I56" s="356"/>
      <c r="J56" s="356"/>
      <c r="K56" s="359"/>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356"/>
    </row>
    <row r="57" spans="1:65" s="355" customFormat="1" ht="13.25" customHeight="1" x14ac:dyDescent="0.15">
      <c r="A57" s="356"/>
      <c r="B57" s="357"/>
      <c r="C57" s="358"/>
      <c r="D57" s="253"/>
      <c r="E57" s="253"/>
      <c r="F57" s="253"/>
      <c r="G57" s="253"/>
      <c r="H57" s="253"/>
      <c r="I57" s="356"/>
      <c r="J57" s="356"/>
      <c r="K57" s="359"/>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356"/>
    </row>
    <row r="58" spans="1:65" s="355" customFormat="1" ht="13.25" customHeight="1" x14ac:dyDescent="0.15">
      <c r="A58" s="356"/>
      <c r="B58" s="357"/>
      <c r="C58" s="358"/>
      <c r="D58" s="253"/>
      <c r="E58" s="253"/>
      <c r="F58" s="253"/>
      <c r="G58" s="253"/>
      <c r="H58" s="253"/>
      <c r="I58" s="356"/>
      <c r="J58" s="356"/>
      <c r="K58" s="359"/>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356"/>
    </row>
    <row r="59" spans="1:65" s="355" customFormat="1" ht="13.25" customHeight="1" x14ac:dyDescent="0.15">
      <c r="A59" s="356"/>
      <c r="B59" s="357"/>
      <c r="C59" s="358"/>
      <c r="D59" s="253"/>
      <c r="E59" s="253"/>
      <c r="F59" s="253"/>
      <c r="G59" s="253"/>
      <c r="H59" s="253"/>
      <c r="I59" s="356"/>
      <c r="J59" s="356"/>
      <c r="K59" s="359"/>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356"/>
    </row>
    <row r="60" spans="1:65" s="355" customFormat="1" ht="13.25" customHeight="1" x14ac:dyDescent="0.15">
      <c r="A60" s="356"/>
      <c r="B60" s="357"/>
      <c r="C60" s="358"/>
      <c r="D60" s="253"/>
      <c r="E60" s="253"/>
      <c r="F60" s="253"/>
      <c r="G60" s="253"/>
      <c r="H60" s="253"/>
      <c r="I60" s="356"/>
      <c r="J60" s="356"/>
      <c r="K60" s="359"/>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356"/>
    </row>
    <row r="61" spans="1:65" s="355" customFormat="1" ht="13.25" customHeight="1" x14ac:dyDescent="0.15">
      <c r="A61" s="356"/>
      <c r="B61" s="357"/>
      <c r="C61" s="358"/>
      <c r="D61" s="253"/>
      <c r="E61" s="253"/>
      <c r="F61" s="253"/>
      <c r="G61" s="253"/>
      <c r="H61" s="253"/>
      <c r="I61" s="356"/>
      <c r="J61" s="356"/>
      <c r="K61" s="359"/>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356"/>
    </row>
    <row r="62" spans="1:65" s="355" customFormat="1" ht="13.25" customHeight="1" x14ac:dyDescent="0.15">
      <c r="A62" s="356"/>
      <c r="B62" s="357"/>
      <c r="C62" s="358"/>
      <c r="D62" s="253"/>
      <c r="E62" s="253"/>
      <c r="F62" s="253"/>
      <c r="G62" s="253"/>
      <c r="H62" s="253"/>
      <c r="I62" s="356"/>
      <c r="J62" s="356"/>
      <c r="K62" s="359"/>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356"/>
    </row>
    <row r="63" spans="1:65" s="355" customFormat="1" ht="13.25" customHeight="1" x14ac:dyDescent="0.15">
      <c r="A63" s="356"/>
      <c r="B63" s="357"/>
      <c r="C63" s="358"/>
      <c r="D63" s="253"/>
      <c r="E63" s="253"/>
      <c r="F63" s="253"/>
      <c r="G63" s="253"/>
      <c r="H63" s="253"/>
      <c r="I63" s="356"/>
      <c r="J63" s="356"/>
      <c r="K63" s="359"/>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356"/>
    </row>
    <row r="64" spans="1:65" s="355" customFormat="1" ht="13.25" customHeight="1" x14ac:dyDescent="0.15">
      <c r="A64" s="356"/>
      <c r="B64" s="357"/>
      <c r="C64" s="358"/>
      <c r="D64" s="253"/>
      <c r="E64" s="253"/>
      <c r="F64" s="253"/>
      <c r="G64" s="253"/>
      <c r="H64" s="253"/>
      <c r="I64" s="356"/>
      <c r="J64" s="356"/>
      <c r="K64" s="359"/>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356"/>
    </row>
    <row r="65" spans="1:65" s="355" customFormat="1" ht="13.25" customHeight="1" x14ac:dyDescent="0.15">
      <c r="A65" s="356"/>
      <c r="B65" s="357"/>
      <c r="C65" s="358"/>
      <c r="D65" s="253"/>
      <c r="E65" s="253"/>
      <c r="F65" s="253"/>
      <c r="G65" s="253"/>
      <c r="H65" s="253"/>
      <c r="I65" s="356"/>
      <c r="J65" s="356"/>
      <c r="K65" s="359"/>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356"/>
    </row>
    <row r="66" spans="1:65" s="355" customFormat="1" ht="13.25" customHeight="1" x14ac:dyDescent="0.15">
      <c r="A66" s="356"/>
      <c r="B66" s="357"/>
      <c r="C66" s="358"/>
      <c r="D66" s="253"/>
      <c r="E66" s="253"/>
      <c r="F66" s="253"/>
      <c r="G66" s="253"/>
      <c r="H66" s="253"/>
      <c r="I66" s="356"/>
      <c r="J66" s="356"/>
      <c r="K66" s="359"/>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356"/>
    </row>
    <row r="67" spans="1:65" s="355" customFormat="1" ht="13.25" customHeight="1" x14ac:dyDescent="0.15">
      <c r="A67" s="356"/>
      <c r="B67" s="357"/>
      <c r="C67" s="358"/>
      <c r="D67" s="253"/>
      <c r="E67" s="253"/>
      <c r="F67" s="253"/>
      <c r="G67" s="253"/>
      <c r="H67" s="253"/>
      <c r="I67" s="356"/>
      <c r="J67" s="356"/>
      <c r="K67" s="359"/>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356"/>
    </row>
    <row r="68" spans="1:65" s="355" customFormat="1" ht="13.25" customHeight="1" x14ac:dyDescent="0.15">
      <c r="A68" s="356"/>
      <c r="B68" s="357"/>
      <c r="C68" s="358"/>
      <c r="D68" s="253"/>
      <c r="E68" s="253"/>
      <c r="F68" s="253"/>
      <c r="G68" s="253"/>
      <c r="H68" s="253"/>
      <c r="I68" s="356"/>
      <c r="J68" s="356"/>
      <c r="K68" s="359"/>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356"/>
    </row>
    <row r="69" spans="1:65" s="355" customFormat="1" ht="13.25" customHeight="1" x14ac:dyDescent="0.15">
      <c r="A69" s="356"/>
      <c r="B69" s="357"/>
      <c r="C69" s="358"/>
      <c r="D69" s="253"/>
      <c r="E69" s="253"/>
      <c r="F69" s="253"/>
      <c r="G69" s="253"/>
      <c r="H69" s="253"/>
      <c r="I69" s="356"/>
      <c r="J69" s="356"/>
      <c r="K69" s="359"/>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356"/>
    </row>
    <row r="70" spans="1:65" s="355" customFormat="1" ht="13.25" customHeight="1" x14ac:dyDescent="0.15">
      <c r="A70" s="356"/>
      <c r="B70" s="357"/>
      <c r="C70" s="358"/>
      <c r="D70" s="253"/>
      <c r="E70" s="253"/>
      <c r="F70" s="253"/>
      <c r="G70" s="253"/>
      <c r="H70" s="253"/>
      <c r="I70" s="356"/>
      <c r="J70" s="356"/>
      <c r="K70" s="359"/>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356"/>
    </row>
    <row r="71" spans="1:65" s="355" customFormat="1" ht="13.25" customHeight="1" x14ac:dyDescent="0.15">
      <c r="A71" s="356"/>
      <c r="B71" s="357"/>
      <c r="C71" s="358"/>
      <c r="D71" s="253"/>
      <c r="E71" s="253"/>
      <c r="F71" s="253"/>
      <c r="G71" s="253"/>
      <c r="H71" s="253"/>
      <c r="I71" s="356"/>
      <c r="J71" s="356"/>
      <c r="K71" s="359"/>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356"/>
    </row>
    <row r="72" spans="1:65" s="355" customFormat="1" ht="13.25" customHeight="1" x14ac:dyDescent="0.15">
      <c r="A72" s="356"/>
      <c r="B72" s="357"/>
      <c r="C72" s="358"/>
      <c r="D72" s="253"/>
      <c r="E72" s="253"/>
      <c r="F72" s="253"/>
      <c r="G72" s="253"/>
      <c r="H72" s="253"/>
      <c r="I72" s="356"/>
      <c r="J72" s="356"/>
      <c r="K72" s="359"/>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356"/>
    </row>
    <row r="73" spans="1:65" s="355" customFormat="1" ht="13.25" customHeight="1" x14ac:dyDescent="0.15">
      <c r="A73" s="356"/>
      <c r="B73" s="357"/>
      <c r="C73" s="358"/>
      <c r="D73" s="253"/>
      <c r="E73" s="253"/>
      <c r="F73" s="253"/>
      <c r="G73" s="253"/>
      <c r="H73" s="253"/>
      <c r="I73" s="356"/>
      <c r="J73" s="356"/>
      <c r="K73" s="359"/>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356"/>
    </row>
    <row r="74" spans="1:65" s="355" customFormat="1" ht="13.25" customHeight="1" x14ac:dyDescent="0.15">
      <c r="A74" s="356"/>
      <c r="B74" s="357"/>
      <c r="C74" s="358"/>
      <c r="D74" s="253"/>
      <c r="E74" s="253"/>
      <c r="F74" s="253"/>
      <c r="G74" s="253"/>
      <c r="H74" s="253"/>
      <c r="I74" s="356"/>
      <c r="J74" s="356"/>
      <c r="K74" s="359"/>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356"/>
    </row>
    <row r="75" spans="1:65" ht="13.25" customHeight="1" x14ac:dyDescent="0.15">
      <c r="B75" s="361"/>
      <c r="C75" s="362"/>
      <c r="D75" s="252"/>
      <c r="E75" s="252"/>
      <c r="F75" s="252"/>
      <c r="G75" s="252"/>
      <c r="H75" s="253"/>
      <c r="I75" s="356"/>
      <c r="J75" s="356"/>
      <c r="K75" s="359"/>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Q75" s="252"/>
      <c r="AR75" s="252"/>
      <c r="AS75" s="252"/>
      <c r="AT75" s="252"/>
      <c r="AU75" s="252"/>
      <c r="AV75" s="252"/>
      <c r="AW75" s="252"/>
      <c r="AX75" s="252"/>
      <c r="AY75" s="252"/>
      <c r="AZ75" s="252"/>
      <c r="BA75" s="252"/>
      <c r="BB75" s="252"/>
      <c r="BC75" s="252"/>
      <c r="BD75" s="252"/>
      <c r="BE75" s="252"/>
      <c r="BF75" s="252"/>
      <c r="BG75" s="252"/>
      <c r="BH75" s="252"/>
      <c r="BI75" s="252"/>
      <c r="BJ75" s="252"/>
      <c r="BK75" s="252"/>
      <c r="BL75" s="252"/>
    </row>
    <row r="76" spans="1:65" ht="13.25" customHeight="1" x14ac:dyDescent="0.15">
      <c r="B76" s="361"/>
      <c r="C76" s="362"/>
      <c r="D76" s="252"/>
      <c r="E76" s="252"/>
      <c r="F76" s="252"/>
      <c r="G76" s="252"/>
      <c r="H76" s="253"/>
      <c r="I76" s="356"/>
      <c r="J76" s="356"/>
      <c r="K76" s="359"/>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Q76" s="252"/>
      <c r="AR76" s="252"/>
      <c r="AS76" s="252"/>
      <c r="AT76" s="252"/>
      <c r="AU76" s="252"/>
      <c r="AV76" s="252"/>
      <c r="AW76" s="252"/>
      <c r="AX76" s="252"/>
      <c r="AY76" s="252"/>
      <c r="AZ76" s="252"/>
      <c r="BA76" s="252"/>
      <c r="BB76" s="252"/>
      <c r="BC76" s="252"/>
      <c r="BD76" s="252"/>
      <c r="BE76" s="252"/>
      <c r="BF76" s="252"/>
      <c r="BG76" s="252"/>
      <c r="BH76" s="252"/>
      <c r="BI76" s="252"/>
      <c r="BJ76" s="252"/>
      <c r="BK76" s="252"/>
      <c r="BL76" s="252"/>
    </row>
    <row r="77" spans="1:65" ht="13.25" customHeight="1" x14ac:dyDescent="0.15">
      <c r="B77" s="361"/>
      <c r="C77" s="362"/>
      <c r="D77" s="252"/>
      <c r="E77" s="252"/>
      <c r="F77" s="252"/>
      <c r="G77" s="252"/>
      <c r="H77" s="253"/>
      <c r="I77" s="356"/>
      <c r="J77" s="356"/>
      <c r="K77" s="359"/>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Q77" s="252"/>
      <c r="AR77" s="252"/>
      <c r="AS77" s="252"/>
      <c r="AT77" s="252"/>
      <c r="AU77" s="252"/>
      <c r="AV77" s="252"/>
      <c r="AW77" s="252"/>
      <c r="AX77" s="252"/>
      <c r="AY77" s="252"/>
      <c r="AZ77" s="252"/>
      <c r="BA77" s="252"/>
      <c r="BB77" s="252"/>
      <c r="BC77" s="252"/>
      <c r="BD77" s="252"/>
      <c r="BE77" s="252"/>
      <c r="BF77" s="252"/>
      <c r="BG77" s="252"/>
      <c r="BH77" s="252"/>
      <c r="BI77" s="252"/>
      <c r="BJ77" s="252"/>
      <c r="BK77" s="252"/>
      <c r="BL77" s="252"/>
    </row>
    <row r="78" spans="1:65" ht="13.25" customHeight="1" x14ac:dyDescent="0.15">
      <c r="B78" s="361"/>
      <c r="C78" s="362"/>
      <c r="D78" s="252"/>
      <c r="E78" s="252"/>
      <c r="F78" s="252"/>
      <c r="G78" s="252"/>
      <c r="H78" s="253"/>
      <c r="I78" s="356"/>
      <c r="J78" s="356"/>
      <c r="K78" s="359"/>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Q78" s="252"/>
      <c r="AR78" s="252"/>
      <c r="AS78" s="252"/>
      <c r="AT78" s="252"/>
      <c r="AU78" s="252"/>
      <c r="AV78" s="252"/>
      <c r="AW78" s="252"/>
      <c r="AX78" s="252"/>
      <c r="AY78" s="252"/>
      <c r="AZ78" s="252"/>
      <c r="BA78" s="252"/>
      <c r="BB78" s="252"/>
      <c r="BC78" s="252"/>
      <c r="BD78" s="252"/>
      <c r="BE78" s="252"/>
      <c r="BF78" s="252"/>
      <c r="BG78" s="252"/>
      <c r="BH78" s="252"/>
      <c r="BI78" s="252"/>
      <c r="BJ78" s="252"/>
      <c r="BK78" s="252"/>
      <c r="BL78" s="252"/>
    </row>
    <row r="79" spans="1:65" ht="13.25" customHeight="1" x14ac:dyDescent="0.15">
      <c r="B79" s="361"/>
      <c r="C79" s="362"/>
      <c r="D79" s="252"/>
      <c r="E79" s="252"/>
      <c r="F79" s="252"/>
      <c r="G79" s="252"/>
      <c r="H79" s="253"/>
      <c r="I79" s="356"/>
      <c r="J79" s="356"/>
      <c r="K79" s="359"/>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252"/>
      <c r="BB79" s="252"/>
      <c r="BC79" s="252"/>
      <c r="BD79" s="252"/>
      <c r="BE79" s="252"/>
      <c r="BF79" s="252"/>
      <c r="BG79" s="252"/>
      <c r="BH79" s="252"/>
      <c r="BI79" s="252"/>
      <c r="BJ79" s="252"/>
      <c r="BK79" s="252"/>
      <c r="BL79" s="252"/>
    </row>
    <row r="80" spans="1:65" ht="13.25" customHeight="1" x14ac:dyDescent="0.15">
      <c r="B80" s="361"/>
      <c r="C80" s="362"/>
      <c r="D80" s="252"/>
      <c r="E80" s="252"/>
      <c r="F80" s="252"/>
      <c r="G80" s="252"/>
      <c r="H80" s="253"/>
      <c r="I80" s="356"/>
      <c r="J80" s="356"/>
      <c r="K80" s="359"/>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Q80" s="252"/>
      <c r="AR80" s="252"/>
      <c r="AS80" s="252"/>
      <c r="AT80" s="252"/>
      <c r="AU80" s="252"/>
      <c r="AV80" s="252"/>
      <c r="AW80" s="252"/>
      <c r="AX80" s="252"/>
      <c r="AY80" s="252"/>
      <c r="AZ80" s="252"/>
      <c r="BA80" s="252"/>
      <c r="BB80" s="252"/>
      <c r="BC80" s="252"/>
      <c r="BD80" s="252"/>
      <c r="BE80" s="252"/>
      <c r="BF80" s="252"/>
      <c r="BG80" s="252"/>
      <c r="BH80" s="252"/>
      <c r="BI80" s="252"/>
      <c r="BJ80" s="252"/>
      <c r="BK80" s="252"/>
      <c r="BL80" s="252"/>
    </row>
    <row r="81" spans="2:64" ht="13.25" customHeight="1" x14ac:dyDescent="0.15">
      <c r="B81" s="361"/>
      <c r="C81" s="362"/>
      <c r="D81" s="252"/>
      <c r="E81" s="252"/>
      <c r="F81" s="252"/>
      <c r="G81" s="252"/>
      <c r="H81" s="253"/>
      <c r="I81" s="356"/>
      <c r="J81" s="356"/>
      <c r="K81" s="359"/>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Q81" s="252"/>
      <c r="AR81" s="252"/>
      <c r="AS81" s="252"/>
      <c r="AT81" s="252"/>
      <c r="AU81" s="252"/>
      <c r="AV81" s="252"/>
      <c r="AW81" s="252"/>
      <c r="AX81" s="252"/>
      <c r="AY81" s="252"/>
      <c r="AZ81" s="252"/>
      <c r="BA81" s="252"/>
      <c r="BB81" s="252"/>
      <c r="BC81" s="252"/>
      <c r="BD81" s="252"/>
      <c r="BE81" s="252"/>
      <c r="BF81" s="252"/>
      <c r="BG81" s="252"/>
      <c r="BH81" s="252"/>
      <c r="BI81" s="252"/>
      <c r="BJ81" s="252"/>
      <c r="BK81" s="252"/>
      <c r="BL81" s="252"/>
    </row>
    <row r="82" spans="2:64" ht="13.25" customHeight="1" x14ac:dyDescent="0.15">
      <c r="B82" s="361"/>
      <c r="C82" s="362"/>
      <c r="D82" s="252"/>
      <c r="E82" s="252"/>
      <c r="F82" s="252"/>
      <c r="G82" s="252"/>
      <c r="H82" s="253"/>
      <c r="I82" s="356"/>
      <c r="J82" s="356"/>
      <c r="K82" s="359"/>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Q82" s="252"/>
      <c r="AR82" s="252"/>
      <c r="AS82" s="252"/>
      <c r="AT82" s="252"/>
      <c r="AU82" s="252"/>
      <c r="AV82" s="252"/>
      <c r="AW82" s="252"/>
      <c r="AX82" s="252"/>
      <c r="AY82" s="252"/>
      <c r="AZ82" s="252"/>
      <c r="BA82" s="252"/>
      <c r="BB82" s="252"/>
      <c r="BC82" s="252"/>
      <c r="BD82" s="252"/>
      <c r="BE82" s="252"/>
      <c r="BF82" s="252"/>
      <c r="BG82" s="252"/>
      <c r="BH82" s="252"/>
      <c r="BI82" s="252"/>
      <c r="BJ82" s="252"/>
      <c r="BK82" s="252"/>
      <c r="BL82" s="252"/>
    </row>
    <row r="83" spans="2:64" ht="13.25" customHeight="1" x14ac:dyDescent="0.15">
      <c r="B83" s="361"/>
      <c r="C83" s="362"/>
      <c r="D83" s="252"/>
      <c r="E83" s="252"/>
      <c r="F83" s="252"/>
      <c r="G83" s="252"/>
      <c r="H83" s="253"/>
      <c r="I83" s="356"/>
      <c r="J83" s="356"/>
      <c r="K83" s="359"/>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Q83" s="252"/>
      <c r="AR83" s="252"/>
      <c r="AS83" s="252"/>
      <c r="AT83" s="252"/>
      <c r="AU83" s="252"/>
      <c r="AV83" s="252"/>
      <c r="AW83" s="252"/>
      <c r="AX83" s="252"/>
      <c r="AY83" s="252"/>
      <c r="AZ83" s="252"/>
      <c r="BA83" s="252"/>
      <c r="BB83" s="252"/>
      <c r="BC83" s="252"/>
      <c r="BD83" s="252"/>
      <c r="BE83" s="252"/>
      <c r="BF83" s="252"/>
      <c r="BG83" s="252"/>
      <c r="BH83" s="252"/>
      <c r="BI83" s="252"/>
      <c r="BJ83" s="252"/>
      <c r="BK83" s="252"/>
      <c r="BL83" s="252"/>
    </row>
    <row r="84" spans="2:64" ht="13.25" customHeight="1" x14ac:dyDescent="0.15">
      <c r="B84" s="361"/>
      <c r="C84" s="362"/>
      <c r="D84" s="252"/>
      <c r="E84" s="252"/>
      <c r="F84" s="252"/>
      <c r="G84" s="252"/>
      <c r="H84" s="253"/>
      <c r="I84" s="356"/>
      <c r="J84" s="356"/>
      <c r="K84" s="359"/>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Q84" s="252"/>
      <c r="AR84" s="252"/>
      <c r="AS84" s="252"/>
      <c r="AT84" s="252"/>
      <c r="AU84" s="252"/>
      <c r="AV84" s="252"/>
      <c r="AW84" s="252"/>
      <c r="AX84" s="252"/>
      <c r="AY84" s="252"/>
      <c r="AZ84" s="252"/>
      <c r="BA84" s="252"/>
      <c r="BB84" s="252"/>
      <c r="BC84" s="252"/>
      <c r="BD84" s="252"/>
      <c r="BE84" s="252"/>
      <c r="BF84" s="252"/>
      <c r="BG84" s="252"/>
      <c r="BH84" s="252"/>
      <c r="BI84" s="252"/>
      <c r="BJ84" s="252"/>
      <c r="BK84" s="252"/>
      <c r="BL84" s="252"/>
    </row>
    <row r="85" spans="2:64" ht="13.25" customHeight="1" x14ac:dyDescent="0.15">
      <c r="B85" s="361"/>
      <c r="C85" s="362"/>
      <c r="D85" s="252"/>
      <c r="E85" s="252"/>
      <c r="F85" s="252"/>
      <c r="G85" s="252"/>
      <c r="H85" s="253"/>
      <c r="I85" s="356"/>
      <c r="J85" s="356"/>
      <c r="K85" s="359"/>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Q85" s="252"/>
      <c r="AR85" s="252"/>
      <c r="AS85" s="252"/>
      <c r="AT85" s="252"/>
      <c r="AU85" s="252"/>
      <c r="AV85" s="252"/>
      <c r="AW85" s="252"/>
      <c r="AX85" s="252"/>
      <c r="AY85" s="252"/>
      <c r="AZ85" s="252"/>
      <c r="BA85" s="252"/>
      <c r="BB85" s="252"/>
      <c r="BC85" s="252"/>
      <c r="BD85" s="252"/>
      <c r="BE85" s="252"/>
      <c r="BF85" s="252"/>
      <c r="BG85" s="252"/>
      <c r="BH85" s="252"/>
      <c r="BI85" s="252"/>
      <c r="BJ85" s="252"/>
      <c r="BK85" s="252"/>
      <c r="BL85" s="252"/>
    </row>
    <row r="86" spans="2:64" ht="13.25" customHeight="1" x14ac:dyDescent="0.15">
      <c r="B86" s="361"/>
      <c r="C86" s="362"/>
      <c r="D86" s="252"/>
      <c r="E86" s="252"/>
      <c r="F86" s="252"/>
      <c r="G86" s="252"/>
      <c r="H86" s="253"/>
      <c r="I86" s="356"/>
      <c r="J86" s="356"/>
      <c r="K86" s="359"/>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Q86" s="252"/>
      <c r="AR86" s="252"/>
      <c r="AS86" s="252"/>
      <c r="AT86" s="252"/>
      <c r="AU86" s="252"/>
      <c r="AV86" s="252"/>
      <c r="AW86" s="252"/>
      <c r="AX86" s="252"/>
      <c r="AY86" s="252"/>
      <c r="AZ86" s="252"/>
      <c r="BA86" s="252"/>
      <c r="BB86" s="252"/>
      <c r="BC86" s="252"/>
      <c r="BD86" s="252"/>
      <c r="BE86" s="252"/>
      <c r="BF86" s="252"/>
      <c r="BG86" s="252"/>
      <c r="BH86" s="252"/>
      <c r="BI86" s="252"/>
      <c r="BJ86" s="252"/>
      <c r="BK86" s="252"/>
      <c r="BL86" s="252"/>
    </row>
    <row r="87" spans="2:64" ht="13.25" customHeight="1" x14ac:dyDescent="0.15">
      <c r="B87" s="361"/>
      <c r="C87" s="362"/>
      <c r="D87" s="252"/>
      <c r="E87" s="252"/>
      <c r="F87" s="252"/>
      <c r="G87" s="252"/>
      <c r="H87" s="253"/>
      <c r="I87" s="356"/>
      <c r="J87" s="356"/>
      <c r="K87" s="359"/>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252"/>
      <c r="BB87" s="252"/>
      <c r="BC87" s="252"/>
      <c r="BD87" s="252"/>
      <c r="BE87" s="252"/>
      <c r="BF87" s="252"/>
      <c r="BG87" s="252"/>
      <c r="BH87" s="252"/>
      <c r="BI87" s="252"/>
      <c r="BJ87" s="252"/>
      <c r="BK87" s="252"/>
      <c r="BL87" s="252"/>
    </row>
    <row r="88" spans="2:64" ht="13.25" customHeight="1" x14ac:dyDescent="0.15">
      <c r="B88" s="361"/>
      <c r="C88" s="362"/>
      <c r="D88" s="252"/>
      <c r="E88" s="252"/>
      <c r="F88" s="252"/>
      <c r="G88" s="252"/>
      <c r="H88" s="252"/>
      <c r="K88" s="363"/>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252"/>
      <c r="BB88" s="252"/>
      <c r="BC88" s="252"/>
      <c r="BD88" s="252"/>
      <c r="BE88" s="252"/>
      <c r="BF88" s="252"/>
      <c r="BG88" s="252"/>
      <c r="BH88" s="252"/>
      <c r="BI88" s="252"/>
      <c r="BJ88" s="252"/>
      <c r="BK88" s="252"/>
      <c r="BL88" s="252"/>
    </row>
  </sheetData>
  <mergeCells count="2">
    <mergeCell ref="AQ5:BM5"/>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Z99"/>
  <sheetViews>
    <sheetView workbookViewId="0">
      <selection sqref="A1:XFD1048576"/>
    </sheetView>
  </sheetViews>
  <sheetFormatPr baseColWidth="10" defaultColWidth="9.1640625" defaultRowHeight="13.25" customHeight="1" x14ac:dyDescent="0.15"/>
  <cols>
    <col min="1" max="1" width="15.1640625" style="335" bestFit="1" customWidth="1"/>
    <col min="2" max="2" width="8.5" style="337" customWidth="1"/>
    <col min="3" max="3" width="8.5" style="338" customWidth="1"/>
    <col min="4" max="4" width="8.5" style="300" customWidth="1"/>
    <col min="5" max="6" width="10.1640625" style="300" customWidth="1"/>
    <col min="7" max="7" width="10.5" style="300" customWidth="1"/>
    <col min="8" max="8" width="9.5" style="300" customWidth="1"/>
    <col min="9" max="9" width="8.5" style="300" customWidth="1"/>
    <col min="10" max="11" width="8.5" style="332" customWidth="1"/>
    <col min="12" max="13" width="8.5" style="300" customWidth="1"/>
    <col min="14" max="14" width="11.5" style="300" customWidth="1"/>
    <col min="15" max="15" width="9.5" style="300" customWidth="1"/>
    <col min="16" max="16" width="8.5" style="300" customWidth="1"/>
    <col min="17" max="17" width="10.5" style="300" customWidth="1"/>
    <col min="18" max="65" width="8.5" style="300" customWidth="1"/>
    <col min="66" max="16384" width="9.1640625" style="300"/>
  </cols>
  <sheetData>
    <row r="1" spans="1:104" s="313" customFormat="1" ht="13.25" customHeight="1" x14ac:dyDescent="0.15">
      <c r="A1" s="311" t="s">
        <v>116</v>
      </c>
      <c r="B1" s="86" t="s">
        <v>490</v>
      </c>
      <c r="C1" s="312"/>
    </row>
    <row r="2" spans="1:104" s="313" customFormat="1" ht="13.25" customHeight="1" x14ac:dyDescent="0.15">
      <c r="A2" s="311" t="s">
        <v>117</v>
      </c>
      <c r="B2" s="86" t="s">
        <v>491</v>
      </c>
      <c r="C2" s="312"/>
    </row>
    <row r="3" spans="1:104" s="313" customFormat="1" ht="13.25" customHeight="1" x14ac:dyDescent="0.15">
      <c r="A3" s="311" t="s">
        <v>118</v>
      </c>
      <c r="B3" s="86" t="s">
        <v>492</v>
      </c>
      <c r="C3" s="312"/>
    </row>
    <row r="4" spans="1:104" s="313" customFormat="1" ht="13.25" customHeight="1" x14ac:dyDescent="0.15">
      <c r="A4" s="311" t="s">
        <v>267</v>
      </c>
      <c r="B4" s="87">
        <v>900</v>
      </c>
      <c r="C4" s="312"/>
    </row>
    <row r="5" spans="1:104" s="317" customFormat="1" ht="13.25" customHeight="1" x14ac:dyDescent="0.15">
      <c r="A5" s="314"/>
      <c r="B5" s="315"/>
      <c r="C5" s="316"/>
    </row>
    <row r="6" spans="1:104" s="321" customFormat="1" ht="67.25" customHeight="1" x14ac:dyDescent="0.15">
      <c r="A6" s="318" t="s">
        <v>0</v>
      </c>
      <c r="B6" s="319" t="s">
        <v>1</v>
      </c>
      <c r="C6" s="320" t="s">
        <v>2</v>
      </c>
      <c r="D6" s="321" t="s">
        <v>5</v>
      </c>
      <c r="E6" s="321" t="s">
        <v>475</v>
      </c>
      <c r="F6" s="321" t="s">
        <v>476</v>
      </c>
      <c r="G6" s="321" t="s">
        <v>493</v>
      </c>
      <c r="H6" s="321" t="s">
        <v>340</v>
      </c>
      <c r="I6" s="321" t="s">
        <v>494</v>
      </c>
      <c r="J6" s="321" t="s">
        <v>495</v>
      </c>
      <c r="K6" s="321" t="s">
        <v>7</v>
      </c>
      <c r="L6" s="321" t="s">
        <v>48</v>
      </c>
      <c r="M6" s="321" t="s">
        <v>105</v>
      </c>
      <c r="N6" s="321" t="s">
        <v>346</v>
      </c>
      <c r="O6" s="321" t="s">
        <v>305</v>
      </c>
      <c r="P6" s="321" t="s">
        <v>8</v>
      </c>
      <c r="Q6" s="321" t="s">
        <v>12</v>
      </c>
      <c r="R6" s="321" t="s">
        <v>385</v>
      </c>
      <c r="S6" s="321" t="s">
        <v>19</v>
      </c>
      <c r="T6" s="321" t="s">
        <v>39</v>
      </c>
      <c r="U6" s="321" t="s">
        <v>15</v>
      </c>
      <c r="V6" s="321" t="s">
        <v>13</v>
      </c>
      <c r="W6" s="321" t="s">
        <v>347</v>
      </c>
      <c r="X6" s="321" t="s">
        <v>9</v>
      </c>
      <c r="Y6" s="321" t="s">
        <v>37</v>
      </c>
      <c r="Z6" s="321" t="s">
        <v>14</v>
      </c>
      <c r="AA6" s="321" t="s">
        <v>18</v>
      </c>
      <c r="AB6" s="321" t="s">
        <v>17</v>
      </c>
      <c r="AC6" s="321" t="s">
        <v>41</v>
      </c>
      <c r="AD6" s="321" t="s">
        <v>10</v>
      </c>
      <c r="AE6" s="321" t="s">
        <v>42</v>
      </c>
      <c r="AF6" s="321" t="s">
        <v>43</v>
      </c>
      <c r="AG6" s="321" t="s">
        <v>21</v>
      </c>
      <c r="AH6" s="321" t="s">
        <v>496</v>
      </c>
      <c r="AI6" s="321" t="s">
        <v>497</v>
      </c>
      <c r="AJ6" s="321" t="s">
        <v>348</v>
      </c>
      <c r="AK6" s="321" t="s">
        <v>16</v>
      </c>
      <c r="AL6" s="321" t="s">
        <v>38</v>
      </c>
      <c r="AM6" s="321" t="s">
        <v>349</v>
      </c>
      <c r="AN6" s="321" t="s">
        <v>20</v>
      </c>
      <c r="AO6" s="321" t="s">
        <v>40</v>
      </c>
      <c r="AP6" s="321" t="s">
        <v>47</v>
      </c>
      <c r="AQ6" s="321" t="s">
        <v>31</v>
      </c>
      <c r="AR6" s="321" t="s">
        <v>30</v>
      </c>
      <c r="AS6" s="321" t="s">
        <v>24</v>
      </c>
      <c r="AT6" s="321" t="s">
        <v>22</v>
      </c>
      <c r="AU6" s="321" t="s">
        <v>350</v>
      </c>
      <c r="AV6" s="321" t="s">
        <v>335</v>
      </c>
      <c r="AW6" s="321" t="s">
        <v>26</v>
      </c>
      <c r="AX6" s="321" t="s">
        <v>23</v>
      </c>
      <c r="AY6" s="321" t="s">
        <v>28</v>
      </c>
      <c r="AZ6" s="321" t="s">
        <v>27</v>
      </c>
      <c r="BA6" s="321" t="s">
        <v>45</v>
      </c>
      <c r="BB6" s="321" t="s">
        <v>35</v>
      </c>
      <c r="BC6" s="321" t="s">
        <v>36</v>
      </c>
      <c r="BD6" s="321" t="s">
        <v>33</v>
      </c>
      <c r="BE6" s="321" t="s">
        <v>67</v>
      </c>
      <c r="BF6" s="321" t="s">
        <v>351</v>
      </c>
      <c r="BG6" s="321" t="s">
        <v>25</v>
      </c>
      <c r="BH6" s="321" t="s">
        <v>29</v>
      </c>
      <c r="BI6" s="321" t="s">
        <v>352</v>
      </c>
      <c r="BJ6" s="321" t="s">
        <v>32</v>
      </c>
      <c r="BK6" s="321" t="s">
        <v>34</v>
      </c>
      <c r="BL6" s="321" t="s">
        <v>46</v>
      </c>
      <c r="BM6" s="321" t="s">
        <v>498</v>
      </c>
      <c r="BN6" s="322" t="s">
        <v>499</v>
      </c>
      <c r="BO6" s="322" t="s">
        <v>500</v>
      </c>
      <c r="BP6" s="322" t="s">
        <v>501</v>
      </c>
      <c r="BQ6" s="322" t="s">
        <v>502</v>
      </c>
      <c r="BR6" s="322" t="s">
        <v>503</v>
      </c>
      <c r="BS6" s="322" t="s">
        <v>504</v>
      </c>
      <c r="BT6" s="322" t="s">
        <v>505</v>
      </c>
      <c r="BU6" s="322" t="s">
        <v>506</v>
      </c>
      <c r="BV6" s="322" t="str">
        <f>_xlfn.CONCAT("FEED ", BN6)</f>
        <v>FEED PYRIDOXINE (mM)</v>
      </c>
      <c r="BW6" s="322" t="str">
        <f t="shared" ref="BW6:CA6" si="0">_xlfn.CONCAT("FEED ", BO6)</f>
        <v>FEED NIACINAMIDE (mM)</v>
      </c>
      <c r="BX6" s="322" t="str">
        <f t="shared" si="0"/>
        <v>FEED PANTOTHENATE (mM)</v>
      </c>
      <c r="BY6" s="322" t="str">
        <f t="shared" si="0"/>
        <v>FEED FOLIC ACID (mM)</v>
      </c>
      <c r="BZ6" s="322" t="str">
        <f t="shared" si="0"/>
        <v>FEED CYANOCOBALAMIN (B-12) (mM)</v>
      </c>
      <c r="CA6" s="322" t="str">
        <f t="shared" si="0"/>
        <v>FEED BIOTIN (mM)</v>
      </c>
      <c r="CB6" s="322" t="str">
        <f>_xlfn.CONCAT("FEED ", BT6)</f>
        <v>FEED RIBOFLAVIN (mM)</v>
      </c>
      <c r="CC6" s="322" t="s">
        <v>507</v>
      </c>
      <c r="CD6" s="322" t="s">
        <v>508</v>
      </c>
      <c r="CE6" s="322" t="s">
        <v>509</v>
      </c>
      <c r="CF6" s="322" t="s">
        <v>510</v>
      </c>
      <c r="CG6" s="322" t="s">
        <v>511</v>
      </c>
      <c r="CH6" s="322" t="s">
        <v>512</v>
      </c>
      <c r="CI6" s="322" t="s">
        <v>513</v>
      </c>
      <c r="CJ6" s="322" t="s">
        <v>514</v>
      </c>
      <c r="CK6" s="322" t="s">
        <v>515</v>
      </c>
      <c r="CL6" s="322" t="s">
        <v>516</v>
      </c>
      <c r="CM6" s="322" t="s">
        <v>517</v>
      </c>
      <c r="CN6" s="322" t="s">
        <v>518</v>
      </c>
      <c r="CO6" s="322" t="str">
        <f>_xlfn.CONCAT("FEED ", CC6)</f>
        <v>FEED MAGNESIUM CONC. (nM)</v>
      </c>
      <c r="CP6" s="322" t="str">
        <f t="shared" ref="CP6:CX6" si="1">_xlfn.CONCAT("FEED ", CD6)</f>
        <v>FEED PHOSPHOROUS CONC. (nM)</v>
      </c>
      <c r="CQ6" s="322" t="str">
        <f t="shared" si="1"/>
        <v>FEED VANADIUM CONC. (nM)</v>
      </c>
      <c r="CR6" s="322" t="str">
        <f t="shared" si="1"/>
        <v>FEED MANGANESE CONC. (nM)</v>
      </c>
      <c r="CS6" s="322" t="str">
        <f t="shared" si="1"/>
        <v>FEED IRON CONC. (nM)</v>
      </c>
      <c r="CT6" s="322" t="str">
        <f t="shared" si="1"/>
        <v>FEED COBALT CONC. (nM)</v>
      </c>
      <c r="CU6" s="322" t="str">
        <f t="shared" si="1"/>
        <v>FEED NICKEL CONC. (nM)</v>
      </c>
      <c r="CV6" s="322" t="str">
        <f t="shared" si="1"/>
        <v>FEED COPPER CONC. (nM)</v>
      </c>
      <c r="CW6" s="322" t="str">
        <f t="shared" si="1"/>
        <v>FEED ZINC CONC. (nM)</v>
      </c>
      <c r="CX6" s="322" t="str">
        <f t="shared" si="1"/>
        <v>FEED SELENIUM CONC. (nM)</v>
      </c>
      <c r="CY6" s="322" t="str">
        <f>_xlfn.CONCAT("FEED ", CM6)</f>
        <v>FEED MOLYBDENUM CONC. (nM)</v>
      </c>
      <c r="CZ6" s="322" t="str">
        <f>_xlfn.CONCAT("FEED ", CN6)</f>
        <v>FEED TIN CONC. (nM)</v>
      </c>
    </row>
    <row r="7" spans="1:104" ht="13.25" customHeight="1" x14ac:dyDescent="0.15">
      <c r="A7" s="300">
        <v>0</v>
      </c>
      <c r="B7" s="301">
        <v>43700</v>
      </c>
      <c r="C7" s="302">
        <v>0.5493055555555556</v>
      </c>
      <c r="D7"/>
      <c r="E7"/>
      <c r="F7"/>
      <c r="G7"/>
      <c r="H7" s="303">
        <v>0.39293141493797301</v>
      </c>
      <c r="I7" s="307">
        <f>J7-H7</f>
        <v>2.1769053634453583E-2</v>
      </c>
      <c r="J7" s="323">
        <f>$H7/K7*100</f>
        <v>0.41470046857242659</v>
      </c>
      <c r="K7" s="306">
        <v>94.750656127929688</v>
      </c>
      <c r="L7">
        <v>6.7990000000000004</v>
      </c>
      <c r="M7">
        <v>93.9</v>
      </c>
      <c r="N7" s="324"/>
      <c r="O7" s="324"/>
      <c r="P7" s="324"/>
      <c r="Q7">
        <v>333</v>
      </c>
      <c r="R7">
        <v>10</v>
      </c>
      <c r="S7" s="307">
        <v>0.23197515620907697</v>
      </c>
      <c r="T7" s="307">
        <v>1.6314580941446613</v>
      </c>
      <c r="U7" s="307">
        <v>4.7676354828943381</v>
      </c>
      <c r="V7" s="307">
        <v>9.5364735932687257</v>
      </c>
      <c r="W7" s="307">
        <v>1.1491228070175439</v>
      </c>
      <c r="X7" s="307">
        <v>30.444444444444446</v>
      </c>
      <c r="Y7" s="308">
        <v>0.16</v>
      </c>
      <c r="Z7">
        <v>2.4700000000000002</v>
      </c>
      <c r="AA7">
        <v>9.3246303450113255E-2</v>
      </c>
      <c r="AB7" s="308">
        <v>0.75344205070297621</v>
      </c>
      <c r="AC7">
        <v>2.6222967650123254</v>
      </c>
      <c r="AD7" s="307">
        <v>1.7761989342806395</v>
      </c>
      <c r="AE7">
        <v>4.5648141089171812</v>
      </c>
      <c r="AF7">
        <v>2.4659689445242496</v>
      </c>
      <c r="AG7">
        <v>1.068516408641065</v>
      </c>
      <c r="AH7" s="307">
        <v>0.51</v>
      </c>
      <c r="AI7">
        <v>1.7367879411586657</v>
      </c>
      <c r="AJ7">
        <v>2.9803989692811026</v>
      </c>
      <c r="AK7" s="308">
        <v>6.0801852380499257</v>
      </c>
      <c r="AL7">
        <v>2.717987463622118</v>
      </c>
      <c r="AM7">
        <v>0.67799376519936672</v>
      </c>
      <c r="AN7">
        <v>1.0741946759387018</v>
      </c>
      <c r="AO7">
        <v>2.9944515578318391</v>
      </c>
      <c r="AP7" s="307"/>
      <c r="AQ7" s="325"/>
      <c r="AR7" s="325"/>
      <c r="AS7" s="325"/>
      <c r="AT7" s="325"/>
      <c r="AU7" s="325"/>
      <c r="AV7" s="325">
        <v>450</v>
      </c>
      <c r="AW7" s="325"/>
      <c r="AX7" s="325"/>
      <c r="AY7" s="325"/>
      <c r="AZ7" s="325"/>
      <c r="BA7" s="325"/>
      <c r="BB7" s="325"/>
      <c r="BC7" s="325"/>
      <c r="BD7" s="325"/>
      <c r="BE7" s="325"/>
      <c r="BF7" s="325"/>
      <c r="BG7" s="325"/>
      <c r="BH7" s="325"/>
      <c r="BI7" s="325"/>
      <c r="BJ7" s="325"/>
      <c r="BK7" s="325"/>
      <c r="BL7" s="324"/>
      <c r="BM7">
        <v>4.63026706231454E-2</v>
      </c>
      <c r="BN7">
        <v>1.7514563106796117E-2</v>
      </c>
      <c r="BO7">
        <v>0.24184408778250899</v>
      </c>
      <c r="BP7">
        <v>2.0775681341719077E-2</v>
      </c>
      <c r="BQ7">
        <v>5.5868480725623587E-2</v>
      </c>
      <c r="BR7">
        <v>4.9357933579335794E-3</v>
      </c>
      <c r="BS7">
        <v>7.1475409836065573E-3</v>
      </c>
      <c r="BT7">
        <v>1.1223404255319149E-3</v>
      </c>
      <c r="BU7" s="326"/>
      <c r="BV7" s="326"/>
      <c r="BW7" s="326"/>
      <c r="BX7" s="326"/>
      <c r="BY7" s="326"/>
      <c r="BZ7" s="326"/>
      <c r="CA7" s="326"/>
      <c r="CB7" s="326"/>
      <c r="CC7">
        <v>836651.03819185949</v>
      </c>
      <c r="CD7">
        <v>4088672.7565869228</v>
      </c>
      <c r="CE7">
        <v>0</v>
      </c>
      <c r="CF7">
        <v>70.577385969397525</v>
      </c>
      <c r="CG7">
        <v>88048.464954521914</v>
      </c>
      <c r="CH7">
        <v>6601.4795309394549</v>
      </c>
      <c r="CI7">
        <v>75.920902772731807</v>
      </c>
      <c r="CJ7">
        <v>76.844902896037141</v>
      </c>
      <c r="CK7">
        <v>10542.664807277672</v>
      </c>
      <c r="CL7">
        <v>17.619246572778717</v>
      </c>
      <c r="CM7">
        <v>40.99377996551366</v>
      </c>
      <c r="CN7">
        <v>0.28886346831855281</v>
      </c>
      <c r="CO7" s="327"/>
      <c r="CW7" s="326">
        <f>[1]Medium!H75*1000000</f>
        <v>55029.716046665206</v>
      </c>
    </row>
    <row r="8" spans="1:104" ht="13.25" customHeight="1" x14ac:dyDescent="0.15">
      <c r="A8" s="300">
        <f t="shared" ref="A8:A19" si="2">A7+1</f>
        <v>1</v>
      </c>
      <c r="B8" s="301">
        <v>43701</v>
      </c>
      <c r="C8" s="302">
        <v>0.43888888888888888</v>
      </c>
      <c r="D8">
        <v>26</v>
      </c>
      <c r="E8"/>
      <c r="F8"/>
      <c r="G8">
        <v>1</v>
      </c>
      <c r="H8" s="303">
        <v>0.71611957082748412</v>
      </c>
      <c r="I8" s="307">
        <f t="shared" ref="I8:I25" si="3">J8-H8</f>
        <v>3.3738163114939268E-2</v>
      </c>
      <c r="J8" s="323">
        <f t="shared" ref="J8:J25" si="4">$H8/K8*100</f>
        <v>0.74985773394242339</v>
      </c>
      <c r="K8" s="306">
        <v>95.500724792480469</v>
      </c>
      <c r="L8">
        <v>6.9610000000000003</v>
      </c>
      <c r="M8">
        <v>85.1</v>
      </c>
      <c r="N8" s="324"/>
      <c r="O8" s="324"/>
      <c r="P8" s="324"/>
      <c r="Q8">
        <v>332</v>
      </c>
      <c r="R8">
        <v>10</v>
      </c>
      <c r="S8" s="307"/>
      <c r="T8" s="307"/>
      <c r="U8" s="307"/>
      <c r="V8" s="307"/>
      <c r="W8" s="307"/>
      <c r="X8" s="307">
        <v>29.222222222222221</v>
      </c>
      <c r="Y8" s="308">
        <v>0.18</v>
      </c>
      <c r="Z8">
        <v>2.6</v>
      </c>
      <c r="AA8"/>
      <c r="AB8" s="308"/>
      <c r="AC8"/>
      <c r="AD8" s="307">
        <v>2.9973357015985793</v>
      </c>
      <c r="AE8"/>
      <c r="AF8"/>
      <c r="AG8"/>
      <c r="AH8" s="307">
        <v>0.85</v>
      </c>
      <c r="AI8"/>
      <c r="AJ8"/>
      <c r="AK8" s="308"/>
      <c r="AL8"/>
      <c r="AM8"/>
      <c r="AN8"/>
      <c r="AO8"/>
      <c r="AP8" s="307"/>
      <c r="AQ8" s="325"/>
      <c r="AR8" s="325"/>
      <c r="AS8" s="325"/>
      <c r="AT8" s="325"/>
      <c r="AU8" s="325"/>
      <c r="AV8" s="325">
        <v>450</v>
      </c>
      <c r="AW8" s="325"/>
      <c r="AX8" s="325"/>
      <c r="AY8" s="325"/>
      <c r="AZ8" s="325"/>
      <c r="BA8" s="325"/>
      <c r="BB8" s="325"/>
      <c r="BC8" s="325"/>
      <c r="BD8" s="325"/>
      <c r="BE8" s="325"/>
      <c r="BF8" s="325"/>
      <c r="BG8" s="325"/>
      <c r="BH8" s="325"/>
      <c r="BI8" s="325"/>
      <c r="BJ8" s="325"/>
      <c r="BK8" s="325"/>
      <c r="BL8" s="324"/>
      <c r="BM8"/>
      <c r="BN8"/>
      <c r="BO8"/>
      <c r="BP8"/>
      <c r="BQ8"/>
      <c r="BR8"/>
      <c r="BS8"/>
      <c r="BT8"/>
      <c r="CC8"/>
      <c r="CD8"/>
      <c r="CE8"/>
      <c r="CF8"/>
      <c r="CG8"/>
      <c r="CH8"/>
      <c r="CI8"/>
      <c r="CJ8"/>
      <c r="CK8"/>
      <c r="CL8"/>
      <c r="CM8"/>
      <c r="CN8"/>
      <c r="CW8" s="326">
        <f>CW7</f>
        <v>55029.716046665206</v>
      </c>
    </row>
    <row r="9" spans="1:104" ht="13.25" customHeight="1" x14ac:dyDescent="0.15">
      <c r="A9" s="300">
        <f t="shared" si="2"/>
        <v>2</v>
      </c>
      <c r="B9" s="301">
        <v>43702</v>
      </c>
      <c r="C9" s="302">
        <v>0.3611111111111111</v>
      </c>
      <c r="D9">
        <v>86</v>
      </c>
      <c r="E9"/>
      <c r="F9"/>
      <c r="G9">
        <v>1</v>
      </c>
      <c r="H9" s="303">
        <v>1.1426844430923462</v>
      </c>
      <c r="I9" s="307">
        <f t="shared" si="3"/>
        <v>3.4824703649882771E-2</v>
      </c>
      <c r="J9" s="323">
        <f t="shared" si="4"/>
        <v>1.177509146742229</v>
      </c>
      <c r="K9" s="306">
        <v>97.042510986328125</v>
      </c>
      <c r="L9">
        <v>6.96</v>
      </c>
      <c r="M9">
        <v>74.8</v>
      </c>
      <c r="N9" s="324"/>
      <c r="O9" s="324"/>
      <c r="P9" s="324"/>
      <c r="Q9">
        <v>334</v>
      </c>
      <c r="R9">
        <v>53.25</v>
      </c>
      <c r="S9" s="307">
        <v>0.36928948254574023</v>
      </c>
      <c r="T9" s="307">
        <v>1.5574052812858785</v>
      </c>
      <c r="U9" s="307">
        <v>3.3916136845292155</v>
      </c>
      <c r="V9" s="307">
        <v>9.1518293141011196</v>
      </c>
      <c r="W9" s="307">
        <v>0.88651315789473695</v>
      </c>
      <c r="X9" s="307">
        <v>28.055555555555557</v>
      </c>
      <c r="Y9" s="308">
        <v>0.21</v>
      </c>
      <c r="Z9">
        <v>2.71</v>
      </c>
      <c r="AA9">
        <v>0.53949646996136946</v>
      </c>
      <c r="AB9" s="308">
        <v>0.45631905209384704</v>
      </c>
      <c r="AC9">
        <v>2.386978729892506</v>
      </c>
      <c r="AD9" s="307">
        <v>3.6634103019538191</v>
      </c>
      <c r="AE9">
        <v>4.1739727071738972</v>
      </c>
      <c r="AF9">
        <v>2.2805937478623712</v>
      </c>
      <c r="AG9">
        <v>0.95033844916560539</v>
      </c>
      <c r="AH9" s="307">
        <v>1.43</v>
      </c>
      <c r="AI9">
        <v>1.6120830558750527</v>
      </c>
      <c r="AJ9">
        <v>2.849821940415183</v>
      </c>
      <c r="AK9" s="308">
        <v>5.3230564278237695</v>
      </c>
      <c r="AL9">
        <v>2.5142713230355942</v>
      </c>
      <c r="AM9">
        <v>0.61597218821916466</v>
      </c>
      <c r="AN9">
        <v>0.9708041282631491</v>
      </c>
      <c r="AO9">
        <v>2.7725138711054202</v>
      </c>
      <c r="AP9" s="307"/>
      <c r="AQ9" s="325"/>
      <c r="AR9" s="325"/>
      <c r="AS9" s="325"/>
      <c r="AT9" s="325"/>
      <c r="AU9" s="325"/>
      <c r="AV9" s="325">
        <v>450</v>
      </c>
      <c r="AW9" s="325"/>
      <c r="AX9" s="325"/>
      <c r="AY9" s="325"/>
      <c r="AZ9" s="325"/>
      <c r="BA9" s="325"/>
      <c r="BB9" s="325"/>
      <c r="BC9" s="325"/>
      <c r="BD9" s="325"/>
      <c r="BE9" s="325"/>
      <c r="BF9" s="325"/>
      <c r="BG9" s="325"/>
      <c r="BH9" s="325"/>
      <c r="BI9" s="325"/>
      <c r="BJ9" s="325"/>
      <c r="BK9" s="325"/>
      <c r="BL9" s="324"/>
      <c r="BM9">
        <v>4.5080118694362022E-2</v>
      </c>
      <c r="BN9">
        <v>1.304854368932039E-2</v>
      </c>
      <c r="BO9">
        <v>0.2308712741565673</v>
      </c>
      <c r="BP9">
        <v>1.9899371069182391E-2</v>
      </c>
      <c r="BQ9">
        <v>5.2943310657596367E-2</v>
      </c>
      <c r="BR9">
        <v>4.6287822878228781E-3</v>
      </c>
      <c r="BS9">
        <v>7.0655737704918035E-3</v>
      </c>
      <c r="BT9">
        <v>5.4255319148936167E-4</v>
      </c>
      <c r="BU9" s="326"/>
      <c r="BV9" s="326"/>
      <c r="BW9" s="326"/>
      <c r="BX9" s="326"/>
      <c r="BY9" s="326"/>
      <c r="BZ9" s="326"/>
      <c r="CA9" s="326"/>
      <c r="CC9">
        <v>830370.96021924331</v>
      </c>
      <c r="CD9">
        <v>3987036.4090808849</v>
      </c>
      <c r="CE9">
        <v>0</v>
      </c>
      <c r="CF9">
        <v>65.539655545166369</v>
      </c>
      <c r="CG9">
        <v>88085.587676028415</v>
      </c>
      <c r="CH9">
        <v>6678.347344006499</v>
      </c>
      <c r="CI9">
        <v>85.253143723918058</v>
      </c>
      <c r="CJ9">
        <v>73.472294108360828</v>
      </c>
      <c r="CK9">
        <v>10470.445052937665</v>
      </c>
      <c r="CL9">
        <v>73.456179759640051</v>
      </c>
      <c r="CM9">
        <v>74.74773934192693</v>
      </c>
      <c r="CN9">
        <v>0.95890480347279095</v>
      </c>
      <c r="CW9" s="326">
        <f t="shared" ref="CW9:CW25" si="5">CW8</f>
        <v>55029.716046665206</v>
      </c>
    </row>
    <row r="10" spans="1:104" ht="13.25" customHeight="1" x14ac:dyDescent="0.15">
      <c r="A10" s="300">
        <f t="shared" si="2"/>
        <v>3</v>
      </c>
      <c r="B10" s="301">
        <v>43703</v>
      </c>
      <c r="C10" s="302">
        <v>0.5395833333333333</v>
      </c>
      <c r="D10">
        <v>11</v>
      </c>
      <c r="E10"/>
      <c r="F10"/>
      <c r="G10">
        <v>1</v>
      </c>
      <c r="H10" s="303">
        <v>1.7988543344497681</v>
      </c>
      <c r="I10" s="307">
        <f t="shared" si="3"/>
        <v>6.4205871546174187E-2</v>
      </c>
      <c r="J10" s="323">
        <f t="shared" si="4"/>
        <v>1.8630602059959422</v>
      </c>
      <c r="K10" s="306">
        <v>96.553741455078125</v>
      </c>
      <c r="L10">
        <v>6.9880000000000004</v>
      </c>
      <c r="M10">
        <v>65.599999999999994</v>
      </c>
      <c r="N10" s="324"/>
      <c r="O10" s="324"/>
      <c r="P10" s="324"/>
      <c r="Q10">
        <v>332</v>
      </c>
      <c r="R10">
        <v>102.55</v>
      </c>
      <c r="S10" s="307">
        <v>0.52755640363677181</v>
      </c>
      <c r="T10" s="307">
        <v>1.4781859931113663</v>
      </c>
      <c r="U10" s="307">
        <v>2.1230699364214352</v>
      </c>
      <c r="V10" s="307">
        <v>9.0827135451881897</v>
      </c>
      <c r="W10" s="307">
        <v>0.74177631578947378</v>
      </c>
      <c r="X10" s="307">
        <v>25.444444444444443</v>
      </c>
      <c r="Y10" s="308">
        <v>0.25</v>
      </c>
      <c r="Z10">
        <v>2.82</v>
      </c>
      <c r="AA10">
        <v>0.77527640868522718</v>
      </c>
      <c r="AB10" s="308">
        <v>0.5884453313018112</v>
      </c>
      <c r="AC10">
        <v>2.2970191354730507</v>
      </c>
      <c r="AD10" s="307">
        <v>4.5515097690941388</v>
      </c>
      <c r="AE10">
        <v>3.9788061294503319</v>
      </c>
      <c r="AF10">
        <v>2.1725152199192834</v>
      </c>
      <c r="AG10">
        <v>0.96843375108906904</v>
      </c>
      <c r="AH10" s="307">
        <v>2.4300000000000002</v>
      </c>
      <c r="AI10">
        <v>1.5376233428173618</v>
      </c>
      <c r="AJ10">
        <v>2.7282202727351694</v>
      </c>
      <c r="AK10" s="308">
        <v>4.8291940241697588</v>
      </c>
      <c r="AL10">
        <v>2.4320013431833445</v>
      </c>
      <c r="AM10">
        <v>0.59148998677961129</v>
      </c>
      <c r="AN10">
        <v>0.77487720072851696</v>
      </c>
      <c r="AO10">
        <v>2.6256935552710203</v>
      </c>
      <c r="AP10" s="307"/>
      <c r="AQ10" s="325"/>
      <c r="AR10" s="325"/>
      <c r="AS10" s="325"/>
      <c r="AT10" s="325"/>
      <c r="AU10" s="325"/>
      <c r="AV10" s="325">
        <v>450</v>
      </c>
      <c r="AW10" s="325"/>
      <c r="AX10" s="325"/>
      <c r="AY10" s="325"/>
      <c r="AZ10" s="325"/>
      <c r="BA10" s="325"/>
      <c r="BB10" s="325"/>
      <c r="BC10" s="325"/>
      <c r="BD10" s="325"/>
      <c r="BE10" s="325"/>
      <c r="BF10" s="325"/>
      <c r="BG10" s="325"/>
      <c r="BH10" s="325"/>
      <c r="BI10" s="325"/>
      <c r="BJ10" s="325"/>
      <c r="BK10" s="325"/>
      <c r="BL10" s="324"/>
      <c r="BM10">
        <v>4.5287833827893177E-2</v>
      </c>
      <c r="BN10">
        <v>9.5339805825242711E-3</v>
      </c>
      <c r="BO10">
        <v>0.23318047821814608</v>
      </c>
      <c r="BP10">
        <v>1.9496855345911952E-2</v>
      </c>
      <c r="BQ10">
        <v>5.2240362811791383E-2</v>
      </c>
      <c r="BR10">
        <v>4.529889298892989E-3</v>
      </c>
      <c r="BS10">
        <v>7.2131147540983606E-3</v>
      </c>
      <c r="BT10">
        <v>3.0851063829787236E-4</v>
      </c>
      <c r="BU10" s="326"/>
      <c r="BV10" s="326"/>
      <c r="BW10" s="326"/>
      <c r="BX10" s="326"/>
      <c r="BY10" s="326"/>
      <c r="BZ10" s="326"/>
      <c r="CA10" s="326"/>
      <c r="CC10"/>
      <c r="CD10"/>
      <c r="CE10"/>
      <c r="CF10"/>
      <c r="CG10"/>
      <c r="CH10"/>
      <c r="CI10"/>
      <c r="CJ10"/>
      <c r="CK10"/>
      <c r="CL10"/>
      <c r="CM10"/>
      <c r="CN10"/>
      <c r="CW10" s="326">
        <f t="shared" si="5"/>
        <v>55029.716046665206</v>
      </c>
    </row>
    <row r="11" spans="1:104" ht="13.25" customHeight="1" x14ac:dyDescent="0.15">
      <c r="A11" s="300">
        <f t="shared" si="2"/>
        <v>4</v>
      </c>
      <c r="B11" s="301">
        <v>43703</v>
      </c>
      <c r="C11" s="302">
        <v>0.54027777777777775</v>
      </c>
      <c r="D11">
        <v>0</v>
      </c>
      <c r="E11">
        <v>39</v>
      </c>
      <c r="F11"/>
      <c r="G11">
        <v>1</v>
      </c>
      <c r="H11" s="303">
        <f>H10</f>
        <v>1.7988543344497681</v>
      </c>
      <c r="I11" s="307">
        <f t="shared" si="3"/>
        <v>6.4205871546174187E-2</v>
      </c>
      <c r="J11" s="323">
        <f t="shared" si="4"/>
        <v>1.8630602059959422</v>
      </c>
      <c r="K11" s="306">
        <f t="shared" ref="K11" si="6">K10</f>
        <v>96.553741455078125</v>
      </c>
      <c r="L11">
        <f>L10</f>
        <v>6.9880000000000004</v>
      </c>
      <c r="M11">
        <f>M10</f>
        <v>65.599999999999994</v>
      </c>
      <c r="N11" s="324"/>
      <c r="O11" s="324"/>
      <c r="P11" s="324"/>
      <c r="Q11">
        <f>Q10</f>
        <v>332</v>
      </c>
      <c r="R11" s="306">
        <v>97.654712362301098</v>
      </c>
      <c r="S11" s="307">
        <v>0.97317319564485349</v>
      </c>
      <c r="T11" s="307">
        <v>1.9506314580941448</v>
      </c>
      <c r="U11" s="307">
        <v>2.7452316076294276</v>
      </c>
      <c r="V11" s="307">
        <v>8.9444820073623319</v>
      </c>
      <c r="W11" s="307">
        <v>0.73519736842105277</v>
      </c>
      <c r="X11" s="307">
        <v>24.229838161294712</v>
      </c>
      <c r="Y11" s="308">
        <v>0.23806609547123622</v>
      </c>
      <c r="Z11">
        <v>2.6853855569155449</v>
      </c>
      <c r="AA11">
        <v>1.1948847742107367</v>
      </c>
      <c r="AB11" s="308">
        <v>0.66965465413207215</v>
      </c>
      <c r="AC11">
        <v>2.5966303270564919</v>
      </c>
      <c r="AD11" s="307">
        <v>4.3342406369097173</v>
      </c>
      <c r="AE11">
        <v>4.0954486544179316</v>
      </c>
      <c r="AF11">
        <v>2.3606265818455436</v>
      </c>
      <c r="AG11">
        <v>1.1205683265196702</v>
      </c>
      <c r="AH11" s="307">
        <v>2.3140024479804162</v>
      </c>
      <c r="AI11">
        <v>1.6332707791028513</v>
      </c>
      <c r="AJ11">
        <v>3.0730478589420653</v>
      </c>
      <c r="AK11" s="308">
        <v>5.1184698829574646</v>
      </c>
      <c r="AL11">
        <v>2.8114506380120887</v>
      </c>
      <c r="AM11">
        <v>0.63066150908289687</v>
      </c>
      <c r="AN11">
        <v>0.83393123240796951</v>
      </c>
      <c r="AO11">
        <v>2.8570209133589413</v>
      </c>
      <c r="AP11" s="307"/>
      <c r="AQ11" s="325"/>
      <c r="AR11" s="325"/>
      <c r="AS11" s="325"/>
      <c r="AT11" s="325"/>
      <c r="AU11" s="325"/>
      <c r="AV11" s="325">
        <v>450</v>
      </c>
      <c r="AW11" s="325"/>
      <c r="AX11" s="325"/>
      <c r="AY11" s="325"/>
      <c r="AZ11" s="325"/>
      <c r="BA11" s="325"/>
      <c r="BB11" s="325"/>
      <c r="BC11" s="325"/>
      <c r="BD11" s="325"/>
      <c r="BE11" s="325"/>
      <c r="BF11" s="325"/>
      <c r="BG11" s="325"/>
      <c r="BH11" s="325"/>
      <c r="BI11" s="325"/>
      <c r="BJ11" s="325"/>
      <c r="BK11" s="325"/>
      <c r="BL11" s="324"/>
      <c r="BM11">
        <v>4.7157270029673591E-2</v>
      </c>
      <c r="BN11">
        <v>1.4844660194174757E-2</v>
      </c>
      <c r="BO11">
        <v>0.26136586963642316</v>
      </c>
      <c r="BP11">
        <v>2.0976939203354299E-2</v>
      </c>
      <c r="BQ11">
        <v>5.0358276643990924E-2</v>
      </c>
      <c r="BR11">
        <v>4.5003690036900367E-3</v>
      </c>
      <c r="BS11">
        <v>7.6311475409836073E-3</v>
      </c>
      <c r="BT11">
        <v>4.1489361702127657E-4</v>
      </c>
      <c r="BU11" s="326"/>
      <c r="BV11" s="326"/>
      <c r="BW11" s="326"/>
      <c r="BX11" s="326"/>
      <c r="BY11" s="326"/>
      <c r="BZ11" s="326"/>
      <c r="CA11" s="326"/>
      <c r="CC11" s="328">
        <v>809889.64208635548</v>
      </c>
      <c r="CD11" s="328">
        <v>3803763.0404415568</v>
      </c>
      <c r="CE11" s="328">
        <v>222.46125337209068</v>
      </c>
      <c r="CF11" s="328">
        <v>58.127389137050969</v>
      </c>
      <c r="CG11" s="328">
        <v>85692.60582818219</v>
      </c>
      <c r="CH11" s="328">
        <v>6830.511908991215</v>
      </c>
      <c r="CI11" s="328">
        <v>74.48494214752445</v>
      </c>
      <c r="CJ11" s="328">
        <v>54.129163780722898</v>
      </c>
      <c r="CK11" s="328">
        <v>12048.003155808532</v>
      </c>
      <c r="CL11" s="328">
        <v>48.466294654671145</v>
      </c>
      <c r="CM11" s="328">
        <v>78.433894038487907</v>
      </c>
      <c r="CN11" s="328">
        <v>0.51451968297934214</v>
      </c>
      <c r="CW11" s="326">
        <f t="shared" si="5"/>
        <v>55029.716046665206</v>
      </c>
    </row>
    <row r="12" spans="1:104" ht="13.25" customHeight="1" x14ac:dyDescent="0.15">
      <c r="A12" s="300">
        <f t="shared" si="2"/>
        <v>5</v>
      </c>
      <c r="B12" s="301">
        <v>43704</v>
      </c>
      <c r="C12" s="302">
        <v>0.55208333333333337</v>
      </c>
      <c r="D12">
        <v>10</v>
      </c>
      <c r="E12"/>
      <c r="F12"/>
      <c r="G12">
        <v>1</v>
      </c>
      <c r="H12" s="303">
        <v>2.116601569747925</v>
      </c>
      <c r="I12" s="307">
        <f t="shared" si="3"/>
        <v>9.032290324141945E-2</v>
      </c>
      <c r="J12" s="323">
        <f t="shared" si="4"/>
        <v>2.2069244729893445</v>
      </c>
      <c r="K12" s="306">
        <v>95.907295227050781</v>
      </c>
      <c r="L12">
        <v>6.9630000000000001</v>
      </c>
      <c r="M12">
        <v>51.4</v>
      </c>
      <c r="N12" s="324"/>
      <c r="O12" s="324"/>
      <c r="P12" s="324"/>
      <c r="Q12">
        <v>331</v>
      </c>
      <c r="R12">
        <v>131.85000000000002</v>
      </c>
      <c r="S12" s="307"/>
      <c r="T12" s="307"/>
      <c r="U12" s="307"/>
      <c r="V12" s="307"/>
      <c r="W12" s="307"/>
      <c r="X12" s="307">
        <v>21.555555555555554</v>
      </c>
      <c r="Y12" s="308">
        <v>0.3</v>
      </c>
      <c r="Z12">
        <v>2.97</v>
      </c>
      <c r="AA12"/>
      <c r="AB12" s="308"/>
      <c r="AC12"/>
      <c r="AD12" s="307">
        <v>4.5515097690941388</v>
      </c>
      <c r="AE12"/>
      <c r="AF12"/>
      <c r="AG12"/>
      <c r="AH12" s="307">
        <v>3.27</v>
      </c>
      <c r="AI12"/>
      <c r="AJ12"/>
      <c r="AK12" s="308"/>
      <c r="AL12"/>
      <c r="AM12"/>
      <c r="AN12"/>
      <c r="AO12"/>
      <c r="AP12" s="307"/>
      <c r="AQ12" s="325"/>
      <c r="AR12" s="325"/>
      <c r="AS12" s="325"/>
      <c r="AT12" s="325"/>
      <c r="AU12" s="325"/>
      <c r="AV12" s="325">
        <v>450</v>
      </c>
      <c r="AW12" s="325"/>
      <c r="AX12" s="325"/>
      <c r="AY12" s="325"/>
      <c r="AZ12" s="325"/>
      <c r="BA12" s="325"/>
      <c r="BB12" s="325"/>
      <c r="BC12" s="325"/>
      <c r="BD12" s="325"/>
      <c r="BE12" s="325"/>
      <c r="BF12" s="325"/>
      <c r="BG12" s="325"/>
      <c r="BH12" s="325"/>
      <c r="BI12" s="325"/>
      <c r="BJ12" s="325"/>
      <c r="BK12" s="325"/>
      <c r="BL12" s="324"/>
      <c r="BM12"/>
      <c r="BN12"/>
      <c r="BO12"/>
      <c r="BP12"/>
      <c r="BQ12"/>
      <c r="BR12"/>
      <c r="BS12"/>
      <c r="BT12"/>
      <c r="CC12"/>
      <c r="CD12"/>
      <c r="CE12"/>
      <c r="CF12"/>
      <c r="CG12"/>
      <c r="CH12"/>
      <c r="CI12"/>
      <c r="CJ12"/>
      <c r="CK12"/>
      <c r="CL12"/>
      <c r="CM12"/>
      <c r="CN12"/>
      <c r="CW12" s="326">
        <f t="shared" si="5"/>
        <v>55029.716046665206</v>
      </c>
    </row>
    <row r="13" spans="1:104" ht="13.25" customHeight="1" x14ac:dyDescent="0.15">
      <c r="A13" s="300">
        <f t="shared" si="2"/>
        <v>6</v>
      </c>
      <c r="B13" s="301">
        <v>43705</v>
      </c>
      <c r="C13" s="302">
        <v>0.34027777777777773</v>
      </c>
      <c r="D13">
        <v>10</v>
      </c>
      <c r="E13"/>
      <c r="F13"/>
      <c r="G13">
        <v>1</v>
      </c>
      <c r="H13" s="303">
        <v>2.75</v>
      </c>
      <c r="I13" s="307">
        <f t="shared" si="3"/>
        <v>0.13986969314838182</v>
      </c>
      <c r="J13" s="323">
        <f t="shared" si="4"/>
        <v>2.8898696931483818</v>
      </c>
      <c r="K13" s="306">
        <v>95.16</v>
      </c>
      <c r="L13">
        <v>6.9560000000000004</v>
      </c>
      <c r="M13">
        <v>52</v>
      </c>
      <c r="N13" s="324"/>
      <c r="O13" s="324"/>
      <c r="P13" s="324"/>
      <c r="Q13">
        <v>330</v>
      </c>
      <c r="R13">
        <v>172.05</v>
      </c>
      <c r="S13" s="307"/>
      <c r="T13" s="307"/>
      <c r="U13" s="307"/>
      <c r="V13" s="307"/>
      <c r="W13" s="307"/>
      <c r="X13" s="307">
        <v>19.555555555555554</v>
      </c>
      <c r="Y13" s="308">
        <v>0.3</v>
      </c>
      <c r="Z13">
        <v>3.05</v>
      </c>
      <c r="AA13"/>
      <c r="AB13" s="308"/>
      <c r="AC13"/>
      <c r="AD13" s="307">
        <v>3.6634103019538191</v>
      </c>
      <c r="AE13"/>
      <c r="AF13"/>
      <c r="AG13"/>
      <c r="AH13" s="307">
        <v>3.87</v>
      </c>
      <c r="AI13"/>
      <c r="AJ13"/>
      <c r="AK13" s="308"/>
      <c r="AL13"/>
      <c r="AM13"/>
      <c r="AN13"/>
      <c r="AO13"/>
      <c r="AP13" s="307"/>
      <c r="AQ13" s="325"/>
      <c r="AR13" s="325"/>
      <c r="AS13" s="325"/>
      <c r="AT13" s="325"/>
      <c r="AU13" s="325"/>
      <c r="AV13" s="325">
        <v>450</v>
      </c>
      <c r="AW13" s="325"/>
      <c r="AX13" s="325"/>
      <c r="AY13" s="325"/>
      <c r="AZ13" s="325"/>
      <c r="BA13" s="325"/>
      <c r="BB13" s="325"/>
      <c r="BC13" s="325"/>
      <c r="BD13" s="325"/>
      <c r="BE13" s="325"/>
      <c r="BF13" s="325"/>
      <c r="BG13" s="325"/>
      <c r="BH13" s="325"/>
      <c r="BI13" s="325"/>
      <c r="BJ13" s="325"/>
      <c r="BK13" s="325"/>
      <c r="BL13" s="324"/>
      <c r="BM13"/>
      <c r="BN13"/>
      <c r="BO13"/>
      <c r="BP13"/>
      <c r="BQ13"/>
      <c r="BR13"/>
      <c r="BS13"/>
      <c r="BT13"/>
      <c r="CC13"/>
      <c r="CD13"/>
      <c r="CE13"/>
      <c r="CF13"/>
      <c r="CG13"/>
      <c r="CH13"/>
      <c r="CI13"/>
      <c r="CJ13"/>
      <c r="CK13"/>
      <c r="CL13"/>
      <c r="CM13"/>
      <c r="CN13"/>
      <c r="CW13" s="326">
        <f t="shared" si="5"/>
        <v>55029.716046665206</v>
      </c>
    </row>
    <row r="14" spans="1:104" ht="13.25" customHeight="1" x14ac:dyDescent="0.15">
      <c r="A14" s="300">
        <f t="shared" si="2"/>
        <v>7</v>
      </c>
      <c r="B14" s="301">
        <v>43706</v>
      </c>
      <c r="C14" s="302">
        <v>0.58333333333333337</v>
      </c>
      <c r="D14">
        <v>60</v>
      </c>
      <c r="E14"/>
      <c r="F14"/>
      <c r="G14">
        <v>1</v>
      </c>
      <c r="H14" s="303">
        <v>3.5986968112945559</v>
      </c>
      <c r="I14" s="307">
        <f t="shared" si="3"/>
        <v>9.3585693470030762E-2</v>
      </c>
      <c r="J14" s="323">
        <f t="shared" si="4"/>
        <v>3.6922825047645866</v>
      </c>
      <c r="K14" s="306">
        <v>97.465370178222656</v>
      </c>
      <c r="L14">
        <v>7.0090000000000003</v>
      </c>
      <c r="M14">
        <v>51.8</v>
      </c>
      <c r="N14" s="324"/>
      <c r="O14" s="324"/>
      <c r="P14" s="324"/>
      <c r="Q14">
        <v>329</v>
      </c>
      <c r="R14">
        <v>288.64999999999998</v>
      </c>
      <c r="S14" s="307">
        <v>1.4794028510495005</v>
      </c>
      <c r="T14" s="307">
        <v>1.6555683122847302</v>
      </c>
      <c r="U14" s="307">
        <v>0.14229488343929761</v>
      </c>
      <c r="V14" s="307">
        <v>7.6282773645856796</v>
      </c>
      <c r="W14" s="307">
        <v>0.35361842105263158</v>
      </c>
      <c r="X14" s="307">
        <v>15.777777777777777</v>
      </c>
      <c r="Y14" s="308">
        <v>0.35</v>
      </c>
      <c r="Z14">
        <v>3.07</v>
      </c>
      <c r="AA14">
        <v>2.1473291594511794</v>
      </c>
      <c r="AB14" s="308">
        <v>0.53301674587798231</v>
      </c>
      <c r="AC14">
        <v>2.1155752077456738</v>
      </c>
      <c r="AD14" s="307">
        <v>0.9991119005328597</v>
      </c>
      <c r="AE14">
        <v>3.1051307463596869</v>
      </c>
      <c r="AF14">
        <v>1.8694849168889802</v>
      </c>
      <c r="AG14">
        <v>0.95033844916560539</v>
      </c>
      <c r="AH14" s="307">
        <v>4.3</v>
      </c>
      <c r="AI14">
        <v>1.4020219141594528</v>
      </c>
      <c r="AJ14">
        <v>2.681316772344307</v>
      </c>
      <c r="AK14" s="308">
        <v>3.3028832429346275</v>
      </c>
      <c r="AL14">
        <v>2.3908663532572194</v>
      </c>
      <c r="AM14">
        <v>0.49551975713656177</v>
      </c>
      <c r="AN14">
        <v>0.73955516308847069</v>
      </c>
      <c r="AO14">
        <v>2.201451131028596</v>
      </c>
      <c r="AP14" s="307"/>
      <c r="AQ14" s="325"/>
      <c r="AR14" s="325"/>
      <c r="AS14" s="325"/>
      <c r="AT14" s="325"/>
      <c r="AU14" s="325"/>
      <c r="AV14" s="325">
        <v>450</v>
      </c>
      <c r="AW14" s="325"/>
      <c r="AX14" s="325"/>
      <c r="AY14" s="325"/>
      <c r="AZ14" s="325"/>
      <c r="BA14" s="325"/>
      <c r="BB14" s="325"/>
      <c r="BC14" s="325"/>
      <c r="BD14" s="325"/>
      <c r="BE14" s="325"/>
      <c r="BF14" s="325"/>
      <c r="BG14" s="325"/>
      <c r="BH14" s="325"/>
      <c r="BI14" s="325"/>
      <c r="BJ14" s="325"/>
      <c r="BK14" s="325"/>
      <c r="BL14" s="324"/>
      <c r="BM14">
        <v>4.2320474777448075E-2</v>
      </c>
      <c r="BN14">
        <v>3.3203883495145632E-3</v>
      </c>
      <c r="BO14">
        <v>0.26064526695054041</v>
      </c>
      <c r="BP14">
        <v>1.9199161425576518E-2</v>
      </c>
      <c r="BQ14">
        <v>4.8122448979591836E-2</v>
      </c>
      <c r="BR14">
        <v>3.9896678966789669E-3</v>
      </c>
      <c r="BS14">
        <v>7.8852459016393438E-3</v>
      </c>
      <c r="BT14">
        <v>0</v>
      </c>
      <c r="BU14" s="326"/>
      <c r="BV14" s="326"/>
      <c r="BW14" s="326"/>
      <c r="BX14" s="326"/>
      <c r="BY14" s="326"/>
      <c r="BZ14" s="326"/>
      <c r="CA14" s="326"/>
      <c r="CC14">
        <v>755187.13964134094</v>
      </c>
      <c r="CD14">
        <v>3227471.709397756</v>
      </c>
      <c r="CE14">
        <v>226.34408173958187</v>
      </c>
      <c r="CF14">
        <v>35.062919804552969</v>
      </c>
      <c r="CG14">
        <v>75904.587156541209</v>
      </c>
      <c r="CH14">
        <v>6553.1782605733106</v>
      </c>
      <c r="CI14">
        <v>86.101574928346906</v>
      </c>
      <c r="CJ14">
        <v>106.39039434893532</v>
      </c>
      <c r="CK14">
        <v>10995.118674037298</v>
      </c>
      <c r="CL14">
        <v>54.611962452750035</v>
      </c>
      <c r="CM14">
        <v>87.938142846319792</v>
      </c>
      <c r="CN14">
        <v>0.90686745824500048</v>
      </c>
      <c r="CW14" s="326">
        <f t="shared" si="5"/>
        <v>55029.716046665206</v>
      </c>
    </row>
    <row r="15" spans="1:104" ht="13.25" customHeight="1" x14ac:dyDescent="0.15">
      <c r="A15" s="300">
        <f t="shared" si="2"/>
        <v>8</v>
      </c>
      <c r="B15" s="301">
        <v>43706</v>
      </c>
      <c r="C15" s="302">
        <v>0.58402777777777781</v>
      </c>
      <c r="D15">
        <v>0</v>
      </c>
      <c r="E15">
        <v>39</v>
      </c>
      <c r="F15">
        <v>5.6</v>
      </c>
      <c r="G15">
        <v>1</v>
      </c>
      <c r="H15" s="303">
        <f>H14</f>
        <v>3.5986968112945559</v>
      </c>
      <c r="I15" s="307">
        <f t="shared" si="3"/>
        <v>9.3585693470030762E-2</v>
      </c>
      <c r="J15" s="323">
        <f t="shared" si="4"/>
        <v>3.6922825047645866</v>
      </c>
      <c r="K15" s="306">
        <f t="shared" ref="K15" si="7">K14</f>
        <v>97.465370178222656</v>
      </c>
      <c r="L15">
        <f>L14</f>
        <v>7.0090000000000003</v>
      </c>
      <c r="M15">
        <f>M14</f>
        <v>51.8</v>
      </c>
      <c r="N15" s="324"/>
      <c r="O15" s="324"/>
      <c r="P15" s="324"/>
      <c r="Q15">
        <f>Q14</f>
        <v>329</v>
      </c>
      <c r="R15" s="306">
        <v>272.1789278403275</v>
      </c>
      <c r="S15" s="307">
        <v>1.8262431249298461</v>
      </c>
      <c r="T15" s="307">
        <v>2.1584385763490244</v>
      </c>
      <c r="U15" s="307">
        <v>1.0059037238873751</v>
      </c>
      <c r="V15" s="307">
        <v>7.3690932311621955</v>
      </c>
      <c r="W15" s="307">
        <v>0.47203947368421056</v>
      </c>
      <c r="X15" s="307">
        <v>32.789434777664049</v>
      </c>
      <c r="Y15" s="308">
        <v>0.33002814738996927</v>
      </c>
      <c r="Z15">
        <v>2.894818321392016</v>
      </c>
      <c r="AA15">
        <v>2.5349673637937928</v>
      </c>
      <c r="AB15" s="308">
        <v>0.7643988641007099</v>
      </c>
      <c r="AC15">
        <v>2.5973926965007244</v>
      </c>
      <c r="AD15" s="307">
        <v>0.94210014162323119</v>
      </c>
      <c r="AE15">
        <v>3.3681482046199593</v>
      </c>
      <c r="AF15">
        <v>2.0521239482864764</v>
      </c>
      <c r="AG15">
        <v>1.1252597010924201</v>
      </c>
      <c r="AH15" s="307">
        <v>4.0546315250767657</v>
      </c>
      <c r="AI15">
        <v>1.54307161450451</v>
      </c>
      <c r="AJ15">
        <v>2.9974811083123427</v>
      </c>
      <c r="AK15" s="308">
        <v>3.6092872775716054</v>
      </c>
      <c r="AL15">
        <v>2.7896239086635326</v>
      </c>
      <c r="AM15">
        <v>0.55476668462028111</v>
      </c>
      <c r="AN15">
        <v>0.63414095700645734</v>
      </c>
      <c r="AO15">
        <v>2.4626547161758428</v>
      </c>
      <c r="AP15" s="307"/>
      <c r="AQ15" s="325"/>
      <c r="AR15" s="325"/>
      <c r="AS15" s="325"/>
      <c r="AT15" s="325"/>
      <c r="AU15" s="325"/>
      <c r="AV15" s="325">
        <v>450</v>
      </c>
      <c r="AW15" s="325"/>
      <c r="AX15" s="325"/>
      <c r="AY15" s="325"/>
      <c r="AZ15" s="325"/>
      <c r="BA15" s="325"/>
      <c r="BB15" s="325"/>
      <c r="BC15" s="325"/>
      <c r="BD15" s="325"/>
      <c r="BE15" s="325"/>
      <c r="BF15" s="325"/>
      <c r="BG15" s="325"/>
      <c r="BH15" s="325"/>
      <c r="BI15" s="325"/>
      <c r="BJ15" s="325"/>
      <c r="BK15" s="325"/>
      <c r="BL15" s="324"/>
      <c r="BM15">
        <v>4.2611275964391689E-2</v>
      </c>
      <c r="BN15">
        <v>9.1553398058252418E-3</v>
      </c>
      <c r="BO15">
        <v>0.28891254503766783</v>
      </c>
      <c r="BP15">
        <v>1.9937106918238995E-2</v>
      </c>
      <c r="BQ15">
        <v>4.6004535147392292E-2</v>
      </c>
      <c r="BR15">
        <v>3.9217712177121774E-3</v>
      </c>
      <c r="BS15">
        <v>7.9016393442622943E-3</v>
      </c>
      <c r="BT15">
        <v>0</v>
      </c>
      <c r="BU15" s="326"/>
      <c r="BV15" s="326"/>
      <c r="BW15" s="326"/>
      <c r="BX15" s="326"/>
      <c r="BY15" s="326"/>
      <c r="BZ15" s="326"/>
      <c r="CA15" s="326"/>
      <c r="CC15">
        <v>739701.41074947768</v>
      </c>
      <c r="CD15">
        <v>3216663.1091291634</v>
      </c>
      <c r="CE15">
        <v>524.91633397767578</v>
      </c>
      <c r="CF15">
        <v>30.764059818099021</v>
      </c>
      <c r="CG15">
        <v>75694.646219847826</v>
      </c>
      <c r="CH15">
        <v>6798.0366129905979</v>
      </c>
      <c r="CI15">
        <v>76.010705005624146</v>
      </c>
      <c r="CJ15">
        <v>18.329868286356884</v>
      </c>
      <c r="CK15">
        <v>13120.194947339607</v>
      </c>
      <c r="CL15">
        <v>96.176386669887563</v>
      </c>
      <c r="CM15">
        <v>86.130894432847199</v>
      </c>
      <c r="CN15">
        <v>0.17861646758299976</v>
      </c>
      <c r="CW15" s="326">
        <f t="shared" si="5"/>
        <v>55029.716046665206</v>
      </c>
    </row>
    <row r="16" spans="1:104" s="329" customFormat="1" ht="13.25" customHeight="1" x14ac:dyDescent="0.15">
      <c r="A16" s="300">
        <f t="shared" si="2"/>
        <v>9</v>
      </c>
      <c r="B16" s="301">
        <v>43707</v>
      </c>
      <c r="C16" s="302">
        <v>0.44236111111111115</v>
      </c>
      <c r="D16">
        <v>11</v>
      </c>
      <c r="E16"/>
      <c r="F16"/>
      <c r="G16">
        <v>1</v>
      </c>
      <c r="H16" s="303">
        <v>3.7216607166290285</v>
      </c>
      <c r="I16" s="307">
        <f t="shared" si="3"/>
        <v>0.10120299010249001</v>
      </c>
      <c r="J16" s="323">
        <f t="shared" si="4"/>
        <v>3.8228637067315185</v>
      </c>
      <c r="K16" s="306">
        <v>97.352691650390625</v>
      </c>
      <c r="L16">
        <v>7.0140000000000002</v>
      </c>
      <c r="M16">
        <v>53.2</v>
      </c>
      <c r="N16" s="324"/>
      <c r="O16" s="324"/>
      <c r="P16" s="324"/>
      <c r="Q16">
        <v>349</v>
      </c>
      <c r="R16">
        <v>364.35</v>
      </c>
      <c r="S16" s="307"/>
      <c r="T16" s="307"/>
      <c r="U16" s="307"/>
      <c r="V16" s="307"/>
      <c r="W16" s="307"/>
      <c r="X16" s="307">
        <v>31.388888888888889</v>
      </c>
      <c r="Y16" s="308">
        <v>0.37</v>
      </c>
      <c r="Z16">
        <v>3.19</v>
      </c>
      <c r="AA16"/>
      <c r="AB16" s="308"/>
      <c r="AC16"/>
      <c r="AD16" s="307">
        <v>0.77708703374777988</v>
      </c>
      <c r="AE16"/>
      <c r="AF16"/>
      <c r="AG16"/>
      <c r="AH16" s="307">
        <v>4.8099999999999996</v>
      </c>
      <c r="AI16"/>
      <c r="AJ16"/>
      <c r="AK16" s="308"/>
      <c r="AL16"/>
      <c r="AM16"/>
      <c r="AN16"/>
      <c r="AO16"/>
      <c r="AP16" s="307"/>
      <c r="AQ16" s="325"/>
      <c r="AR16" s="325"/>
      <c r="AS16" s="325"/>
      <c r="AT16" s="325"/>
      <c r="AU16" s="325"/>
      <c r="AV16" s="325">
        <v>450</v>
      </c>
      <c r="AW16" s="325"/>
      <c r="AX16" s="325"/>
      <c r="AY16" s="325"/>
      <c r="AZ16" s="325"/>
      <c r="BA16" s="325"/>
      <c r="BB16" s="325"/>
      <c r="BC16" s="325"/>
      <c r="BD16" s="325"/>
      <c r="BE16" s="325"/>
      <c r="BF16" s="325"/>
      <c r="BG16" s="325"/>
      <c r="BH16" s="325"/>
      <c r="BI16" s="325"/>
      <c r="BJ16" s="325"/>
      <c r="BK16" s="325"/>
      <c r="BL16" s="324"/>
      <c r="BM16"/>
      <c r="BN16"/>
      <c r="BO16"/>
      <c r="BP16"/>
      <c r="BQ16"/>
      <c r="BR16"/>
      <c r="BS16"/>
      <c r="BT16"/>
      <c r="CC16"/>
      <c r="CD16"/>
      <c r="CE16"/>
      <c r="CF16"/>
      <c r="CG16"/>
      <c r="CH16"/>
      <c r="CI16"/>
      <c r="CJ16"/>
      <c r="CK16"/>
      <c r="CL16"/>
      <c r="CM16"/>
      <c r="CN16"/>
      <c r="CW16" s="326">
        <f t="shared" si="5"/>
        <v>55029.716046665206</v>
      </c>
    </row>
    <row r="17" spans="1:101" s="329" customFormat="1" ht="13.25" customHeight="1" x14ac:dyDescent="0.15">
      <c r="A17" s="300">
        <f t="shared" si="2"/>
        <v>10</v>
      </c>
      <c r="B17" s="301">
        <v>43708</v>
      </c>
      <c r="C17" s="302">
        <v>0.40625</v>
      </c>
      <c r="D17">
        <v>37</v>
      </c>
      <c r="E17"/>
      <c r="F17"/>
      <c r="G17">
        <v>1</v>
      </c>
      <c r="H17" s="303">
        <v>3.7151316238403322</v>
      </c>
      <c r="I17" s="307">
        <f t="shared" si="3"/>
        <v>9.3585734448436764E-2</v>
      </c>
      <c r="J17" s="323">
        <f t="shared" si="4"/>
        <v>3.808717358288769</v>
      </c>
      <c r="K17" s="306">
        <v>97.542854309082031</v>
      </c>
      <c r="L17">
        <v>7.0419999999999998</v>
      </c>
      <c r="M17">
        <v>55.4</v>
      </c>
      <c r="N17" s="324"/>
      <c r="O17" s="324"/>
      <c r="P17" s="324"/>
      <c r="Q17">
        <v>339</v>
      </c>
      <c r="R17">
        <v>437.4</v>
      </c>
      <c r="S17" s="307">
        <v>1.3435851386238635</v>
      </c>
      <c r="T17" s="307">
        <v>2.0183696900114811</v>
      </c>
      <c r="U17" s="307">
        <v>7.4174992431123229E-2</v>
      </c>
      <c r="V17" s="307">
        <v>6.1077304485012398</v>
      </c>
      <c r="W17" s="307">
        <v>0.17023026315789475</v>
      </c>
      <c r="X17" s="307">
        <v>27.666666666666668</v>
      </c>
      <c r="Y17" s="308">
        <v>0.34</v>
      </c>
      <c r="Z17">
        <v>3.17</v>
      </c>
      <c r="AA17">
        <v>3.1344078859730922</v>
      </c>
      <c r="AB17" s="308">
        <v>0.69092376249237863</v>
      </c>
      <c r="AC17">
        <v>2.1689410688419608</v>
      </c>
      <c r="AD17" s="307">
        <v>0.6660746003552398</v>
      </c>
      <c r="AE17">
        <v>2.6080658687199816</v>
      </c>
      <c r="AF17">
        <v>1.7648265955263698</v>
      </c>
      <c r="AG17">
        <v>1.0354533878426377</v>
      </c>
      <c r="AH17" s="307">
        <v>5.66</v>
      </c>
      <c r="AI17">
        <v>1.3638840123494158</v>
      </c>
      <c r="AJ17">
        <v>2.726483106054026</v>
      </c>
      <c r="AK17" s="308">
        <v>2.7195736987344183</v>
      </c>
      <c r="AL17">
        <v>2.501678979180658</v>
      </c>
      <c r="AM17">
        <v>0.48083043627282968</v>
      </c>
      <c r="AN17">
        <v>0.80081682212042604</v>
      </c>
      <c r="AO17">
        <v>2.0247545881348694</v>
      </c>
      <c r="AP17" s="307"/>
      <c r="AQ17" s="325"/>
      <c r="AR17" s="325"/>
      <c r="AS17" s="325"/>
      <c r="AT17" s="325"/>
      <c r="AU17" s="325"/>
      <c r="AV17" s="325">
        <v>450</v>
      </c>
      <c r="AW17" s="325"/>
      <c r="AX17" s="325"/>
      <c r="AY17" s="325"/>
      <c r="AZ17" s="325"/>
      <c r="BA17" s="325"/>
      <c r="BB17" s="325"/>
      <c r="BC17" s="325"/>
      <c r="BD17" s="325"/>
      <c r="BE17" s="325"/>
      <c r="BF17" s="325"/>
      <c r="BG17" s="325"/>
      <c r="BH17" s="325"/>
      <c r="BI17" s="325"/>
      <c r="BJ17" s="325"/>
      <c r="BK17" s="325"/>
      <c r="BL17" s="324"/>
      <c r="BM17">
        <v>4.1994065281899105E-2</v>
      </c>
      <c r="BN17">
        <v>2.2038834951456313E-3</v>
      </c>
      <c r="BO17">
        <v>0.28586636095643625</v>
      </c>
      <c r="BP17">
        <v>2.0280922431865828E-2</v>
      </c>
      <c r="BQ17">
        <v>4.4335600907029475E-2</v>
      </c>
      <c r="BR17">
        <v>3.7845018450184502E-3</v>
      </c>
      <c r="BS17">
        <v>8.327868852459017E-3</v>
      </c>
      <c r="BT17">
        <v>0</v>
      </c>
      <c r="BU17" s="326"/>
      <c r="BV17" s="326"/>
      <c r="BW17" s="326"/>
      <c r="BX17" s="326"/>
      <c r="BY17" s="326"/>
      <c r="BZ17" s="326"/>
      <c r="CA17" s="326"/>
      <c r="CC17">
        <v>689518.77179375989</v>
      </c>
      <c r="CD17">
        <v>2900102.5505710817</v>
      </c>
      <c r="CE17">
        <v>502.70229363847068</v>
      </c>
      <c r="CF17">
        <v>33.554781128541322</v>
      </c>
      <c r="CG17">
        <v>67496.828854462176</v>
      </c>
      <c r="CH17">
        <v>6561.0999794370409</v>
      </c>
      <c r="CI17">
        <v>72.92001267970403</v>
      </c>
      <c r="CJ17">
        <v>18.482797874763175</v>
      </c>
      <c r="CK17">
        <v>12342.330435097385</v>
      </c>
      <c r="CL17">
        <v>112.16125301379549</v>
      </c>
      <c r="CM17">
        <v>96.829463457433206</v>
      </c>
      <c r="CN17">
        <v>1.9888824500858309</v>
      </c>
      <c r="CW17" s="326">
        <f t="shared" si="5"/>
        <v>55029.716046665206</v>
      </c>
    </row>
    <row r="18" spans="1:101" s="329" customFormat="1" ht="13.25" customHeight="1" x14ac:dyDescent="0.15">
      <c r="A18" s="300">
        <f t="shared" si="2"/>
        <v>11</v>
      </c>
      <c r="B18" s="301">
        <v>43709</v>
      </c>
      <c r="C18" s="302">
        <v>0.41666666666666669</v>
      </c>
      <c r="D18">
        <v>17</v>
      </c>
      <c r="E18"/>
      <c r="F18"/>
      <c r="G18">
        <v>1</v>
      </c>
      <c r="H18" s="303">
        <v>3.68</v>
      </c>
      <c r="I18" s="307">
        <f t="shared" si="3"/>
        <v>0.15333333333333377</v>
      </c>
      <c r="J18" s="323">
        <f t="shared" si="4"/>
        <v>3.8333333333333339</v>
      </c>
      <c r="K18" s="306">
        <v>96</v>
      </c>
      <c r="L18">
        <v>6.94</v>
      </c>
      <c r="M18">
        <v>62.4</v>
      </c>
      <c r="N18" s="324"/>
      <c r="O18" s="324"/>
      <c r="P18" s="324"/>
      <c r="Q18">
        <v>336</v>
      </c>
      <c r="R18">
        <v>522.5</v>
      </c>
      <c r="S18" s="307">
        <v>1.020316533842182</v>
      </c>
      <c r="T18" s="307">
        <v>1.9236509758897822</v>
      </c>
      <c r="U18" s="307">
        <v>0</v>
      </c>
      <c r="V18" s="307">
        <v>5.1881902186161817</v>
      </c>
      <c r="W18" s="307">
        <v>0.18585526315789475</v>
      </c>
      <c r="X18" s="307">
        <v>23.500000000000004</v>
      </c>
      <c r="Y18" s="308">
        <v>0.28999999999999998</v>
      </c>
      <c r="Z18">
        <v>3.03</v>
      </c>
      <c r="AA18">
        <v>3.3928333555348349</v>
      </c>
      <c r="AB18" s="308">
        <v>0.65354169325305222</v>
      </c>
      <c r="AC18">
        <v>2.0157048105511937</v>
      </c>
      <c r="AD18" s="307">
        <v>0</v>
      </c>
      <c r="AE18">
        <v>2.2848212243653276</v>
      </c>
      <c r="AF18">
        <v>1.6198098365141254</v>
      </c>
      <c r="AG18">
        <v>1.0052945513035318</v>
      </c>
      <c r="AH18" s="307">
        <v>6.67</v>
      </c>
      <c r="AI18">
        <v>1.2797384829590168</v>
      </c>
      <c r="AJ18">
        <v>2.6205159385042993</v>
      </c>
      <c r="AK18" s="308">
        <v>2.2333238176800836</v>
      </c>
      <c r="AL18">
        <v>2.3648421759570186</v>
      </c>
      <c r="AM18">
        <v>0.44361749008470847</v>
      </c>
      <c r="AN18">
        <v>0.70147359125779563</v>
      </c>
      <c r="AO18">
        <v>1.8403755868544602</v>
      </c>
      <c r="AP18" s="307"/>
      <c r="AQ18" s="325"/>
      <c r="AR18" s="325"/>
      <c r="AS18" s="325"/>
      <c r="AT18" s="325"/>
      <c r="AU18" s="325"/>
      <c r="AV18" s="325">
        <v>450</v>
      </c>
      <c r="AW18" s="325"/>
      <c r="AX18" s="325"/>
      <c r="AY18" s="325"/>
      <c r="AZ18" s="325"/>
      <c r="BA18" s="325"/>
      <c r="BB18" s="325"/>
      <c r="BC18" s="325"/>
      <c r="BD18" s="325"/>
      <c r="BE18" s="325"/>
      <c r="BF18" s="325"/>
      <c r="BG18" s="325"/>
      <c r="BH18" s="325"/>
      <c r="BI18" s="325"/>
      <c r="BJ18" s="325"/>
      <c r="BK18" s="325"/>
      <c r="BL18" s="324"/>
      <c r="BM18">
        <v>4.1014836795252224E-2</v>
      </c>
      <c r="BN18">
        <v>0</v>
      </c>
      <c r="BO18">
        <v>0.28322961021945625</v>
      </c>
      <c r="BP18">
        <v>1.971488469601677E-2</v>
      </c>
      <c r="BQ18">
        <v>4.3510204081632649E-2</v>
      </c>
      <c r="BR18">
        <v>3.6619926199261991E-3</v>
      </c>
      <c r="BS18">
        <v>8.4098360655737708E-3</v>
      </c>
      <c r="BT18">
        <v>0</v>
      </c>
      <c r="BU18" s="326"/>
      <c r="BV18" s="326"/>
      <c r="BW18" s="326"/>
      <c r="BX18" s="326"/>
      <c r="BY18" s="326"/>
      <c r="BZ18" s="326"/>
      <c r="CA18" s="326"/>
      <c r="CC18"/>
      <c r="CD18"/>
      <c r="CE18"/>
      <c r="CF18"/>
      <c r="CG18"/>
      <c r="CH18"/>
      <c r="CI18"/>
      <c r="CJ18"/>
      <c r="CK18"/>
      <c r="CL18"/>
      <c r="CM18"/>
      <c r="CN18"/>
      <c r="CW18" s="326">
        <f t="shared" si="5"/>
        <v>55029.716046665206</v>
      </c>
    </row>
    <row r="19" spans="1:101" s="329" customFormat="1" ht="13.25" customHeight="1" x14ac:dyDescent="0.15">
      <c r="A19" s="300">
        <f t="shared" si="2"/>
        <v>12</v>
      </c>
      <c r="B19" s="301">
        <v>43709</v>
      </c>
      <c r="C19" s="302">
        <v>0.41736111111111113</v>
      </c>
      <c r="D19">
        <v>0</v>
      </c>
      <c r="E19">
        <v>36</v>
      </c>
      <c r="F19"/>
      <c r="G19">
        <v>1</v>
      </c>
      <c r="H19" s="303">
        <f>H18</f>
        <v>3.68</v>
      </c>
      <c r="I19" s="307">
        <f t="shared" si="3"/>
        <v>0.15333333333333377</v>
      </c>
      <c r="J19" s="323">
        <f t="shared" si="4"/>
        <v>3.8333333333333339</v>
      </c>
      <c r="K19" s="306">
        <f t="shared" ref="K19" si="8">K18</f>
        <v>96</v>
      </c>
      <c r="L19">
        <f>L18</f>
        <v>6.94</v>
      </c>
      <c r="M19">
        <f>M18</f>
        <v>62.4</v>
      </c>
      <c r="N19" s="324"/>
      <c r="O19" s="324"/>
      <c r="P19" s="324"/>
      <c r="Q19">
        <f>Q18</f>
        <v>336</v>
      </c>
      <c r="R19" s="306">
        <v>497.50664363539727</v>
      </c>
      <c r="S19" s="307">
        <v>1.39970816028735</v>
      </c>
      <c r="T19" s="307">
        <v>2.3409873708381173</v>
      </c>
      <c r="U19" s="307">
        <v>0.7296397214653344</v>
      </c>
      <c r="V19" s="307">
        <v>5.1017955074750203</v>
      </c>
      <c r="W19" s="307">
        <v>0.12417763157894737</v>
      </c>
      <c r="X19" s="307">
        <v>22.375896890778638</v>
      </c>
      <c r="Y19" s="308">
        <v>0.27612808929045973</v>
      </c>
      <c r="Z19">
        <v>2.8850624501727342</v>
      </c>
      <c r="AA19">
        <v>3.6419341947515651</v>
      </c>
      <c r="AB19" s="308">
        <v>0.86236566624515176</v>
      </c>
      <c r="AC19">
        <v>2.5699473965083484</v>
      </c>
      <c r="AD19" s="307">
        <v>0</v>
      </c>
      <c r="AE19">
        <v>2.6644812075931998</v>
      </c>
      <c r="AF19">
        <v>1.7976605786989535</v>
      </c>
      <c r="AG19">
        <v>1.1446953957509549</v>
      </c>
      <c r="AH19" s="307">
        <v>6.3509460536805733</v>
      </c>
      <c r="AI19">
        <v>1.4171560021793088</v>
      </c>
      <c r="AJ19">
        <v>2.9201771910014767</v>
      </c>
      <c r="AK19" s="308">
        <v>2.6063374250642304</v>
      </c>
      <c r="AL19">
        <v>2.7207857622565479</v>
      </c>
      <c r="AM19">
        <v>0.47544435195612789</v>
      </c>
      <c r="AN19">
        <v>0.57398311165075333</v>
      </c>
      <c r="AO19">
        <v>2.0392658984208278</v>
      </c>
      <c r="AP19" s="307"/>
      <c r="AQ19" s="325"/>
      <c r="AR19" s="325"/>
      <c r="AS19" s="325"/>
      <c r="AT19" s="325"/>
      <c r="AU19" s="325"/>
      <c r="AV19" s="325">
        <v>450</v>
      </c>
      <c r="AW19" s="325"/>
      <c r="AX19" s="325"/>
      <c r="AY19" s="325"/>
      <c r="AZ19" s="325"/>
      <c r="BA19" s="325"/>
      <c r="BB19" s="325"/>
      <c r="BC19" s="325"/>
      <c r="BD19" s="325"/>
      <c r="BE19" s="325"/>
      <c r="BF19" s="325"/>
      <c r="BG19" s="325"/>
      <c r="BH19" s="325"/>
      <c r="BI19" s="325"/>
      <c r="BJ19" s="325"/>
      <c r="BK19" s="325"/>
      <c r="BL19" s="324"/>
      <c r="BM19">
        <v>4.2338278931750746E-2</v>
      </c>
      <c r="BN19">
        <v>6.3786407766990294E-3</v>
      </c>
      <c r="BO19">
        <v>0.30533901080904025</v>
      </c>
      <c r="BP19">
        <v>2.049475890985325E-2</v>
      </c>
      <c r="BQ19">
        <v>4.180952380952381E-2</v>
      </c>
      <c r="BR19">
        <v>3.6442804428044278E-3</v>
      </c>
      <c r="BS19">
        <v>8.5983606557377048E-3</v>
      </c>
      <c r="BT19">
        <v>0</v>
      </c>
      <c r="BU19" s="326"/>
      <c r="BV19" s="326"/>
      <c r="BW19" s="326"/>
      <c r="BX19" s="326"/>
      <c r="BY19" s="326"/>
      <c r="BZ19" s="326"/>
      <c r="CA19" s="326"/>
      <c r="CC19"/>
      <c r="CD19"/>
      <c r="CE19"/>
      <c r="CF19"/>
      <c r="CG19"/>
      <c r="CH19"/>
      <c r="CI19"/>
      <c r="CJ19"/>
      <c r="CK19"/>
      <c r="CL19"/>
      <c r="CM19"/>
      <c r="CN19"/>
      <c r="CW19" s="326">
        <f t="shared" si="5"/>
        <v>55029.716046665206</v>
      </c>
    </row>
    <row r="20" spans="1:101" s="329" customFormat="1" ht="13.25" customHeight="1" x14ac:dyDescent="0.15">
      <c r="A20" s="300">
        <v>13</v>
      </c>
      <c r="B20" s="301">
        <v>43710</v>
      </c>
      <c r="C20" s="302">
        <v>0.49791666666666662</v>
      </c>
      <c r="D20">
        <v>11</v>
      </c>
      <c r="E20"/>
      <c r="F20"/>
      <c r="G20">
        <v>1</v>
      </c>
      <c r="H20" s="303">
        <v>3.1373103691101076</v>
      </c>
      <c r="I20" s="307">
        <f t="shared" si="3"/>
        <v>0.10120356029387434</v>
      </c>
      <c r="J20" s="323">
        <f t="shared" si="4"/>
        <v>3.238513929403982</v>
      </c>
      <c r="K20" s="306">
        <v>96.875</v>
      </c>
      <c r="L20">
        <v>7.0010000000000003</v>
      </c>
      <c r="M20">
        <v>54.4</v>
      </c>
      <c r="N20" s="324"/>
      <c r="O20" s="324"/>
      <c r="P20" s="324"/>
      <c r="Q20">
        <v>334</v>
      </c>
      <c r="R20">
        <v>614.79999999999995</v>
      </c>
      <c r="S20" s="307"/>
      <c r="T20" s="307"/>
      <c r="U20" s="307"/>
      <c r="V20" s="307"/>
      <c r="W20" s="307"/>
      <c r="X20" s="307">
        <v>18.111111111111111</v>
      </c>
      <c r="Y20" s="308">
        <v>0.26</v>
      </c>
      <c r="Z20">
        <v>3.12</v>
      </c>
      <c r="AA20"/>
      <c r="AB20" s="308"/>
      <c r="AC20"/>
      <c r="AD20" s="307">
        <v>0.55506216696269994</v>
      </c>
      <c r="AE20"/>
      <c r="AF20"/>
      <c r="AG20"/>
      <c r="AH20" s="307">
        <v>7.65</v>
      </c>
      <c r="AI20"/>
      <c r="AJ20"/>
      <c r="AK20" s="308"/>
      <c r="AL20"/>
      <c r="AM20"/>
      <c r="AN20"/>
      <c r="AO20"/>
      <c r="AP20" s="307"/>
      <c r="AQ20" s="325"/>
      <c r="AR20" s="325"/>
      <c r="AS20" s="325"/>
      <c r="AT20" s="325"/>
      <c r="AU20" s="325"/>
      <c r="AV20" s="325">
        <v>450</v>
      </c>
      <c r="AW20" s="325"/>
      <c r="AX20" s="325"/>
      <c r="AY20" s="325"/>
      <c r="AZ20" s="325"/>
      <c r="BA20" s="325"/>
      <c r="BB20" s="325"/>
      <c r="BC20" s="325"/>
      <c r="BD20" s="325"/>
      <c r="BE20" s="325"/>
      <c r="BF20" s="325"/>
      <c r="BG20" s="325"/>
      <c r="BH20" s="325"/>
      <c r="BI20" s="325"/>
      <c r="BJ20" s="325"/>
      <c r="BK20" s="325"/>
      <c r="BL20" s="324"/>
      <c r="BM20"/>
      <c r="BN20"/>
      <c r="BO20"/>
      <c r="BP20"/>
      <c r="BQ20"/>
      <c r="BR20"/>
      <c r="BS20"/>
      <c r="BT20"/>
      <c r="CC20"/>
      <c r="CD20"/>
      <c r="CE20"/>
      <c r="CF20"/>
      <c r="CG20"/>
      <c r="CH20"/>
      <c r="CI20"/>
      <c r="CJ20"/>
      <c r="CK20"/>
      <c r="CL20"/>
      <c r="CM20"/>
      <c r="CN20"/>
      <c r="CW20" s="326">
        <f t="shared" si="5"/>
        <v>55029.716046665206</v>
      </c>
    </row>
    <row r="21" spans="1:101" s="329" customFormat="1" ht="13.25" customHeight="1" x14ac:dyDescent="0.15">
      <c r="A21" s="300">
        <v>14</v>
      </c>
      <c r="B21" s="301">
        <v>43711</v>
      </c>
      <c r="C21" s="304">
        <v>0.43402777777777773</v>
      </c>
      <c r="D21">
        <v>11</v>
      </c>
      <c r="E21"/>
      <c r="F21"/>
      <c r="G21">
        <v>1</v>
      </c>
      <c r="H21" s="305">
        <v>3.0339337421417238</v>
      </c>
      <c r="I21" s="307">
        <f t="shared" si="3"/>
        <v>0.10555659603911804</v>
      </c>
      <c r="J21" s="323">
        <f t="shared" si="4"/>
        <v>3.1394903381808419</v>
      </c>
      <c r="K21" s="306">
        <v>96.637779235839844</v>
      </c>
      <c r="L21">
        <v>6.9939999999999998</v>
      </c>
      <c r="M21">
        <v>62.6</v>
      </c>
      <c r="N21" s="309"/>
      <c r="O21" s="309"/>
      <c r="P21" s="309"/>
      <c r="Q21">
        <v>332</v>
      </c>
      <c r="R21">
        <v>713.75</v>
      </c>
      <c r="S21" s="309"/>
      <c r="T21" s="309"/>
      <c r="U21" s="309"/>
      <c r="V21" s="309"/>
      <c r="W21" s="309"/>
      <c r="X21" s="309">
        <v>13.555555555555555</v>
      </c>
      <c r="Y21" s="308">
        <v>0.27</v>
      </c>
      <c r="Z21">
        <v>3.08</v>
      </c>
      <c r="AA21"/>
      <c r="AB21" s="308"/>
      <c r="AC21"/>
      <c r="AD21" s="309">
        <v>0.88809946714031973</v>
      </c>
      <c r="AE21"/>
      <c r="AF21"/>
      <c r="AG21"/>
      <c r="AH21" s="310">
        <v>8.06</v>
      </c>
      <c r="AI21"/>
      <c r="AJ21"/>
      <c r="AK21" s="308"/>
      <c r="AL21"/>
      <c r="AM21"/>
      <c r="AN21"/>
      <c r="AO21"/>
      <c r="AP21" s="309"/>
      <c r="AQ21" s="309"/>
      <c r="AR21" s="309"/>
      <c r="AS21" s="309"/>
      <c r="AT21" s="309"/>
      <c r="AU21" s="309"/>
      <c r="AV21" s="325">
        <v>450</v>
      </c>
      <c r="AW21" s="309"/>
      <c r="AX21" s="309"/>
      <c r="AY21" s="309"/>
      <c r="AZ21" s="309"/>
      <c r="BA21" s="309"/>
      <c r="BB21" s="309"/>
      <c r="BC21" s="309"/>
      <c r="BD21" s="309"/>
      <c r="BE21" s="309"/>
      <c r="BF21" s="309"/>
      <c r="BG21" s="309"/>
      <c r="BH21" s="309"/>
      <c r="BI21" s="309"/>
      <c r="BJ21" s="309"/>
      <c r="BK21" s="309"/>
      <c r="BL21" s="309"/>
      <c r="BM21"/>
      <c r="BN21"/>
      <c r="BO21"/>
      <c r="BP21"/>
      <c r="BQ21"/>
      <c r="BR21"/>
      <c r="BS21"/>
      <c r="BT21"/>
      <c r="CC21"/>
      <c r="CD21"/>
      <c r="CE21"/>
      <c r="CF21"/>
      <c r="CG21"/>
      <c r="CH21"/>
      <c r="CI21"/>
      <c r="CJ21"/>
      <c r="CK21"/>
      <c r="CL21"/>
      <c r="CM21"/>
      <c r="CN21"/>
      <c r="CW21" s="326">
        <f t="shared" si="5"/>
        <v>55029.716046665206</v>
      </c>
    </row>
    <row r="22" spans="1:101" s="329" customFormat="1" ht="13.25" customHeight="1" x14ac:dyDescent="0.15">
      <c r="A22" s="300">
        <v>15</v>
      </c>
      <c r="B22" s="301">
        <v>43712</v>
      </c>
      <c r="C22" s="304">
        <v>0.57361111111111118</v>
      </c>
      <c r="D22">
        <v>11</v>
      </c>
      <c r="E22"/>
      <c r="F22"/>
      <c r="G22">
        <v>1</v>
      </c>
      <c r="H22" s="305">
        <v>2.8532966209411623</v>
      </c>
      <c r="I22" s="307">
        <f t="shared" si="3"/>
        <v>0.15017350636532445</v>
      </c>
      <c r="J22" s="323">
        <f t="shared" si="4"/>
        <v>3.0034701273064868</v>
      </c>
      <c r="K22" s="306">
        <v>95</v>
      </c>
      <c r="L22">
        <v>6.9820000000000002</v>
      </c>
      <c r="M22">
        <v>45.1</v>
      </c>
      <c r="N22" s="309"/>
      <c r="O22" s="309"/>
      <c r="P22" s="309"/>
      <c r="Q22">
        <v>324</v>
      </c>
      <c r="R22">
        <v>780.3</v>
      </c>
      <c r="S22" s="309"/>
      <c r="T22" s="309"/>
      <c r="U22" s="309"/>
      <c r="V22" s="309"/>
      <c r="W22" s="309"/>
      <c r="X22" s="309">
        <v>8.1111111111111107</v>
      </c>
      <c r="Y22" s="308">
        <v>0.31</v>
      </c>
      <c r="Z22">
        <v>2.85</v>
      </c>
      <c r="AA22"/>
      <c r="AB22" s="308"/>
      <c r="AC22"/>
      <c r="AD22" s="309">
        <v>1.1101243339253999</v>
      </c>
      <c r="AE22"/>
      <c r="AF22"/>
      <c r="AG22"/>
      <c r="AH22" s="310">
        <v>8.32</v>
      </c>
      <c r="AI22"/>
      <c r="AJ22"/>
      <c r="AK22" s="308"/>
      <c r="AL22"/>
      <c r="AM22"/>
      <c r="AN22"/>
      <c r="AO22"/>
      <c r="AP22" s="309"/>
      <c r="AQ22" s="309"/>
      <c r="AR22" s="309"/>
      <c r="AS22" s="309"/>
      <c r="AT22" s="309"/>
      <c r="AU22" s="309"/>
      <c r="AV22" s="325">
        <v>450</v>
      </c>
      <c r="AW22" s="309"/>
      <c r="AX22" s="309"/>
      <c r="AY22" s="309"/>
      <c r="AZ22" s="309"/>
      <c r="BA22" s="309"/>
      <c r="BB22" s="309"/>
      <c r="BC22" s="309"/>
      <c r="BD22" s="309"/>
      <c r="BE22" s="309"/>
      <c r="BF22" s="309"/>
      <c r="BG22" s="309"/>
      <c r="BH22" s="309"/>
      <c r="BI22" s="309"/>
      <c r="BJ22" s="309"/>
      <c r="BK22" s="309"/>
      <c r="BL22" s="309"/>
      <c r="BM22"/>
      <c r="BN22"/>
      <c r="BO22"/>
      <c r="BP22"/>
      <c r="BQ22"/>
      <c r="BR22"/>
      <c r="BS22"/>
      <c r="BT22"/>
      <c r="CC22"/>
      <c r="CD22"/>
      <c r="CE22"/>
      <c r="CF22"/>
      <c r="CG22"/>
      <c r="CH22"/>
      <c r="CI22"/>
      <c r="CJ22"/>
      <c r="CK22"/>
      <c r="CL22"/>
      <c r="CM22"/>
      <c r="CN22"/>
      <c r="CW22" s="326">
        <f t="shared" si="5"/>
        <v>55029.716046665206</v>
      </c>
    </row>
    <row r="23" spans="1:101" s="329" customFormat="1" ht="13.25" customHeight="1" x14ac:dyDescent="0.15">
      <c r="A23" s="300">
        <v>16</v>
      </c>
      <c r="B23" s="301">
        <v>43712</v>
      </c>
      <c r="C23" s="304">
        <v>0.57430555555555551</v>
      </c>
      <c r="D23">
        <v>0</v>
      </c>
      <c r="E23"/>
      <c r="F23">
        <v>7.25</v>
      </c>
      <c r="G23">
        <v>1</v>
      </c>
      <c r="H23" s="303">
        <f>H22</f>
        <v>2.8532966209411623</v>
      </c>
      <c r="I23" s="307">
        <f t="shared" si="3"/>
        <v>0.15017350636532445</v>
      </c>
      <c r="J23" s="323">
        <f t="shared" si="4"/>
        <v>3.0034701273064868</v>
      </c>
      <c r="K23" s="306">
        <f t="shared" ref="K23" si="9">K22</f>
        <v>95</v>
      </c>
      <c r="L23">
        <f>L22</f>
        <v>6.9820000000000002</v>
      </c>
      <c r="M23">
        <f>M22</f>
        <v>45.1</v>
      </c>
      <c r="N23" s="309"/>
      <c r="O23" s="309"/>
      <c r="P23" s="309"/>
      <c r="Q23">
        <f>Q22</f>
        <v>324</v>
      </c>
      <c r="R23" s="306">
        <v>772.5168604251221</v>
      </c>
      <c r="S23" s="309"/>
      <c r="T23" s="309"/>
      <c r="U23" s="309"/>
      <c r="V23" s="309"/>
      <c r="W23" s="309"/>
      <c r="X23" s="309">
        <v>32.966575711020916</v>
      </c>
      <c r="Y23" s="308">
        <v>0.30690789021118525</v>
      </c>
      <c r="Z23">
        <v>2.821572539038316</v>
      </c>
      <c r="AA23"/>
      <c r="AB23" s="308"/>
      <c r="AC23"/>
      <c r="AD23" s="309">
        <v>1.0990513457972315</v>
      </c>
      <c r="AE23"/>
      <c r="AF23"/>
      <c r="AG23"/>
      <c r="AH23" s="310">
        <v>8.2370117630872937</v>
      </c>
      <c r="AI23"/>
      <c r="AJ23"/>
      <c r="AK23" s="308"/>
      <c r="AL23"/>
      <c r="AM23"/>
      <c r="AN23"/>
      <c r="AO23"/>
      <c r="AP23" s="309"/>
      <c r="AQ23" s="309"/>
      <c r="AR23" s="309"/>
      <c r="AS23" s="309"/>
      <c r="AT23" s="309"/>
      <c r="AU23" s="309"/>
      <c r="AV23" s="325">
        <v>450</v>
      </c>
      <c r="AW23" s="309"/>
      <c r="AX23" s="309"/>
      <c r="AY23" s="309"/>
      <c r="AZ23" s="309"/>
      <c r="BA23" s="309"/>
      <c r="BB23" s="309"/>
      <c r="BC23" s="309"/>
      <c r="BD23" s="309"/>
      <c r="BE23" s="309"/>
      <c r="BF23" s="309"/>
      <c r="BG23" s="309"/>
      <c r="BH23" s="309"/>
      <c r="BI23" s="309"/>
      <c r="BJ23" s="309"/>
      <c r="BK23" s="309"/>
      <c r="BL23" s="309"/>
      <c r="BM23"/>
      <c r="BN23"/>
      <c r="BO23"/>
      <c r="BP23"/>
      <c r="BQ23"/>
      <c r="BR23"/>
      <c r="BS23"/>
      <c r="BT23"/>
      <c r="CC23">
        <v>632586.20425628137</v>
      </c>
      <c r="CD23">
        <v>2603788.0737775462</v>
      </c>
      <c r="CE23">
        <v>770.90426599399495</v>
      </c>
      <c r="CF23">
        <v>20.724651288057515</v>
      </c>
      <c r="CG23">
        <v>57128.154394635618</v>
      </c>
      <c r="CH23">
        <v>6859.239590834909</v>
      </c>
      <c r="CI23">
        <v>113.78405894890562</v>
      </c>
      <c r="CJ23">
        <v>27.641341642532023</v>
      </c>
      <c r="CK23">
        <v>13948.834629840649</v>
      </c>
      <c r="CL23">
        <v>122.16306778933576</v>
      </c>
      <c r="CM23">
        <v>122.20939488220345</v>
      </c>
      <c r="CN23">
        <v>0.99266267923206153</v>
      </c>
      <c r="CW23" s="326">
        <f t="shared" si="5"/>
        <v>55029.716046665206</v>
      </c>
    </row>
    <row r="24" spans="1:101" s="329" customFormat="1" ht="13.25" customHeight="1" x14ac:dyDescent="0.15">
      <c r="A24" s="300">
        <v>17</v>
      </c>
      <c r="B24" s="301">
        <v>43713</v>
      </c>
      <c r="C24" s="304">
        <v>0.3444444444444445</v>
      </c>
      <c r="D24">
        <v>11</v>
      </c>
      <c r="E24"/>
      <c r="F24"/>
      <c r="G24">
        <v>1</v>
      </c>
      <c r="H24" s="305">
        <v>2.5866933895111086</v>
      </c>
      <c r="I24" s="307">
        <f t="shared" si="3"/>
        <v>0.20567306894066917</v>
      </c>
      <c r="J24" s="323">
        <f t="shared" si="4"/>
        <v>2.7923664584517778</v>
      </c>
      <c r="K24" s="306">
        <v>92.634452819824219</v>
      </c>
      <c r="L24">
        <v>6.9989999999999997</v>
      </c>
      <c r="M24">
        <v>45.2</v>
      </c>
      <c r="N24" s="309"/>
      <c r="O24" s="309"/>
      <c r="P24" s="309"/>
      <c r="Q24">
        <v>347</v>
      </c>
      <c r="R24">
        <v>752.45</v>
      </c>
      <c r="S24" s="309"/>
      <c r="T24" s="309"/>
      <c r="U24" s="309"/>
      <c r="V24" s="309"/>
      <c r="W24" s="309"/>
      <c r="X24" s="309">
        <v>30.500000000000004</v>
      </c>
      <c r="Y24">
        <v>0.2</v>
      </c>
      <c r="Z24">
        <v>3.03</v>
      </c>
      <c r="AA24"/>
      <c r="AB24"/>
      <c r="AC24"/>
      <c r="AD24" s="309">
        <v>0.3330373001776199</v>
      </c>
      <c r="AE24"/>
      <c r="AF24"/>
      <c r="AG24"/>
      <c r="AH24" s="310">
        <v>8.42</v>
      </c>
      <c r="AI24"/>
      <c r="AJ24"/>
      <c r="AK24"/>
      <c r="AL24"/>
      <c r="AM24"/>
      <c r="AN24"/>
      <c r="AO24"/>
      <c r="AP24" s="309"/>
      <c r="AQ24" s="309"/>
      <c r="AR24" s="309"/>
      <c r="AS24" s="309"/>
      <c r="AT24" s="309"/>
      <c r="AU24" s="309"/>
      <c r="AV24" s="325">
        <v>450</v>
      </c>
      <c r="AW24" s="309"/>
      <c r="AX24" s="309"/>
      <c r="AY24" s="309"/>
      <c r="AZ24" s="309"/>
      <c r="BA24" s="309"/>
      <c r="BB24" s="309"/>
      <c r="BC24" s="309"/>
      <c r="BD24" s="309"/>
      <c r="BE24" s="309"/>
      <c r="BF24" s="309"/>
      <c r="BG24" s="309"/>
      <c r="BH24" s="309"/>
      <c r="BI24" s="309"/>
      <c r="BJ24" s="309"/>
      <c r="BK24" s="309"/>
      <c r="BL24" s="309"/>
      <c r="BM24"/>
      <c r="BN24"/>
      <c r="BO24"/>
      <c r="BP24"/>
      <c r="BQ24"/>
      <c r="BR24"/>
      <c r="BS24"/>
      <c r="BT24"/>
      <c r="CC24"/>
      <c r="CD24"/>
      <c r="CE24"/>
      <c r="CF24"/>
      <c r="CG24"/>
      <c r="CH24"/>
      <c r="CI24"/>
      <c r="CJ24"/>
      <c r="CK24"/>
      <c r="CL24"/>
      <c r="CM24"/>
      <c r="CN24"/>
      <c r="CW24" s="326">
        <f t="shared" si="5"/>
        <v>55029.716046665206</v>
      </c>
    </row>
    <row r="25" spans="1:101" s="329" customFormat="1" ht="13.25" customHeight="1" x14ac:dyDescent="0.15">
      <c r="A25" s="300">
        <v>18</v>
      </c>
      <c r="B25" s="301">
        <v>43714</v>
      </c>
      <c r="C25" s="304">
        <v>0.55625000000000002</v>
      </c>
      <c r="D25">
        <v>11</v>
      </c>
      <c r="E25"/>
      <c r="F25"/>
      <c r="G25">
        <v>1</v>
      </c>
      <c r="H25" s="305">
        <v>2.5953990055084231</v>
      </c>
      <c r="I25" s="307">
        <f t="shared" si="3"/>
        <v>0.20132016703516298</v>
      </c>
      <c r="J25" s="323">
        <f t="shared" si="4"/>
        <v>2.796719172543586</v>
      </c>
      <c r="K25" s="306">
        <v>92.801559448242188</v>
      </c>
      <c r="L25">
        <v>7.0149999999999997</v>
      </c>
      <c r="M25">
        <v>45.3</v>
      </c>
      <c r="N25" s="309"/>
      <c r="O25" s="309"/>
      <c r="P25" s="309"/>
      <c r="Q25">
        <v>344</v>
      </c>
      <c r="R25">
        <v>832.3</v>
      </c>
      <c r="S25" s="309">
        <v>0.98888764171062959</v>
      </c>
      <c r="T25" s="309">
        <v>2.0218140068886337</v>
      </c>
      <c r="U25" s="309">
        <v>0</v>
      </c>
      <c r="V25" s="309">
        <v>1.8871609946660655</v>
      </c>
      <c r="W25" s="309">
        <v>0</v>
      </c>
      <c r="X25" s="309">
        <v>26.666666666666664</v>
      </c>
      <c r="Y25">
        <v>0.25</v>
      </c>
      <c r="Z25">
        <v>2.77</v>
      </c>
      <c r="AA25">
        <v>4.814173438124417</v>
      </c>
      <c r="AB25">
        <v>0.68576761501109229</v>
      </c>
      <c r="AC25">
        <v>1.7069451856369597</v>
      </c>
      <c r="AD25" s="309">
        <v>0.44404973357015987</v>
      </c>
      <c r="AE25">
        <v>1.337958374628345</v>
      </c>
      <c r="AF25">
        <v>1.22306587317874</v>
      </c>
      <c r="AG25">
        <v>0.97915689296964004</v>
      </c>
      <c r="AH25" s="310">
        <v>8.84</v>
      </c>
      <c r="AI25">
        <v>1.1047884254494824</v>
      </c>
      <c r="AJ25">
        <v>2.4485364370711369</v>
      </c>
      <c r="AK25">
        <v>1.0562375107051101</v>
      </c>
      <c r="AL25">
        <v>2.1406984553391535</v>
      </c>
      <c r="AM25">
        <v>0.33932331195221077</v>
      </c>
      <c r="AN25">
        <v>0.5817098073845135</v>
      </c>
      <c r="AO25">
        <v>1.270166453265045</v>
      </c>
      <c r="AP25" s="309"/>
      <c r="AQ25" s="309"/>
      <c r="AR25" s="309"/>
      <c r="AS25" s="309"/>
      <c r="AT25" s="309"/>
      <c r="AU25" s="309"/>
      <c r="AV25" s="325">
        <v>450</v>
      </c>
      <c r="AW25" s="309"/>
      <c r="AX25" s="309"/>
      <c r="AY25" s="309"/>
      <c r="AZ25" s="309"/>
      <c r="BA25" s="309"/>
      <c r="BB25" s="309"/>
      <c r="BC25" s="309"/>
      <c r="BD25" s="309"/>
      <c r="BE25" s="309"/>
      <c r="BF25" s="309"/>
      <c r="BG25" s="309"/>
      <c r="BH25" s="309"/>
      <c r="BI25" s="309"/>
      <c r="BJ25" s="309"/>
      <c r="BK25" s="309"/>
      <c r="BL25" s="309"/>
      <c r="BM25">
        <v>4.0445103857566771E-2</v>
      </c>
      <c r="BN25">
        <v>3.8834951456310682E-4</v>
      </c>
      <c r="BO25">
        <v>0.29130363576809692</v>
      </c>
      <c r="BP25">
        <v>2.1283018867924528E-2</v>
      </c>
      <c r="BQ25">
        <v>3.765079365079365E-2</v>
      </c>
      <c r="BR25">
        <v>3.2428044280442807E-3</v>
      </c>
      <c r="BS25">
        <v>8.6885245901639346E-3</v>
      </c>
      <c r="BT25">
        <v>0</v>
      </c>
      <c r="BU25" s="326"/>
      <c r="BV25" s="326"/>
      <c r="BW25" s="326"/>
      <c r="BX25" s="326"/>
      <c r="BY25" s="326"/>
      <c r="BZ25" s="326"/>
      <c r="CA25" s="326"/>
      <c r="CC25">
        <v>588699.50991269434</v>
      </c>
      <c r="CD25">
        <v>2584901.3437050986</v>
      </c>
      <c r="CE25">
        <v>759.34075980375144</v>
      </c>
      <c r="CF25">
        <v>24.483803600749912</v>
      </c>
      <c r="CG25">
        <v>54082.265940374578</v>
      </c>
      <c r="CH25">
        <v>6784.8737320690207</v>
      </c>
      <c r="CI25">
        <v>106.3820276511307</v>
      </c>
      <c r="CJ25">
        <v>30.852536911654916</v>
      </c>
      <c r="CK25">
        <v>13598.892245869629</v>
      </c>
      <c r="CL25">
        <v>77.85014612496208</v>
      </c>
      <c r="CM25">
        <v>168.5467190217511</v>
      </c>
      <c r="CN25">
        <v>1.37840876942635</v>
      </c>
      <c r="CW25" s="326">
        <f t="shared" si="5"/>
        <v>55029.716046665206</v>
      </c>
    </row>
    <row r="26" spans="1:101" s="329" customFormat="1" ht="13.25" customHeight="1" x14ac:dyDescent="0.15">
      <c r="B26" s="330"/>
      <c r="C26" s="331"/>
      <c r="D26" s="309"/>
      <c r="E26" s="309"/>
      <c r="F26" s="309"/>
      <c r="G26" s="309"/>
      <c r="H26" s="310"/>
      <c r="I26" s="310"/>
      <c r="J26" s="332"/>
      <c r="K26" s="332"/>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25">
        <v>450</v>
      </c>
      <c r="AW26" s="309"/>
      <c r="AX26" s="309"/>
      <c r="AY26" s="309"/>
      <c r="AZ26" s="309"/>
      <c r="BA26" s="309"/>
      <c r="BB26" s="309"/>
      <c r="BC26" s="309"/>
      <c r="BD26" s="309"/>
      <c r="BE26" s="309"/>
      <c r="BF26" s="309"/>
      <c r="BG26" s="309"/>
      <c r="BH26" s="309"/>
      <c r="BI26" s="309"/>
      <c r="BJ26" s="309"/>
      <c r="BK26" s="309"/>
      <c r="BL26" s="309"/>
      <c r="BM26" s="309"/>
    </row>
    <row r="27" spans="1:101" s="329" customFormat="1" ht="13.25" customHeight="1" x14ac:dyDescent="0.15">
      <c r="B27" s="330"/>
      <c r="C27" s="331"/>
      <c r="D27" s="309"/>
      <c r="E27" s="309"/>
      <c r="F27" s="309"/>
      <c r="G27" s="309"/>
      <c r="H27" s="310"/>
      <c r="I27" s="310"/>
      <c r="J27" s="332"/>
      <c r="K27" s="332"/>
      <c r="L27" s="309"/>
      <c r="M27" s="309"/>
      <c r="N27" s="309"/>
      <c r="O27" s="309"/>
      <c r="P27" s="309"/>
      <c r="Q27" s="309"/>
      <c r="R27" s="309" t="s">
        <v>519</v>
      </c>
      <c r="S27" s="333">
        <f>(S15-S14)*'[1]In Process Calculations'!$H$11/$E15</f>
        <v>6.5543918423029401</v>
      </c>
      <c r="T27" s="333">
        <f>(T15-T14)*'[1]In Process Calculations'!$H$11/$E15</f>
        <v>9.5029585798816605</v>
      </c>
      <c r="U27" s="333">
        <f>(U15-U14)*'[1]In Process Calculations'!$H$11/$E15</f>
        <v>16.31999270282649</v>
      </c>
      <c r="V27" s="333">
        <f>(V15-V14)*'[1]In Process Calculations'!$H$11/$E15</f>
        <v>-4.8979155470027633</v>
      </c>
      <c r="W27" s="333">
        <f>(W15-W14)*'[1]In Process Calculations'!$H$11/$E15</f>
        <v>2.2378542510121466</v>
      </c>
      <c r="X27" s="333"/>
      <c r="Y27" s="333"/>
      <c r="Z27" s="333">
        <f>(Z15-Z14)*'[1]In Process Calculations'!$H$11/$E15</f>
        <v>-3.3104845418995921</v>
      </c>
      <c r="AA27" s="333">
        <f>(AA15-AA14)*'[1]In Process Calculations'!$H$11/$E15</f>
        <v>7.3253681179616938</v>
      </c>
      <c r="AB27" s="333">
        <f>(AB15-AB14)*'[1]In Process Calculations'!$H$11/$E15</f>
        <v>4.3725287469269292</v>
      </c>
      <c r="AC27" s="333">
        <f>(AC15-AC14)*'[1]In Process Calculations'!$H$11/$E15</f>
        <v>9.1051151080121109</v>
      </c>
      <c r="AD27" s="333"/>
      <c r="AE27" s="333">
        <f>(AE15-AE14)*'[1]In Process Calculations'!$H$11/$E15</f>
        <v>4.9703555573800209</v>
      </c>
      <c r="AF27" s="333">
        <f>(AF15-AF14)*'[1]In Process Calculations'!$H$11/$E15</f>
        <v>3.4514093882039654</v>
      </c>
      <c r="AG27" s="333">
        <f>(AG15-AG14)*'[1]In Process Calculations'!$H$11/$E15</f>
        <v>3.3055631453862167</v>
      </c>
      <c r="AH27" s="333"/>
      <c r="AI27" s="333">
        <f>(AI15-AI14)*'[1]In Process Calculations'!$H$11/$E15</f>
        <v>2.6654776706232619</v>
      </c>
      <c r="AJ27" s="333">
        <f>(AJ15-AJ14)*'[1]In Process Calculations'!$H$11/$E15</f>
        <v>5.9746952720113411</v>
      </c>
      <c r="AK27" s="333">
        <f>(AK15-AK14)*'[1]In Process Calculations'!$H$11/$E15</f>
        <v>5.7902506032680172</v>
      </c>
      <c r="AL27" s="333">
        <f>(AL15-AL14)*'[1]In Process Calculations'!$H$11/$E15</f>
        <v>7.5354953419090469</v>
      </c>
      <c r="AM27" s="333">
        <f>(AM15-AM14)*'[1]In Process Calculations'!$H$11/$E15</f>
        <v>1.1196150142436194</v>
      </c>
      <c r="AN27" s="333">
        <f>(AN15-AN14)*'[1]In Process Calculations'!$H$11/$E15</f>
        <v>-1.9920582021139448</v>
      </c>
      <c r="AO27" s="333">
        <f>(AO15-AO14)*'[1]In Process Calculations'!$H$11/$E15</f>
        <v>4.9360780065005345</v>
      </c>
      <c r="AP27" s="309"/>
      <c r="AQ27" s="309"/>
      <c r="AR27" s="309"/>
      <c r="AS27" s="309"/>
      <c r="AT27" s="309"/>
      <c r="AU27" s="309"/>
      <c r="AV27" s="325">
        <v>450</v>
      </c>
      <c r="AW27" s="309"/>
      <c r="AX27" s="309"/>
      <c r="AY27" s="309"/>
      <c r="AZ27" s="309"/>
      <c r="BA27" s="309"/>
      <c r="BB27" s="309"/>
      <c r="BC27" s="309"/>
      <c r="BD27" s="309"/>
      <c r="BE27" s="309"/>
      <c r="BF27" s="309"/>
      <c r="BG27" s="309"/>
      <c r="BH27" s="309"/>
      <c r="BI27" s="309"/>
      <c r="BJ27" s="309"/>
      <c r="BK27" s="309"/>
      <c r="BL27" s="309"/>
      <c r="BM27" s="309"/>
    </row>
    <row r="28" spans="1:101" s="329" customFormat="1" ht="13.25" customHeight="1" x14ac:dyDescent="0.15">
      <c r="B28" s="330"/>
      <c r="C28" s="331"/>
      <c r="D28" s="309"/>
      <c r="E28" s="309"/>
      <c r="F28" s="309"/>
      <c r="G28" s="309"/>
      <c r="H28" s="309"/>
      <c r="I28" s="309"/>
      <c r="J28" s="334"/>
      <c r="K28" s="334"/>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309"/>
      <c r="AT28" s="309"/>
      <c r="AU28" s="309"/>
      <c r="AV28" s="309"/>
      <c r="AW28" s="309"/>
      <c r="AX28" s="309"/>
      <c r="AY28" s="309"/>
      <c r="AZ28" s="309"/>
      <c r="BA28" s="309"/>
      <c r="BB28" s="309"/>
      <c r="BC28" s="309"/>
      <c r="BD28" s="309"/>
      <c r="BE28" s="309"/>
      <c r="BF28" s="309"/>
      <c r="BG28" s="309"/>
      <c r="BH28" s="309"/>
      <c r="BI28" s="309"/>
      <c r="BJ28" s="309"/>
      <c r="BK28" s="309"/>
      <c r="BL28" s="309"/>
      <c r="BM28" s="309"/>
    </row>
    <row r="29" spans="1:101" s="329" customFormat="1" ht="13.25" customHeight="1" x14ac:dyDescent="0.15">
      <c r="B29" s="330"/>
      <c r="C29" s="331"/>
      <c r="D29" s="309"/>
      <c r="E29" s="309"/>
      <c r="F29" s="309"/>
      <c r="G29" s="309"/>
      <c r="H29" s="309"/>
      <c r="I29" s="309"/>
      <c r="J29" s="334"/>
      <c r="K29" s="334"/>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c r="BF29" s="309"/>
      <c r="BG29" s="309"/>
      <c r="BH29" s="309"/>
      <c r="BI29" s="309"/>
      <c r="BJ29" s="309"/>
      <c r="BK29" s="309"/>
      <c r="BL29" s="309"/>
      <c r="BM29" s="309"/>
    </row>
    <row r="30" spans="1:101" s="329" customFormat="1" ht="13.25" customHeight="1" x14ac:dyDescent="0.15">
      <c r="B30" s="330"/>
      <c r="C30" s="331"/>
      <c r="D30" s="309"/>
      <c r="E30" s="309"/>
      <c r="F30" s="309"/>
      <c r="G30" s="309"/>
      <c r="H30" s="309"/>
      <c r="I30" s="309"/>
      <c r="J30" s="334"/>
      <c r="K30" s="334"/>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309"/>
      <c r="AT30" s="309"/>
      <c r="AU30" s="309"/>
      <c r="AV30" s="309"/>
      <c r="AW30" s="309"/>
      <c r="AX30" s="309"/>
      <c r="AY30" s="309"/>
      <c r="AZ30" s="309"/>
      <c r="BA30" s="309"/>
      <c r="BB30" s="309"/>
      <c r="BC30" s="309"/>
      <c r="BD30" s="309"/>
      <c r="BE30" s="309"/>
      <c r="BF30" s="309"/>
      <c r="BG30" s="309"/>
      <c r="BH30" s="309"/>
      <c r="BI30" s="309"/>
      <c r="BJ30" s="309"/>
      <c r="BK30" s="309"/>
      <c r="BL30" s="309"/>
      <c r="BM30" s="309"/>
    </row>
    <row r="31" spans="1:101" s="329" customFormat="1" ht="13.25" customHeight="1" x14ac:dyDescent="0.15">
      <c r="B31" s="330"/>
      <c r="C31" s="331"/>
      <c r="D31" s="309"/>
      <c r="E31" s="309"/>
      <c r="F31" s="309"/>
      <c r="G31" s="309"/>
      <c r="H31" s="309"/>
      <c r="I31" s="309"/>
      <c r="J31" s="334"/>
      <c r="K31" s="334"/>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row>
    <row r="32" spans="1:101" s="329" customFormat="1" ht="13.25" customHeight="1" x14ac:dyDescent="0.15">
      <c r="B32" s="330"/>
      <c r="C32" s="331"/>
      <c r="D32" s="309"/>
      <c r="E32" s="309"/>
      <c r="F32" s="309"/>
      <c r="G32" s="309"/>
      <c r="H32" s="309"/>
      <c r="I32" s="309"/>
      <c r="J32" s="334"/>
      <c r="K32" s="334"/>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309"/>
      <c r="AT32" s="309"/>
      <c r="AU32" s="309"/>
      <c r="AV32" s="309"/>
      <c r="AW32" s="309"/>
      <c r="AX32" s="309"/>
      <c r="AY32" s="309"/>
      <c r="AZ32" s="309"/>
      <c r="BA32" s="309"/>
      <c r="BB32" s="309"/>
      <c r="BC32" s="309"/>
      <c r="BD32" s="309"/>
      <c r="BE32" s="309"/>
      <c r="BF32" s="309"/>
      <c r="BG32" s="309"/>
      <c r="BH32" s="309"/>
      <c r="BI32" s="309"/>
      <c r="BJ32" s="309"/>
      <c r="BK32" s="309"/>
      <c r="BL32" s="309"/>
      <c r="BM32" s="309"/>
    </row>
    <row r="33" spans="2:65" s="329" customFormat="1" ht="13.25" customHeight="1" x14ac:dyDescent="0.15">
      <c r="B33" s="330"/>
      <c r="C33" s="331"/>
      <c r="D33" s="309"/>
      <c r="E33" s="309"/>
      <c r="F33" s="309"/>
      <c r="G33" s="309"/>
      <c r="H33" s="309"/>
      <c r="I33" s="309"/>
      <c r="J33" s="334"/>
      <c r="K33" s="334"/>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309"/>
      <c r="AT33" s="309"/>
      <c r="AU33" s="309"/>
      <c r="AV33" s="309"/>
      <c r="AW33" s="309"/>
      <c r="AX33" s="309"/>
      <c r="AY33" s="309"/>
      <c r="AZ33" s="309"/>
      <c r="BA33" s="309"/>
      <c r="BB33" s="309"/>
      <c r="BC33" s="309"/>
      <c r="BD33" s="309"/>
      <c r="BE33" s="309"/>
      <c r="BF33" s="309"/>
      <c r="BG33" s="309"/>
      <c r="BH33" s="309"/>
      <c r="BI33" s="309"/>
      <c r="BJ33" s="309"/>
      <c r="BK33" s="309"/>
      <c r="BL33" s="309"/>
      <c r="BM33" s="309"/>
    </row>
    <row r="34" spans="2:65" s="329" customFormat="1" ht="13.25" customHeight="1" x14ac:dyDescent="0.15">
      <c r="B34" s="330"/>
      <c r="C34" s="331"/>
      <c r="D34" s="309"/>
      <c r="E34" s="309"/>
      <c r="F34" s="309"/>
      <c r="G34" s="309"/>
      <c r="H34" s="309"/>
      <c r="I34" s="309"/>
      <c r="J34" s="334"/>
      <c r="K34" s="334"/>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309"/>
      <c r="AT34" s="309"/>
      <c r="AU34" s="309"/>
      <c r="AV34" s="309"/>
      <c r="AW34" s="309"/>
      <c r="AX34" s="309"/>
      <c r="AY34" s="309"/>
      <c r="AZ34" s="309"/>
      <c r="BA34" s="309"/>
      <c r="BB34" s="309"/>
      <c r="BC34" s="309"/>
      <c r="BD34" s="309"/>
      <c r="BE34" s="309"/>
      <c r="BF34" s="309"/>
      <c r="BG34" s="309"/>
      <c r="BH34" s="309"/>
      <c r="BI34" s="309"/>
      <c r="BJ34" s="309"/>
      <c r="BK34" s="309"/>
      <c r="BL34" s="309"/>
      <c r="BM34" s="309"/>
    </row>
    <row r="35" spans="2:65" s="329" customFormat="1" ht="13.25" customHeight="1" x14ac:dyDescent="0.15">
      <c r="B35" s="330"/>
      <c r="C35" s="331"/>
      <c r="D35" s="309"/>
      <c r="E35" s="309"/>
      <c r="F35" s="309"/>
      <c r="G35" s="309"/>
      <c r="H35" s="309"/>
      <c r="I35" s="309"/>
      <c r="J35" s="334"/>
      <c r="K35" s="334"/>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c r="BF35" s="309"/>
      <c r="BG35" s="309"/>
      <c r="BH35" s="309"/>
      <c r="BI35" s="309"/>
      <c r="BJ35" s="309"/>
      <c r="BK35" s="309"/>
      <c r="BL35" s="309"/>
      <c r="BM35" s="309"/>
    </row>
    <row r="36" spans="2:65" s="329" customFormat="1" ht="13.25" customHeight="1" x14ac:dyDescent="0.15">
      <c r="B36" s="330"/>
      <c r="C36" s="331"/>
      <c r="D36" s="309"/>
      <c r="E36" s="309"/>
      <c r="F36" s="309"/>
      <c r="G36" s="309"/>
      <c r="H36" s="309"/>
      <c r="I36" s="309"/>
      <c r="J36" s="334"/>
      <c r="K36" s="334"/>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row>
    <row r="37" spans="2:65" s="329" customFormat="1" ht="13.25" customHeight="1" x14ac:dyDescent="0.15">
      <c r="B37" s="330"/>
      <c r="C37" s="331"/>
      <c r="D37" s="309"/>
      <c r="E37" s="309"/>
      <c r="F37" s="309"/>
      <c r="G37" s="309"/>
      <c r="H37" s="309"/>
      <c r="I37" s="309"/>
      <c r="J37" s="334"/>
      <c r="K37" s="334"/>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309"/>
      <c r="AT37" s="309"/>
      <c r="AU37" s="309"/>
      <c r="AV37" s="309"/>
      <c r="AW37" s="309"/>
      <c r="AX37" s="309"/>
      <c r="AY37" s="309"/>
      <c r="AZ37" s="309"/>
      <c r="BA37" s="309"/>
      <c r="BB37" s="309"/>
      <c r="BC37" s="309"/>
      <c r="BD37" s="309"/>
      <c r="BE37" s="309"/>
      <c r="BF37" s="309"/>
      <c r="BG37" s="309"/>
      <c r="BH37" s="309"/>
      <c r="BI37" s="309"/>
      <c r="BJ37" s="309"/>
      <c r="BK37" s="309"/>
      <c r="BL37" s="309"/>
      <c r="BM37" s="309"/>
    </row>
    <row r="38" spans="2:65" s="329" customFormat="1" ht="13.25" customHeight="1" x14ac:dyDescent="0.15">
      <c r="B38" s="330"/>
      <c r="C38" s="331"/>
      <c r="D38" s="309"/>
      <c r="E38" s="309"/>
      <c r="F38" s="309"/>
      <c r="G38" s="309"/>
      <c r="H38" s="309"/>
      <c r="I38" s="309"/>
      <c r="J38" s="334"/>
      <c r="K38" s="334"/>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309"/>
      <c r="AT38" s="309"/>
      <c r="AU38" s="309"/>
      <c r="AV38" s="309"/>
      <c r="AW38" s="309"/>
      <c r="AX38" s="309"/>
      <c r="AY38" s="309"/>
      <c r="AZ38" s="309"/>
      <c r="BA38" s="309"/>
      <c r="BB38" s="309"/>
      <c r="BC38" s="309"/>
      <c r="BD38" s="309"/>
      <c r="BE38" s="309"/>
      <c r="BF38" s="309"/>
      <c r="BG38" s="309"/>
      <c r="BH38" s="309"/>
      <c r="BI38" s="309"/>
      <c r="BJ38" s="309"/>
      <c r="BK38" s="309"/>
      <c r="BL38" s="309"/>
      <c r="BM38" s="309"/>
    </row>
    <row r="39" spans="2:65" s="329" customFormat="1" ht="13.25" customHeight="1" x14ac:dyDescent="0.15">
      <c r="B39" s="330"/>
      <c r="C39" s="331"/>
      <c r="D39" s="309"/>
      <c r="E39" s="309"/>
      <c r="F39" s="309"/>
      <c r="G39" s="309"/>
      <c r="H39" s="309"/>
      <c r="I39" s="309"/>
      <c r="J39" s="334"/>
      <c r="K39" s="334"/>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c r="BF39" s="309"/>
      <c r="BG39" s="309"/>
      <c r="BH39" s="309"/>
      <c r="BI39" s="309"/>
      <c r="BJ39" s="309"/>
      <c r="BK39" s="309"/>
      <c r="BL39" s="309"/>
      <c r="BM39" s="309"/>
    </row>
    <row r="40" spans="2:65" s="329" customFormat="1" ht="13.25" customHeight="1" x14ac:dyDescent="0.15">
      <c r="B40" s="330"/>
      <c r="C40" s="331"/>
      <c r="D40" s="309"/>
      <c r="E40" s="309"/>
      <c r="F40" s="309"/>
      <c r="G40" s="309"/>
      <c r="H40" s="309"/>
      <c r="I40" s="309"/>
      <c r="J40" s="334"/>
      <c r="K40" s="334"/>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309"/>
      <c r="AT40" s="309"/>
      <c r="AU40" s="309"/>
      <c r="AV40" s="309"/>
      <c r="AW40" s="309"/>
      <c r="AX40" s="309"/>
      <c r="AY40" s="309"/>
      <c r="AZ40" s="309"/>
      <c r="BA40" s="309"/>
      <c r="BB40" s="309"/>
      <c r="BC40" s="309"/>
      <c r="BD40" s="309"/>
      <c r="BE40" s="309"/>
      <c r="BF40" s="309"/>
      <c r="BG40" s="309"/>
      <c r="BH40" s="309"/>
      <c r="BI40" s="309"/>
      <c r="BJ40" s="309"/>
      <c r="BK40" s="309"/>
      <c r="BL40" s="309"/>
      <c r="BM40" s="309"/>
    </row>
    <row r="41" spans="2:65" s="329" customFormat="1" ht="13.25" customHeight="1" x14ac:dyDescent="0.15">
      <c r="B41" s="330"/>
      <c r="C41" s="331"/>
      <c r="D41" s="309"/>
      <c r="E41" s="309"/>
      <c r="F41" s="309"/>
      <c r="G41" s="309"/>
      <c r="H41" s="309"/>
      <c r="I41" s="309"/>
      <c r="J41" s="334"/>
      <c r="K41" s="334"/>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309"/>
      <c r="AT41" s="309"/>
      <c r="AU41" s="309"/>
      <c r="AV41" s="309"/>
      <c r="AW41" s="309"/>
      <c r="AX41" s="309"/>
      <c r="AY41" s="309"/>
      <c r="AZ41" s="309"/>
      <c r="BA41" s="309"/>
      <c r="BB41" s="309"/>
      <c r="BC41" s="309"/>
      <c r="BD41" s="309"/>
      <c r="BE41" s="309"/>
      <c r="BF41" s="309"/>
      <c r="BG41" s="309"/>
      <c r="BH41" s="309"/>
      <c r="BI41" s="309"/>
      <c r="BJ41" s="309"/>
      <c r="BK41" s="309"/>
      <c r="BL41" s="309"/>
      <c r="BM41" s="309"/>
    </row>
    <row r="42" spans="2:65" s="329" customFormat="1" ht="13.25" customHeight="1" x14ac:dyDescent="0.15">
      <c r="B42" s="330"/>
      <c r="C42" s="331"/>
      <c r="D42" s="309"/>
      <c r="E42" s="309"/>
      <c r="F42" s="309"/>
      <c r="G42" s="309"/>
      <c r="H42" s="309"/>
      <c r="I42" s="309"/>
      <c r="J42" s="334"/>
      <c r="K42" s="334"/>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row>
    <row r="43" spans="2:65" s="329" customFormat="1" ht="13.25" customHeight="1" x14ac:dyDescent="0.15">
      <c r="B43" s="330"/>
      <c r="C43" s="331"/>
      <c r="D43" s="309"/>
      <c r="E43" s="309"/>
      <c r="F43" s="309"/>
      <c r="G43" s="309"/>
      <c r="H43" s="309"/>
      <c r="I43" s="309"/>
      <c r="J43" s="334"/>
      <c r="K43" s="334"/>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c r="BF43" s="309"/>
      <c r="BG43" s="309"/>
      <c r="BH43" s="309"/>
      <c r="BI43" s="309"/>
      <c r="BJ43" s="309"/>
      <c r="BK43" s="309"/>
      <c r="BL43" s="309"/>
      <c r="BM43" s="309"/>
    </row>
    <row r="44" spans="2:65" s="329" customFormat="1" ht="13.25" customHeight="1" x14ac:dyDescent="0.15">
      <c r="B44" s="330"/>
      <c r="C44" s="331"/>
      <c r="D44" s="309"/>
      <c r="E44" s="309"/>
      <c r="F44" s="309"/>
      <c r="G44" s="309"/>
      <c r="H44" s="309"/>
      <c r="I44" s="309"/>
      <c r="J44" s="334"/>
      <c r="K44" s="334"/>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309"/>
      <c r="AT44" s="309"/>
      <c r="AU44" s="309"/>
      <c r="AV44" s="309"/>
      <c r="AW44" s="309"/>
      <c r="AX44" s="309"/>
      <c r="AY44" s="309"/>
      <c r="AZ44" s="309"/>
      <c r="BA44" s="309"/>
      <c r="BB44" s="309"/>
      <c r="BC44" s="309"/>
      <c r="BD44" s="309"/>
      <c r="BE44" s="309"/>
      <c r="BF44" s="309"/>
      <c r="BG44" s="309"/>
      <c r="BH44" s="309"/>
      <c r="BI44" s="309"/>
      <c r="BJ44" s="309"/>
      <c r="BK44" s="309"/>
      <c r="BL44" s="309"/>
      <c r="BM44" s="309"/>
    </row>
    <row r="45" spans="2:65" s="329" customFormat="1" ht="13.25" customHeight="1" x14ac:dyDescent="0.15">
      <c r="B45" s="330"/>
      <c r="C45" s="331"/>
      <c r="D45" s="309"/>
      <c r="E45" s="309"/>
      <c r="F45" s="309"/>
      <c r="G45" s="309"/>
      <c r="H45" s="309"/>
      <c r="I45" s="309"/>
      <c r="J45" s="334"/>
      <c r="K45" s="334"/>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c r="AT45" s="309"/>
      <c r="AU45" s="309"/>
      <c r="AV45" s="309"/>
      <c r="AW45" s="309"/>
      <c r="AX45" s="309"/>
      <c r="AY45" s="309"/>
      <c r="AZ45" s="309"/>
      <c r="BA45" s="309"/>
      <c r="BB45" s="309"/>
      <c r="BC45" s="309"/>
      <c r="BD45" s="309"/>
      <c r="BE45" s="309"/>
      <c r="BF45" s="309"/>
      <c r="BG45" s="309"/>
      <c r="BH45" s="309"/>
      <c r="BI45" s="309"/>
      <c r="BJ45" s="309"/>
      <c r="BK45" s="309"/>
      <c r="BL45" s="309"/>
      <c r="BM45" s="309"/>
    </row>
    <row r="46" spans="2:65" s="329" customFormat="1" ht="13.25" customHeight="1" x14ac:dyDescent="0.15">
      <c r="B46" s="330"/>
      <c r="C46" s="331"/>
      <c r="D46" s="309"/>
      <c r="E46" s="309"/>
      <c r="F46" s="309"/>
      <c r="G46" s="309"/>
      <c r="H46" s="309"/>
      <c r="I46" s="309"/>
      <c r="J46" s="334"/>
      <c r="K46" s="334"/>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309"/>
      <c r="AT46" s="309"/>
      <c r="AU46" s="309"/>
      <c r="AV46" s="309"/>
      <c r="AW46" s="309"/>
      <c r="AX46" s="309"/>
      <c r="AY46" s="309"/>
      <c r="AZ46" s="309"/>
      <c r="BA46" s="309"/>
      <c r="BB46" s="309"/>
      <c r="BC46" s="309"/>
      <c r="BD46" s="309"/>
      <c r="BE46" s="309"/>
      <c r="BF46" s="309"/>
      <c r="BG46" s="309"/>
      <c r="BH46" s="309"/>
      <c r="BI46" s="309"/>
      <c r="BJ46" s="309"/>
      <c r="BK46" s="309"/>
      <c r="BL46" s="309"/>
      <c r="BM46" s="309"/>
    </row>
    <row r="47" spans="2:65" s="329" customFormat="1" ht="13.25" customHeight="1" x14ac:dyDescent="0.15">
      <c r="B47" s="330"/>
      <c r="C47" s="331"/>
      <c r="D47" s="309"/>
      <c r="E47" s="309"/>
      <c r="F47" s="309"/>
      <c r="G47" s="309"/>
      <c r="H47" s="309"/>
      <c r="I47" s="309"/>
      <c r="J47" s="334"/>
      <c r="K47" s="334"/>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309"/>
      <c r="AT47" s="309"/>
      <c r="AU47" s="309"/>
      <c r="AV47" s="309"/>
      <c r="AW47" s="309"/>
      <c r="AX47" s="309"/>
      <c r="AY47" s="309"/>
      <c r="AZ47" s="309"/>
      <c r="BA47" s="309"/>
      <c r="BB47" s="309"/>
      <c r="BC47" s="309"/>
      <c r="BD47" s="309"/>
      <c r="BE47" s="309"/>
      <c r="BF47" s="309"/>
      <c r="BG47" s="309"/>
      <c r="BH47" s="309"/>
      <c r="BI47" s="309"/>
      <c r="BJ47" s="309"/>
      <c r="BK47" s="309"/>
      <c r="BL47" s="309"/>
      <c r="BM47" s="309"/>
    </row>
    <row r="48" spans="2:65" s="329" customFormat="1" ht="13.25" customHeight="1" x14ac:dyDescent="0.15">
      <c r="B48" s="330"/>
      <c r="C48" s="331"/>
      <c r="D48" s="309"/>
      <c r="E48" s="309"/>
      <c r="F48" s="309"/>
      <c r="G48" s="309"/>
      <c r="H48" s="309"/>
      <c r="I48" s="309"/>
      <c r="J48" s="334"/>
      <c r="K48" s="334"/>
      <c r="L48" s="309"/>
      <c r="M48" s="309"/>
      <c r="N48" s="309"/>
      <c r="O48" s="309"/>
      <c r="P48" s="309"/>
      <c r="Q48" s="309"/>
      <c r="R48" s="309"/>
      <c r="S48" s="309"/>
      <c r="T48" s="309"/>
      <c r="U48" s="309"/>
      <c r="V48" s="309"/>
      <c r="W48" s="309"/>
      <c r="X48" s="309"/>
      <c r="Y48" s="309"/>
      <c r="Z48" s="309"/>
      <c r="AA48" s="309"/>
      <c r="AB48" s="309"/>
      <c r="AC48" s="309"/>
      <c r="AD48" s="309"/>
      <c r="AE48" s="309"/>
      <c r="AF48" s="309"/>
      <c r="AG48" s="309"/>
      <c r="AH48" s="309"/>
      <c r="AI48" s="309"/>
      <c r="AJ48" s="309"/>
      <c r="AK48" s="309"/>
      <c r="AL48" s="309"/>
      <c r="AM48" s="309"/>
      <c r="AN48" s="309"/>
      <c r="AO48" s="309"/>
      <c r="AP48" s="309"/>
      <c r="AQ48" s="309"/>
      <c r="AR48" s="309"/>
      <c r="AS48" s="309"/>
      <c r="AT48" s="309"/>
      <c r="AU48" s="309"/>
      <c r="AV48" s="309"/>
      <c r="AW48" s="309"/>
      <c r="AX48" s="309"/>
      <c r="AY48" s="309"/>
      <c r="AZ48" s="309"/>
      <c r="BA48" s="309"/>
      <c r="BB48" s="309"/>
      <c r="BC48" s="309"/>
      <c r="BD48" s="309"/>
      <c r="BE48" s="309"/>
      <c r="BF48" s="309"/>
      <c r="BG48" s="309"/>
      <c r="BH48" s="309"/>
      <c r="BI48" s="309"/>
      <c r="BJ48" s="309"/>
      <c r="BK48" s="309"/>
      <c r="BL48" s="309"/>
      <c r="BM48" s="309"/>
    </row>
    <row r="49" spans="2:65" s="329" customFormat="1" ht="13.25" customHeight="1" x14ac:dyDescent="0.15">
      <c r="B49" s="330"/>
      <c r="C49" s="331"/>
      <c r="D49" s="309"/>
      <c r="E49" s="309"/>
      <c r="F49" s="309"/>
      <c r="G49" s="309"/>
      <c r="H49" s="309"/>
      <c r="I49" s="309"/>
      <c r="J49" s="334"/>
      <c r="K49" s="334"/>
      <c r="L49" s="309"/>
      <c r="M49" s="309"/>
      <c r="N49" s="309"/>
      <c r="O49" s="309"/>
      <c r="P49" s="309"/>
      <c r="Q49" s="309"/>
      <c r="R49" s="309"/>
      <c r="S49" s="309"/>
      <c r="T49" s="309"/>
      <c r="U49" s="309"/>
      <c r="V49" s="309"/>
      <c r="W49" s="309"/>
      <c r="X49" s="309"/>
      <c r="Y49" s="309"/>
      <c r="Z49" s="309"/>
      <c r="AA49" s="309"/>
      <c r="AB49" s="309"/>
      <c r="AC49" s="309"/>
      <c r="AD49" s="309"/>
      <c r="AE49" s="309"/>
      <c r="AF49" s="309"/>
      <c r="AG49" s="309"/>
      <c r="AH49" s="309"/>
      <c r="AI49" s="309"/>
      <c r="AJ49" s="309"/>
      <c r="AK49" s="309"/>
      <c r="AL49" s="309"/>
      <c r="AM49" s="309"/>
      <c r="AN49" s="309"/>
      <c r="AO49" s="309"/>
      <c r="AP49" s="309"/>
      <c r="AQ49" s="309"/>
      <c r="AR49" s="309"/>
      <c r="AS49" s="309"/>
      <c r="AT49" s="309"/>
      <c r="AU49" s="309"/>
      <c r="AV49" s="309"/>
      <c r="AW49" s="309"/>
      <c r="AX49" s="309"/>
      <c r="AY49" s="309"/>
      <c r="AZ49" s="309"/>
      <c r="BA49" s="309"/>
      <c r="BB49" s="309"/>
      <c r="BC49" s="309"/>
      <c r="BD49" s="309"/>
      <c r="BE49" s="309"/>
      <c r="BF49" s="309"/>
      <c r="BG49" s="309"/>
      <c r="BH49" s="309"/>
      <c r="BI49" s="309"/>
      <c r="BJ49" s="309"/>
      <c r="BK49" s="309"/>
      <c r="BL49" s="309"/>
      <c r="BM49" s="309"/>
    </row>
    <row r="50" spans="2:65" s="329" customFormat="1" ht="13.25" customHeight="1" x14ac:dyDescent="0.15">
      <c r="B50" s="330"/>
      <c r="C50" s="331"/>
      <c r="D50" s="309"/>
      <c r="E50" s="309"/>
      <c r="F50" s="309"/>
      <c r="G50" s="309"/>
      <c r="H50" s="309"/>
      <c r="I50" s="309"/>
      <c r="J50" s="334"/>
      <c r="K50" s="334"/>
      <c r="L50" s="309"/>
      <c r="M50" s="309"/>
      <c r="N50" s="309"/>
      <c r="O50" s="309"/>
      <c r="P50" s="309"/>
      <c r="Q50" s="309"/>
      <c r="R50" s="309"/>
      <c r="S50" s="309"/>
      <c r="T50" s="309"/>
      <c r="U50" s="309"/>
      <c r="V50" s="309"/>
      <c r="W50" s="309"/>
      <c r="X50" s="309"/>
      <c r="Y50" s="309"/>
      <c r="Z50" s="309"/>
      <c r="AA50" s="309"/>
      <c r="AB50" s="309"/>
      <c r="AC50" s="309"/>
      <c r="AD50" s="309"/>
      <c r="AE50" s="309"/>
      <c r="AF50" s="309"/>
      <c r="AG50" s="309"/>
      <c r="AH50" s="309"/>
      <c r="AI50" s="309"/>
      <c r="AJ50" s="309"/>
      <c r="AK50" s="309"/>
      <c r="AL50" s="309"/>
      <c r="AM50" s="309"/>
      <c r="AN50" s="309"/>
      <c r="AO50" s="309"/>
      <c r="AP50" s="309"/>
      <c r="AQ50" s="309"/>
      <c r="AR50" s="309"/>
      <c r="AS50" s="309"/>
      <c r="AT50" s="309"/>
      <c r="AU50" s="309"/>
      <c r="AV50" s="309"/>
      <c r="AW50" s="309"/>
      <c r="AX50" s="309"/>
      <c r="AY50" s="309"/>
      <c r="AZ50" s="309"/>
      <c r="BA50" s="309"/>
      <c r="BB50" s="309"/>
      <c r="BC50" s="309"/>
      <c r="BD50" s="309"/>
      <c r="BE50" s="309"/>
      <c r="BF50" s="309"/>
      <c r="BG50" s="309"/>
      <c r="BH50" s="309"/>
      <c r="BI50" s="309"/>
      <c r="BJ50" s="309"/>
      <c r="BK50" s="309"/>
      <c r="BL50" s="309"/>
      <c r="BM50" s="309"/>
    </row>
    <row r="51" spans="2:65" s="329" customFormat="1" ht="13.25" customHeight="1" x14ac:dyDescent="0.15">
      <c r="B51" s="330"/>
      <c r="C51" s="331"/>
      <c r="D51" s="309"/>
      <c r="E51" s="309"/>
      <c r="F51" s="309"/>
      <c r="G51" s="309"/>
      <c r="H51" s="309"/>
      <c r="I51" s="309"/>
      <c r="J51" s="334"/>
      <c r="K51" s="334"/>
      <c r="L51" s="309"/>
      <c r="M51" s="309"/>
      <c r="N51" s="309"/>
      <c r="O51" s="309"/>
      <c r="P51" s="309"/>
      <c r="Q51" s="309"/>
      <c r="R51" s="309"/>
      <c r="S51" s="309"/>
      <c r="T51" s="309"/>
      <c r="U51" s="309"/>
      <c r="V51" s="309"/>
      <c r="W51" s="309"/>
      <c r="X51" s="309"/>
      <c r="Y51" s="309"/>
      <c r="Z51" s="309"/>
      <c r="AA51" s="309"/>
      <c r="AB51" s="309"/>
      <c r="AC51" s="309"/>
      <c r="AD51" s="309"/>
      <c r="AE51" s="309"/>
      <c r="AF51" s="309"/>
      <c r="AG51" s="309"/>
      <c r="AH51" s="309"/>
      <c r="AI51" s="309"/>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row>
    <row r="52" spans="2:65" s="329" customFormat="1" ht="13.25" customHeight="1" x14ac:dyDescent="0.15">
      <c r="B52" s="330"/>
      <c r="C52" s="331"/>
      <c r="D52" s="309"/>
      <c r="E52" s="309"/>
      <c r="F52" s="309"/>
      <c r="G52" s="309"/>
      <c r="H52" s="309"/>
      <c r="I52" s="309"/>
      <c r="J52" s="334"/>
      <c r="K52" s="334"/>
      <c r="L52" s="309"/>
      <c r="M52" s="309"/>
      <c r="N52" s="309"/>
      <c r="O52" s="309"/>
      <c r="P52" s="309"/>
      <c r="Q52" s="309"/>
      <c r="R52" s="309"/>
      <c r="S52" s="309"/>
      <c r="T52" s="309"/>
      <c r="U52" s="309"/>
      <c r="V52" s="309"/>
      <c r="W52" s="309"/>
      <c r="X52" s="309"/>
      <c r="Y52" s="309"/>
      <c r="Z52" s="309"/>
      <c r="AA52" s="309"/>
      <c r="AB52" s="309"/>
      <c r="AC52" s="309"/>
      <c r="AD52" s="309"/>
      <c r="AE52" s="309"/>
      <c r="AF52" s="309"/>
      <c r="AG52" s="309"/>
      <c r="AH52" s="309"/>
      <c r="AI52" s="309"/>
      <c r="AJ52" s="309"/>
      <c r="AK52" s="309"/>
      <c r="AL52" s="309"/>
      <c r="AM52" s="309"/>
      <c r="AN52" s="309"/>
      <c r="AO52" s="309"/>
      <c r="AP52" s="309"/>
      <c r="AQ52" s="309"/>
      <c r="AR52" s="309"/>
      <c r="AS52" s="309"/>
      <c r="AT52" s="309"/>
      <c r="AU52" s="309"/>
      <c r="AV52" s="309"/>
      <c r="AW52" s="309"/>
      <c r="AX52" s="309"/>
      <c r="AY52" s="309"/>
      <c r="AZ52" s="309"/>
      <c r="BA52" s="309"/>
      <c r="BB52" s="309"/>
      <c r="BC52" s="309"/>
      <c r="BD52" s="309"/>
      <c r="BE52" s="309"/>
      <c r="BF52" s="309"/>
      <c r="BG52" s="309"/>
      <c r="BH52" s="309"/>
      <c r="BI52" s="309"/>
      <c r="BJ52" s="309"/>
      <c r="BK52" s="309"/>
      <c r="BL52" s="309"/>
      <c r="BM52" s="309"/>
    </row>
    <row r="53" spans="2:65" s="329" customFormat="1" ht="13.25" customHeight="1" x14ac:dyDescent="0.15">
      <c r="B53" s="330"/>
      <c r="C53" s="331"/>
      <c r="D53" s="309"/>
      <c r="E53" s="309"/>
      <c r="F53" s="309"/>
      <c r="G53" s="309"/>
      <c r="H53" s="309"/>
      <c r="I53" s="309"/>
      <c r="J53" s="334"/>
      <c r="K53" s="334"/>
      <c r="L53" s="309"/>
      <c r="M53" s="309"/>
      <c r="N53" s="309"/>
      <c r="O53" s="309"/>
      <c r="P53" s="309"/>
      <c r="Q53" s="309"/>
      <c r="R53" s="309"/>
      <c r="S53" s="309"/>
      <c r="T53" s="309"/>
      <c r="U53" s="309"/>
      <c r="V53" s="309"/>
      <c r="W53" s="309"/>
      <c r="X53" s="309"/>
      <c r="Y53" s="309"/>
      <c r="Z53" s="309"/>
      <c r="AA53" s="309"/>
      <c r="AB53" s="309"/>
      <c r="AC53" s="309"/>
      <c r="AD53" s="309"/>
      <c r="AE53" s="309"/>
      <c r="AF53" s="309"/>
      <c r="AG53" s="309"/>
      <c r="AH53" s="309"/>
      <c r="AI53" s="309"/>
      <c r="AJ53" s="309"/>
      <c r="AK53" s="309"/>
      <c r="AL53" s="309"/>
      <c r="AM53" s="309"/>
      <c r="AN53" s="309"/>
      <c r="AO53" s="309"/>
      <c r="AP53" s="309"/>
      <c r="AQ53" s="309"/>
      <c r="AR53" s="309"/>
      <c r="AS53" s="309"/>
      <c r="AT53" s="309"/>
      <c r="AU53" s="309"/>
      <c r="AV53" s="309"/>
      <c r="AW53" s="309"/>
      <c r="AX53" s="309"/>
      <c r="AY53" s="309"/>
      <c r="AZ53" s="309"/>
      <c r="BA53" s="309"/>
      <c r="BB53" s="309"/>
      <c r="BC53" s="309"/>
      <c r="BD53" s="309"/>
      <c r="BE53" s="309"/>
      <c r="BF53" s="309"/>
      <c r="BG53" s="309"/>
      <c r="BH53" s="309"/>
      <c r="BI53" s="309"/>
      <c r="BJ53" s="309"/>
      <c r="BK53" s="309"/>
      <c r="BL53" s="309"/>
      <c r="BM53" s="309"/>
    </row>
    <row r="54" spans="2:65" s="329" customFormat="1" ht="13.25" customHeight="1" x14ac:dyDescent="0.15">
      <c r="B54" s="330"/>
      <c r="C54" s="331"/>
      <c r="D54" s="309"/>
      <c r="E54" s="309"/>
      <c r="F54" s="309"/>
      <c r="G54" s="309"/>
      <c r="H54" s="309"/>
      <c r="I54" s="309"/>
      <c r="J54" s="334"/>
      <c r="K54" s="334"/>
      <c r="L54" s="309"/>
      <c r="M54" s="309"/>
      <c r="N54" s="309"/>
      <c r="O54" s="309"/>
      <c r="P54" s="309"/>
      <c r="Q54" s="309"/>
      <c r="R54" s="309"/>
      <c r="S54" s="309"/>
      <c r="T54" s="309"/>
      <c r="U54" s="309"/>
      <c r="V54" s="309"/>
      <c r="W54" s="309"/>
      <c r="X54" s="309"/>
      <c r="Y54" s="309"/>
      <c r="Z54" s="309"/>
      <c r="AA54" s="309"/>
      <c r="AB54" s="309"/>
      <c r="AC54" s="309"/>
      <c r="AD54" s="309"/>
      <c r="AE54" s="309"/>
      <c r="AF54" s="309"/>
      <c r="AG54" s="309"/>
      <c r="AH54" s="309"/>
      <c r="AI54" s="309"/>
      <c r="AJ54" s="309"/>
      <c r="AK54" s="309"/>
      <c r="AL54" s="309"/>
      <c r="AM54" s="309"/>
      <c r="AN54" s="309"/>
      <c r="AO54" s="309"/>
      <c r="AP54" s="309"/>
      <c r="AQ54" s="309"/>
      <c r="AR54" s="309"/>
      <c r="AS54" s="309"/>
      <c r="AT54" s="309"/>
      <c r="AU54" s="309"/>
      <c r="AV54" s="309"/>
      <c r="AW54" s="309"/>
      <c r="AX54" s="309"/>
      <c r="AY54" s="309"/>
      <c r="AZ54" s="309"/>
      <c r="BA54" s="309"/>
      <c r="BB54" s="309"/>
      <c r="BC54" s="309"/>
      <c r="BD54" s="309"/>
      <c r="BE54" s="309"/>
      <c r="BF54" s="309"/>
      <c r="BG54" s="309"/>
      <c r="BH54" s="309"/>
      <c r="BI54" s="309"/>
      <c r="BJ54" s="309"/>
      <c r="BK54" s="309"/>
      <c r="BL54" s="309"/>
      <c r="BM54" s="309"/>
    </row>
    <row r="55" spans="2:65" s="329" customFormat="1" ht="13.25" customHeight="1" x14ac:dyDescent="0.15">
      <c r="B55" s="330"/>
      <c r="C55" s="331"/>
      <c r="D55" s="309"/>
      <c r="E55" s="309"/>
      <c r="F55" s="309"/>
      <c r="G55" s="309"/>
      <c r="H55" s="309"/>
      <c r="I55" s="309"/>
      <c r="J55" s="334"/>
      <c r="K55" s="334"/>
      <c r="L55" s="309"/>
      <c r="M55" s="309"/>
      <c r="N55" s="309"/>
      <c r="O55" s="309"/>
      <c r="P55" s="309"/>
      <c r="Q55" s="309"/>
      <c r="R55" s="309"/>
      <c r="S55" s="309"/>
      <c r="T55" s="309"/>
      <c r="U55" s="309"/>
      <c r="V55" s="309"/>
      <c r="W55" s="309"/>
      <c r="X55" s="309"/>
      <c r="Y55" s="309"/>
      <c r="Z55" s="309"/>
      <c r="AA55" s="309"/>
      <c r="AB55" s="309"/>
      <c r="AC55" s="309"/>
      <c r="AD55" s="309"/>
      <c r="AE55" s="309"/>
      <c r="AF55" s="309"/>
      <c r="AG55" s="309"/>
      <c r="AH55" s="309"/>
      <c r="AI55" s="309"/>
      <c r="AJ55" s="309"/>
      <c r="AK55" s="309"/>
      <c r="AL55" s="309"/>
      <c r="AM55" s="309"/>
      <c r="AN55" s="309"/>
      <c r="AO55" s="309"/>
      <c r="AP55" s="309"/>
      <c r="AQ55" s="309"/>
      <c r="AR55" s="309"/>
      <c r="AS55" s="309"/>
      <c r="AT55" s="309"/>
      <c r="AU55" s="309"/>
      <c r="AV55" s="309"/>
      <c r="AW55" s="309"/>
      <c r="AX55" s="309"/>
      <c r="AY55" s="309"/>
      <c r="AZ55" s="309"/>
      <c r="BA55" s="309"/>
      <c r="BB55" s="309"/>
      <c r="BC55" s="309"/>
      <c r="BD55" s="309"/>
      <c r="BE55" s="309"/>
      <c r="BF55" s="309"/>
      <c r="BG55" s="309"/>
      <c r="BH55" s="309"/>
      <c r="BI55" s="309"/>
      <c r="BJ55" s="309"/>
      <c r="BK55" s="309"/>
      <c r="BL55" s="309"/>
      <c r="BM55" s="309"/>
    </row>
    <row r="56" spans="2:65" s="329" customFormat="1" ht="13.25" customHeight="1" x14ac:dyDescent="0.15">
      <c r="B56" s="330"/>
      <c r="C56" s="331"/>
      <c r="D56" s="309"/>
      <c r="E56" s="309"/>
      <c r="F56" s="309"/>
      <c r="G56" s="309"/>
      <c r="H56" s="309"/>
      <c r="I56" s="309"/>
      <c r="J56" s="334"/>
      <c r="K56" s="334"/>
      <c r="L56" s="309"/>
      <c r="M56" s="309"/>
      <c r="N56" s="309"/>
      <c r="O56" s="309"/>
      <c r="P56" s="309"/>
      <c r="Q56" s="309"/>
      <c r="R56" s="309"/>
      <c r="S56" s="309"/>
      <c r="T56" s="309"/>
      <c r="U56" s="309"/>
      <c r="V56" s="309"/>
      <c r="W56" s="309"/>
      <c r="X56" s="309"/>
      <c r="Y56" s="309"/>
      <c r="Z56" s="309"/>
      <c r="AA56" s="309"/>
      <c r="AB56" s="309"/>
      <c r="AC56" s="309"/>
      <c r="AD56" s="309"/>
      <c r="AE56" s="309"/>
      <c r="AF56" s="309"/>
      <c r="AG56" s="309"/>
      <c r="AH56" s="309"/>
      <c r="AI56" s="309"/>
      <c r="AJ56" s="309"/>
      <c r="AK56" s="309"/>
      <c r="AL56" s="309"/>
      <c r="AM56" s="309"/>
      <c r="AN56" s="309"/>
      <c r="AO56" s="309"/>
      <c r="AP56" s="309"/>
      <c r="AQ56" s="309"/>
      <c r="AR56" s="309"/>
      <c r="AS56" s="309"/>
      <c r="AT56" s="309"/>
      <c r="AU56" s="309"/>
      <c r="AV56" s="309"/>
      <c r="AW56" s="309"/>
      <c r="AX56" s="309"/>
      <c r="AY56" s="309"/>
      <c r="AZ56" s="309"/>
      <c r="BA56" s="309"/>
      <c r="BB56" s="309"/>
      <c r="BC56" s="309"/>
      <c r="BD56" s="309"/>
      <c r="BE56" s="309"/>
      <c r="BF56" s="309"/>
      <c r="BG56" s="309"/>
      <c r="BH56" s="309"/>
      <c r="BI56" s="309"/>
      <c r="BJ56" s="309"/>
      <c r="BK56" s="309"/>
      <c r="BL56" s="309"/>
      <c r="BM56" s="309"/>
    </row>
    <row r="57" spans="2:65" s="329" customFormat="1" ht="13.25" customHeight="1" x14ac:dyDescent="0.15">
      <c r="B57" s="330"/>
      <c r="C57" s="331"/>
      <c r="D57" s="309"/>
      <c r="E57" s="309"/>
      <c r="F57" s="309"/>
      <c r="G57" s="309"/>
      <c r="H57" s="309"/>
      <c r="I57" s="309"/>
      <c r="J57" s="334"/>
      <c r="K57" s="334"/>
      <c r="L57" s="309"/>
      <c r="M57" s="309"/>
      <c r="N57" s="309"/>
      <c r="O57" s="309"/>
      <c r="P57" s="309"/>
      <c r="Q57" s="309"/>
      <c r="R57" s="309"/>
      <c r="S57" s="309"/>
      <c r="T57" s="309"/>
      <c r="U57" s="309"/>
      <c r="V57" s="309"/>
      <c r="W57" s="309"/>
      <c r="X57" s="309"/>
      <c r="Y57" s="309"/>
      <c r="Z57" s="309"/>
      <c r="AA57" s="309"/>
      <c r="AB57" s="309"/>
      <c r="AC57" s="309"/>
      <c r="AD57" s="309"/>
      <c r="AE57" s="309"/>
      <c r="AF57" s="309"/>
      <c r="AG57" s="309"/>
      <c r="AH57" s="309"/>
      <c r="AI57" s="309"/>
      <c r="AJ57" s="309"/>
      <c r="AK57" s="309"/>
      <c r="AL57" s="309"/>
      <c r="AM57" s="309"/>
      <c r="AN57" s="309"/>
      <c r="AO57" s="309"/>
      <c r="AP57" s="309"/>
      <c r="AQ57" s="309"/>
      <c r="AR57" s="309"/>
      <c r="AS57" s="309"/>
      <c r="AT57" s="309"/>
      <c r="AU57" s="309"/>
      <c r="AV57" s="309"/>
      <c r="AW57" s="309"/>
      <c r="AX57" s="309"/>
      <c r="AY57" s="309"/>
      <c r="AZ57" s="309"/>
      <c r="BA57" s="309"/>
      <c r="BB57" s="309"/>
      <c r="BC57" s="309"/>
      <c r="BD57" s="309"/>
      <c r="BE57" s="309"/>
      <c r="BF57" s="309"/>
      <c r="BG57" s="309"/>
      <c r="BH57" s="309"/>
      <c r="BI57" s="309"/>
      <c r="BJ57" s="309"/>
      <c r="BK57" s="309"/>
      <c r="BL57" s="309"/>
      <c r="BM57" s="309"/>
    </row>
    <row r="58" spans="2:65" s="329" customFormat="1" ht="13.25" customHeight="1" x14ac:dyDescent="0.15">
      <c r="B58" s="330"/>
      <c r="C58" s="331"/>
      <c r="D58" s="309"/>
      <c r="E58" s="309"/>
      <c r="F58" s="309"/>
      <c r="G58" s="309"/>
      <c r="H58" s="309"/>
      <c r="I58" s="309"/>
      <c r="J58" s="334"/>
      <c r="K58" s="334"/>
      <c r="L58" s="309"/>
      <c r="M58" s="309"/>
      <c r="N58" s="309"/>
      <c r="O58" s="309"/>
      <c r="P58" s="309"/>
      <c r="Q58" s="309"/>
      <c r="R58" s="309"/>
      <c r="S58" s="309"/>
      <c r="T58" s="309"/>
      <c r="U58" s="309"/>
      <c r="V58" s="309"/>
      <c r="W58" s="309"/>
      <c r="X58" s="309"/>
      <c r="Y58" s="309"/>
      <c r="Z58" s="309"/>
      <c r="AA58" s="309"/>
      <c r="AB58" s="309"/>
      <c r="AC58" s="309"/>
      <c r="AD58" s="309"/>
      <c r="AE58" s="309"/>
      <c r="AF58" s="309"/>
      <c r="AG58" s="309"/>
      <c r="AH58" s="309"/>
      <c r="AI58" s="309"/>
      <c r="AJ58" s="309"/>
      <c r="AK58" s="309"/>
      <c r="AL58" s="309"/>
      <c r="AM58" s="309"/>
      <c r="AN58" s="309"/>
      <c r="AO58" s="309"/>
      <c r="AP58" s="309"/>
      <c r="AQ58" s="309"/>
      <c r="AR58" s="309"/>
      <c r="AS58" s="309"/>
      <c r="AT58" s="309"/>
      <c r="AU58" s="309"/>
      <c r="AV58" s="309"/>
      <c r="AW58" s="309"/>
      <c r="AX58" s="309"/>
      <c r="AY58" s="309"/>
      <c r="AZ58" s="309"/>
      <c r="BA58" s="309"/>
      <c r="BB58" s="309"/>
      <c r="BC58" s="309"/>
      <c r="BD58" s="309"/>
      <c r="BE58" s="309"/>
      <c r="BF58" s="309"/>
      <c r="BG58" s="309"/>
      <c r="BH58" s="309"/>
      <c r="BI58" s="309"/>
      <c r="BJ58" s="309"/>
      <c r="BK58" s="309"/>
      <c r="BL58" s="309"/>
      <c r="BM58" s="309"/>
    </row>
    <row r="59" spans="2:65" s="329" customFormat="1" ht="13.25" customHeight="1" x14ac:dyDescent="0.15">
      <c r="B59" s="330"/>
      <c r="C59" s="331"/>
      <c r="D59" s="309"/>
      <c r="E59" s="309"/>
      <c r="F59" s="309"/>
      <c r="G59" s="309"/>
      <c r="H59" s="309"/>
      <c r="I59" s="309"/>
      <c r="J59" s="334"/>
      <c r="K59" s="334"/>
      <c r="L59" s="309"/>
      <c r="M59" s="309"/>
      <c r="N59" s="309"/>
      <c r="O59" s="309"/>
      <c r="P59" s="309"/>
      <c r="Q59" s="309"/>
      <c r="R59" s="309"/>
      <c r="S59" s="309"/>
      <c r="T59" s="309"/>
      <c r="U59" s="309"/>
      <c r="V59" s="309"/>
      <c r="W59" s="309"/>
      <c r="X59" s="309"/>
      <c r="Y59" s="309"/>
      <c r="Z59" s="309"/>
      <c r="AA59" s="309"/>
      <c r="AB59" s="309"/>
      <c r="AC59" s="309"/>
      <c r="AD59" s="309"/>
      <c r="AE59" s="309"/>
      <c r="AF59" s="309"/>
      <c r="AG59" s="309"/>
      <c r="AH59" s="309"/>
      <c r="AI59" s="309"/>
      <c r="AJ59" s="309"/>
      <c r="AK59" s="309"/>
      <c r="AL59" s="309"/>
      <c r="AM59" s="309"/>
      <c r="AN59" s="309"/>
      <c r="AO59" s="309"/>
      <c r="AP59" s="309"/>
      <c r="AQ59" s="309"/>
      <c r="AR59" s="309"/>
      <c r="AS59" s="309"/>
      <c r="AT59" s="309"/>
      <c r="AU59" s="309"/>
      <c r="AV59" s="309"/>
      <c r="AW59" s="309"/>
      <c r="AX59" s="309"/>
      <c r="AY59" s="309"/>
      <c r="AZ59" s="309"/>
      <c r="BA59" s="309"/>
      <c r="BB59" s="309"/>
      <c r="BC59" s="309"/>
      <c r="BD59" s="309"/>
      <c r="BE59" s="309"/>
      <c r="BF59" s="309"/>
      <c r="BG59" s="309"/>
      <c r="BH59" s="309"/>
      <c r="BI59" s="309"/>
      <c r="BJ59" s="309"/>
      <c r="BK59" s="309"/>
      <c r="BL59" s="309"/>
      <c r="BM59" s="309"/>
    </row>
    <row r="60" spans="2:65" s="329" customFormat="1" ht="13.25" customHeight="1" x14ac:dyDescent="0.15">
      <c r="B60" s="330"/>
      <c r="C60" s="331"/>
      <c r="D60" s="309"/>
      <c r="E60" s="309"/>
      <c r="F60" s="309"/>
      <c r="G60" s="309"/>
      <c r="H60" s="309"/>
      <c r="I60" s="309"/>
      <c r="J60" s="334"/>
      <c r="K60" s="334"/>
      <c r="L60" s="309"/>
      <c r="M60" s="309"/>
      <c r="N60" s="309"/>
      <c r="O60" s="309"/>
      <c r="P60" s="309"/>
      <c r="Q60" s="309"/>
      <c r="R60" s="309"/>
      <c r="S60" s="309"/>
      <c r="T60" s="309"/>
      <c r="U60" s="309"/>
      <c r="V60" s="309"/>
      <c r="W60" s="309"/>
      <c r="X60" s="309"/>
      <c r="Y60" s="309"/>
      <c r="Z60" s="309"/>
      <c r="AA60" s="309"/>
      <c r="AB60" s="309"/>
      <c r="AC60" s="309"/>
      <c r="AD60" s="309"/>
      <c r="AE60" s="309"/>
      <c r="AF60" s="309"/>
      <c r="AG60" s="309"/>
      <c r="AH60" s="309"/>
      <c r="AI60" s="309"/>
      <c r="AJ60" s="309"/>
      <c r="AK60" s="309"/>
      <c r="AL60" s="309"/>
      <c r="AM60" s="309"/>
      <c r="AN60" s="309"/>
      <c r="AO60" s="309"/>
      <c r="AP60" s="309"/>
      <c r="AQ60" s="309"/>
      <c r="AR60" s="309"/>
      <c r="AS60" s="309"/>
      <c r="AT60" s="309"/>
      <c r="AU60" s="309"/>
      <c r="AV60" s="309"/>
      <c r="AW60" s="309"/>
      <c r="AX60" s="309"/>
      <c r="AY60" s="309"/>
      <c r="AZ60" s="309"/>
      <c r="BA60" s="309"/>
      <c r="BB60" s="309"/>
      <c r="BC60" s="309"/>
      <c r="BD60" s="309"/>
      <c r="BE60" s="309"/>
      <c r="BF60" s="309"/>
      <c r="BG60" s="309"/>
      <c r="BH60" s="309"/>
      <c r="BI60" s="309"/>
      <c r="BJ60" s="309"/>
      <c r="BK60" s="309"/>
      <c r="BL60" s="309"/>
      <c r="BM60" s="309"/>
    </row>
    <row r="61" spans="2:65" s="329" customFormat="1" ht="13.25" customHeight="1" x14ac:dyDescent="0.15">
      <c r="B61" s="330"/>
      <c r="C61" s="331"/>
      <c r="D61" s="309"/>
      <c r="E61" s="309"/>
      <c r="F61" s="309"/>
      <c r="G61" s="309"/>
      <c r="H61" s="309"/>
      <c r="I61" s="309"/>
      <c r="J61" s="334"/>
      <c r="K61" s="334"/>
      <c r="L61" s="309"/>
      <c r="M61" s="309"/>
      <c r="N61" s="309"/>
      <c r="O61" s="309"/>
      <c r="P61" s="309"/>
      <c r="Q61" s="309"/>
      <c r="R61" s="309"/>
      <c r="S61" s="309"/>
      <c r="T61" s="309"/>
      <c r="U61" s="309"/>
      <c r="V61" s="309"/>
      <c r="W61" s="309"/>
      <c r="X61" s="309"/>
      <c r="Y61" s="309"/>
      <c r="Z61" s="309"/>
      <c r="AA61" s="309"/>
      <c r="AB61" s="309"/>
      <c r="AC61" s="309"/>
      <c r="AD61" s="309"/>
      <c r="AE61" s="309"/>
      <c r="AF61" s="309"/>
      <c r="AG61" s="309"/>
      <c r="AH61" s="309"/>
      <c r="AI61" s="309"/>
      <c r="AJ61" s="309"/>
      <c r="AK61" s="309"/>
      <c r="AL61" s="309"/>
      <c r="AM61" s="309"/>
      <c r="AN61" s="309"/>
      <c r="AO61" s="309"/>
      <c r="AP61" s="309"/>
      <c r="AQ61" s="309"/>
      <c r="AR61" s="309"/>
      <c r="AS61" s="309"/>
      <c r="AT61" s="309"/>
      <c r="AU61" s="309"/>
      <c r="AV61" s="309"/>
      <c r="AW61" s="309"/>
      <c r="AX61" s="309"/>
      <c r="AY61" s="309"/>
      <c r="AZ61" s="309"/>
      <c r="BA61" s="309"/>
      <c r="BB61" s="309"/>
      <c r="BC61" s="309"/>
      <c r="BD61" s="309"/>
      <c r="BE61" s="309"/>
      <c r="BF61" s="309"/>
      <c r="BG61" s="309"/>
      <c r="BH61" s="309"/>
      <c r="BI61" s="309"/>
      <c r="BJ61" s="309"/>
      <c r="BK61" s="309"/>
      <c r="BL61" s="309"/>
      <c r="BM61" s="309"/>
    </row>
    <row r="62" spans="2:65" s="329" customFormat="1" ht="13.25" customHeight="1" x14ac:dyDescent="0.15">
      <c r="B62" s="330"/>
      <c r="C62" s="331"/>
      <c r="D62" s="309"/>
      <c r="E62" s="309"/>
      <c r="F62" s="309"/>
      <c r="G62" s="309"/>
      <c r="H62" s="309"/>
      <c r="I62" s="309"/>
      <c r="J62" s="334"/>
      <c r="K62" s="334"/>
      <c r="L62" s="309"/>
      <c r="M62" s="309"/>
      <c r="N62" s="309"/>
      <c r="O62" s="309"/>
      <c r="P62" s="309"/>
      <c r="Q62" s="309"/>
      <c r="R62" s="309"/>
      <c r="S62" s="309"/>
      <c r="T62" s="309"/>
      <c r="U62" s="309"/>
      <c r="V62" s="309"/>
      <c r="W62" s="309"/>
      <c r="X62" s="309"/>
      <c r="Y62" s="309"/>
      <c r="Z62" s="309"/>
      <c r="AA62" s="309"/>
      <c r="AB62" s="309"/>
      <c r="AC62" s="309"/>
      <c r="AD62" s="309"/>
      <c r="AE62" s="309"/>
      <c r="AF62" s="309"/>
      <c r="AG62" s="309"/>
      <c r="AH62" s="309"/>
      <c r="AI62" s="309"/>
      <c r="AJ62" s="309"/>
      <c r="AK62" s="309"/>
      <c r="AL62" s="309"/>
      <c r="AM62" s="309"/>
      <c r="AN62" s="309"/>
      <c r="AO62" s="309"/>
      <c r="AP62" s="309"/>
      <c r="AQ62" s="309"/>
      <c r="AR62" s="309"/>
      <c r="AS62" s="309"/>
      <c r="AT62" s="309"/>
      <c r="AU62" s="309"/>
      <c r="AV62" s="309"/>
      <c r="AW62" s="309"/>
      <c r="AX62" s="309"/>
      <c r="AY62" s="309"/>
      <c r="AZ62" s="309"/>
      <c r="BA62" s="309"/>
      <c r="BB62" s="309"/>
      <c r="BC62" s="309"/>
      <c r="BD62" s="309"/>
      <c r="BE62" s="309"/>
      <c r="BF62" s="309"/>
      <c r="BG62" s="309"/>
      <c r="BH62" s="309"/>
      <c r="BI62" s="309"/>
      <c r="BJ62" s="309"/>
      <c r="BK62" s="309"/>
      <c r="BL62" s="309"/>
      <c r="BM62" s="309"/>
    </row>
    <row r="63" spans="2:65" s="329" customFormat="1" ht="13.25" customHeight="1" x14ac:dyDescent="0.15">
      <c r="B63" s="330"/>
      <c r="C63" s="331"/>
      <c r="D63" s="309"/>
      <c r="E63" s="309"/>
      <c r="F63" s="309"/>
      <c r="G63" s="309"/>
      <c r="H63" s="309"/>
      <c r="I63" s="309"/>
      <c r="J63" s="334"/>
      <c r="K63" s="334"/>
      <c r="L63" s="309"/>
      <c r="M63" s="309"/>
      <c r="N63" s="309"/>
      <c r="O63" s="309"/>
      <c r="P63" s="309"/>
      <c r="Q63" s="309"/>
      <c r="R63" s="309"/>
      <c r="S63" s="309"/>
      <c r="T63" s="309"/>
      <c r="U63" s="309"/>
      <c r="V63" s="309"/>
      <c r="W63" s="309"/>
      <c r="X63" s="309"/>
      <c r="Y63" s="309"/>
      <c r="Z63" s="309"/>
      <c r="AA63" s="309"/>
      <c r="AB63" s="309"/>
      <c r="AC63" s="309"/>
      <c r="AD63" s="309"/>
      <c r="AE63" s="309"/>
      <c r="AF63" s="309"/>
      <c r="AG63" s="309"/>
      <c r="AH63" s="309"/>
      <c r="AI63" s="309"/>
      <c r="AJ63" s="309"/>
      <c r="AK63" s="309"/>
      <c r="AL63" s="309"/>
      <c r="AM63" s="309"/>
      <c r="AN63" s="309"/>
      <c r="AO63" s="309"/>
      <c r="AP63" s="309"/>
      <c r="AQ63" s="309"/>
      <c r="AR63" s="309"/>
      <c r="AS63" s="309"/>
      <c r="AT63" s="309"/>
      <c r="AU63" s="309"/>
      <c r="AV63" s="309"/>
      <c r="AW63" s="309"/>
      <c r="AX63" s="309"/>
      <c r="AY63" s="309"/>
      <c r="AZ63" s="309"/>
      <c r="BA63" s="309"/>
      <c r="BB63" s="309"/>
      <c r="BC63" s="309"/>
      <c r="BD63" s="309"/>
      <c r="BE63" s="309"/>
      <c r="BF63" s="309"/>
      <c r="BG63" s="309"/>
      <c r="BH63" s="309"/>
      <c r="BI63" s="309"/>
      <c r="BJ63" s="309"/>
      <c r="BK63" s="309"/>
      <c r="BL63" s="309"/>
      <c r="BM63" s="309"/>
    </row>
    <row r="64" spans="2:65" s="329" customFormat="1" ht="13.25" customHeight="1" x14ac:dyDescent="0.15">
      <c r="B64" s="330"/>
      <c r="C64" s="331"/>
      <c r="D64" s="309"/>
      <c r="E64" s="309"/>
      <c r="F64" s="309"/>
      <c r="G64" s="309"/>
      <c r="H64" s="309"/>
      <c r="I64" s="309"/>
      <c r="J64" s="334"/>
      <c r="K64" s="334"/>
      <c r="L64" s="309"/>
      <c r="M64" s="309"/>
      <c r="N64" s="309"/>
      <c r="O64" s="309"/>
      <c r="P64" s="309"/>
      <c r="Q64" s="309"/>
      <c r="R64" s="309"/>
      <c r="S64" s="309"/>
      <c r="T64" s="309"/>
      <c r="U64" s="309"/>
      <c r="V64" s="309"/>
      <c r="W64" s="309"/>
      <c r="X64" s="309"/>
      <c r="Y64" s="309"/>
      <c r="Z64" s="309"/>
      <c r="AA64" s="309"/>
      <c r="AB64" s="309"/>
      <c r="AC64" s="309"/>
      <c r="AD64" s="309"/>
      <c r="AE64" s="309"/>
      <c r="AF64" s="309"/>
      <c r="AG64" s="309"/>
      <c r="AH64" s="309"/>
      <c r="AI64" s="309"/>
      <c r="AJ64" s="309"/>
      <c r="AK64" s="309"/>
      <c r="AL64" s="309"/>
      <c r="AM64" s="309"/>
      <c r="AN64" s="309"/>
      <c r="AO64" s="309"/>
      <c r="AP64" s="309"/>
      <c r="AQ64" s="309"/>
      <c r="AR64" s="309"/>
      <c r="AS64" s="309"/>
      <c r="AT64" s="309"/>
      <c r="AU64" s="309"/>
      <c r="AV64" s="309"/>
      <c r="AW64" s="309"/>
      <c r="AX64" s="309"/>
      <c r="AY64" s="309"/>
      <c r="AZ64" s="309"/>
      <c r="BA64" s="309"/>
      <c r="BB64" s="309"/>
      <c r="BC64" s="309"/>
      <c r="BD64" s="309"/>
      <c r="BE64" s="309"/>
      <c r="BF64" s="309"/>
      <c r="BG64" s="309"/>
      <c r="BH64" s="309"/>
      <c r="BI64" s="309"/>
      <c r="BJ64" s="309"/>
      <c r="BK64" s="309"/>
      <c r="BL64" s="309"/>
      <c r="BM64" s="309"/>
    </row>
    <row r="65" spans="2:65" s="329" customFormat="1" ht="13.25" customHeight="1" x14ac:dyDescent="0.15">
      <c r="B65" s="330"/>
      <c r="C65" s="331"/>
      <c r="D65" s="309"/>
      <c r="E65" s="309"/>
      <c r="F65" s="309"/>
      <c r="G65" s="309"/>
      <c r="H65" s="309"/>
      <c r="I65" s="309"/>
      <c r="J65" s="334"/>
      <c r="K65" s="334"/>
      <c r="L65" s="309"/>
      <c r="M65" s="309"/>
      <c r="N65" s="309"/>
      <c r="O65" s="309"/>
      <c r="P65" s="309"/>
      <c r="Q65" s="309"/>
      <c r="R65" s="309"/>
      <c r="S65" s="309"/>
      <c r="T65" s="309"/>
      <c r="U65" s="309"/>
      <c r="V65" s="309"/>
      <c r="W65" s="309"/>
      <c r="X65" s="309"/>
      <c r="Y65" s="309"/>
      <c r="Z65" s="309"/>
      <c r="AA65" s="309"/>
      <c r="AB65" s="309"/>
      <c r="AC65" s="309"/>
      <c r="AD65" s="309"/>
      <c r="AE65" s="309"/>
      <c r="AF65" s="309"/>
      <c r="AG65" s="309"/>
      <c r="AH65" s="309"/>
      <c r="AI65" s="309"/>
      <c r="AJ65" s="309"/>
      <c r="AK65" s="309"/>
      <c r="AL65" s="309"/>
      <c r="AM65" s="309"/>
      <c r="AN65" s="309"/>
      <c r="AO65" s="309"/>
      <c r="AP65" s="309"/>
      <c r="AQ65" s="309"/>
      <c r="AR65" s="309"/>
      <c r="AS65" s="309"/>
      <c r="AT65" s="309"/>
      <c r="AU65" s="309"/>
      <c r="AV65" s="309"/>
      <c r="AW65" s="309"/>
      <c r="AX65" s="309"/>
      <c r="AY65" s="309"/>
      <c r="AZ65" s="309"/>
      <c r="BA65" s="309"/>
      <c r="BB65" s="309"/>
      <c r="BC65" s="309"/>
      <c r="BD65" s="309"/>
      <c r="BE65" s="309"/>
      <c r="BF65" s="309"/>
      <c r="BG65" s="309"/>
      <c r="BH65" s="309"/>
      <c r="BI65" s="309"/>
      <c r="BJ65" s="309"/>
      <c r="BK65" s="309"/>
      <c r="BL65" s="309"/>
      <c r="BM65" s="309"/>
    </row>
    <row r="66" spans="2:65" s="329" customFormat="1" ht="13.25" customHeight="1" x14ac:dyDescent="0.15">
      <c r="B66" s="330"/>
      <c r="C66" s="331"/>
      <c r="D66" s="309"/>
      <c r="E66" s="309"/>
      <c r="F66" s="309"/>
      <c r="G66" s="309"/>
      <c r="H66" s="309"/>
      <c r="I66" s="309"/>
      <c r="J66" s="334"/>
      <c r="K66" s="334"/>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row>
    <row r="67" spans="2:65" s="329" customFormat="1" ht="13.25" customHeight="1" x14ac:dyDescent="0.15">
      <c r="B67" s="330"/>
      <c r="C67" s="331"/>
      <c r="D67" s="309"/>
      <c r="E67" s="309"/>
      <c r="F67" s="309"/>
      <c r="G67" s="309"/>
      <c r="H67" s="309"/>
      <c r="I67" s="309"/>
      <c r="J67" s="334"/>
      <c r="K67" s="334"/>
      <c r="L67" s="309"/>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row>
    <row r="68" spans="2:65" s="329" customFormat="1" ht="13.25" customHeight="1" x14ac:dyDescent="0.15">
      <c r="B68" s="330"/>
      <c r="C68" s="331"/>
      <c r="D68" s="309"/>
      <c r="E68" s="309"/>
      <c r="F68" s="309"/>
      <c r="G68" s="309"/>
      <c r="H68" s="309"/>
      <c r="I68" s="309"/>
      <c r="J68" s="334"/>
      <c r="K68" s="334"/>
      <c r="L68" s="309"/>
      <c r="M68" s="309"/>
      <c r="N68" s="309"/>
      <c r="O68" s="309"/>
      <c r="P68" s="309"/>
      <c r="Q68" s="309"/>
      <c r="R68" s="309"/>
      <c r="S68" s="309"/>
      <c r="T68" s="309"/>
      <c r="U68" s="309"/>
      <c r="V68" s="309"/>
      <c r="W68" s="309"/>
      <c r="X68" s="309"/>
      <c r="Y68" s="309"/>
      <c r="Z68" s="309"/>
      <c r="AA68" s="309"/>
      <c r="AB68" s="309"/>
      <c r="AC68" s="309"/>
      <c r="AD68" s="309"/>
      <c r="AE68" s="309"/>
      <c r="AF68" s="309"/>
      <c r="AG68" s="309"/>
      <c r="AH68" s="309"/>
      <c r="AI68" s="309"/>
      <c r="AJ68" s="309"/>
      <c r="AK68" s="309"/>
      <c r="AL68" s="309"/>
      <c r="AM68" s="309"/>
      <c r="AN68" s="309"/>
      <c r="AO68" s="309"/>
      <c r="AP68" s="309"/>
      <c r="AQ68" s="309"/>
      <c r="AR68" s="309"/>
      <c r="AS68" s="309"/>
      <c r="AT68" s="309"/>
      <c r="AU68" s="309"/>
      <c r="AV68" s="309"/>
      <c r="AW68" s="309"/>
      <c r="AX68" s="309"/>
      <c r="AY68" s="309"/>
      <c r="AZ68" s="309"/>
      <c r="BA68" s="309"/>
      <c r="BB68" s="309"/>
      <c r="BC68" s="309"/>
      <c r="BD68" s="309"/>
      <c r="BE68" s="309"/>
      <c r="BF68" s="309"/>
      <c r="BG68" s="309"/>
      <c r="BH68" s="309"/>
      <c r="BI68" s="309"/>
      <c r="BJ68" s="309"/>
      <c r="BK68" s="309"/>
      <c r="BL68" s="309"/>
      <c r="BM68" s="309"/>
    </row>
    <row r="69" spans="2:65" s="329" customFormat="1" ht="13.25" customHeight="1" x14ac:dyDescent="0.15">
      <c r="B69" s="330"/>
      <c r="C69" s="331"/>
      <c r="D69" s="309"/>
      <c r="E69" s="309"/>
      <c r="F69" s="309"/>
      <c r="G69" s="309"/>
      <c r="H69" s="309"/>
      <c r="I69" s="309"/>
      <c r="J69" s="334"/>
      <c r="K69" s="334"/>
      <c r="L69" s="309"/>
      <c r="M69" s="309"/>
      <c r="N69" s="309"/>
      <c r="O69" s="309"/>
      <c r="P69" s="309"/>
      <c r="Q69" s="309"/>
      <c r="R69" s="309"/>
      <c r="S69" s="309"/>
      <c r="T69" s="309"/>
      <c r="U69" s="309"/>
      <c r="V69" s="309"/>
      <c r="W69" s="309"/>
      <c r="X69" s="309"/>
      <c r="Y69" s="309"/>
      <c r="Z69" s="309"/>
      <c r="AA69" s="309"/>
      <c r="AB69" s="309"/>
      <c r="AC69" s="309"/>
      <c r="AD69" s="309"/>
      <c r="AE69" s="309"/>
      <c r="AF69" s="309"/>
      <c r="AG69" s="309"/>
      <c r="AH69" s="309"/>
      <c r="AI69" s="309"/>
      <c r="AJ69" s="309"/>
      <c r="AK69" s="309"/>
      <c r="AL69" s="309"/>
      <c r="AM69" s="309"/>
      <c r="AN69" s="309"/>
      <c r="AO69" s="309"/>
      <c r="AP69" s="309"/>
      <c r="AQ69" s="309"/>
      <c r="AR69" s="309"/>
      <c r="AS69" s="309"/>
      <c r="AT69" s="309"/>
      <c r="AU69" s="309"/>
      <c r="AV69" s="309"/>
      <c r="AW69" s="309"/>
      <c r="AX69" s="309"/>
      <c r="AY69" s="309"/>
      <c r="AZ69" s="309"/>
      <c r="BA69" s="309"/>
      <c r="BB69" s="309"/>
      <c r="BC69" s="309"/>
      <c r="BD69" s="309"/>
      <c r="BE69" s="309"/>
      <c r="BF69" s="309"/>
      <c r="BG69" s="309"/>
      <c r="BH69" s="309"/>
      <c r="BI69" s="309"/>
      <c r="BJ69" s="309"/>
      <c r="BK69" s="309"/>
      <c r="BL69" s="309"/>
      <c r="BM69" s="309"/>
    </row>
    <row r="70" spans="2:65" s="329" customFormat="1" ht="13.25" customHeight="1" x14ac:dyDescent="0.15">
      <c r="B70" s="330"/>
      <c r="C70" s="331"/>
      <c r="D70" s="309"/>
      <c r="E70" s="309"/>
      <c r="F70" s="309"/>
      <c r="G70" s="309"/>
      <c r="H70" s="309"/>
      <c r="I70" s="309"/>
      <c r="J70" s="334"/>
      <c r="K70" s="334"/>
      <c r="L70" s="309"/>
      <c r="M70" s="309"/>
      <c r="N70" s="309"/>
      <c r="O70" s="309"/>
      <c r="P70" s="309"/>
      <c r="Q70" s="309"/>
      <c r="R70" s="309"/>
      <c r="S70" s="309"/>
      <c r="T70" s="309"/>
      <c r="U70" s="309"/>
      <c r="V70" s="309"/>
      <c r="W70" s="309"/>
      <c r="X70" s="309"/>
      <c r="Y70" s="309"/>
      <c r="Z70" s="309"/>
      <c r="AA70" s="309"/>
      <c r="AB70" s="309"/>
      <c r="AC70" s="309"/>
      <c r="AD70" s="309"/>
      <c r="AE70" s="309"/>
      <c r="AF70" s="309"/>
      <c r="AG70" s="309"/>
      <c r="AH70" s="309"/>
      <c r="AI70" s="309"/>
      <c r="AJ70" s="309"/>
      <c r="AK70" s="309"/>
      <c r="AL70" s="309"/>
      <c r="AM70" s="309"/>
      <c r="AN70" s="309"/>
      <c r="AO70" s="309"/>
      <c r="AP70" s="309"/>
      <c r="AQ70" s="309"/>
      <c r="AR70" s="309"/>
      <c r="AS70" s="309"/>
      <c r="AT70" s="309"/>
      <c r="AU70" s="309"/>
      <c r="AV70" s="309"/>
      <c r="AW70" s="309"/>
      <c r="AX70" s="309"/>
      <c r="AY70" s="309"/>
      <c r="AZ70" s="309"/>
      <c r="BA70" s="309"/>
      <c r="BB70" s="309"/>
      <c r="BC70" s="309"/>
      <c r="BD70" s="309"/>
      <c r="BE70" s="309"/>
      <c r="BF70" s="309"/>
      <c r="BG70" s="309"/>
      <c r="BH70" s="309"/>
      <c r="BI70" s="309"/>
      <c r="BJ70" s="309"/>
      <c r="BK70" s="309"/>
      <c r="BL70" s="309"/>
      <c r="BM70" s="309"/>
    </row>
    <row r="71" spans="2:65" s="329" customFormat="1" ht="13.25" customHeight="1" x14ac:dyDescent="0.15">
      <c r="B71" s="330"/>
      <c r="C71" s="331"/>
      <c r="D71" s="309"/>
      <c r="E71" s="309"/>
      <c r="F71" s="309"/>
      <c r="G71" s="309"/>
      <c r="H71" s="309"/>
      <c r="I71" s="309"/>
      <c r="J71" s="334"/>
      <c r="K71" s="334"/>
      <c r="L71" s="309"/>
      <c r="M71" s="309"/>
      <c r="N71" s="309"/>
      <c r="O71" s="309"/>
      <c r="P71" s="309"/>
      <c r="Q71" s="309"/>
      <c r="R71" s="309"/>
      <c r="S71" s="309"/>
      <c r="T71" s="309"/>
      <c r="U71" s="309"/>
      <c r="V71" s="309"/>
      <c r="W71" s="309"/>
      <c r="X71" s="309"/>
      <c r="Y71" s="309"/>
      <c r="Z71" s="309"/>
      <c r="AA71" s="309"/>
      <c r="AB71" s="309"/>
      <c r="AC71" s="309"/>
      <c r="AD71" s="309"/>
      <c r="AE71" s="309"/>
      <c r="AF71" s="309"/>
      <c r="AG71" s="309"/>
      <c r="AH71" s="309"/>
      <c r="AI71" s="309"/>
      <c r="AJ71" s="309"/>
      <c r="AK71" s="309"/>
      <c r="AL71" s="309"/>
      <c r="AM71" s="309"/>
      <c r="AN71" s="309"/>
      <c r="AO71" s="309"/>
      <c r="AP71" s="309"/>
      <c r="AQ71" s="309"/>
      <c r="AR71" s="309"/>
      <c r="AS71" s="309"/>
      <c r="AT71" s="309"/>
      <c r="AU71" s="309"/>
      <c r="AV71" s="309"/>
      <c r="AW71" s="309"/>
      <c r="AX71" s="309"/>
      <c r="AY71" s="309"/>
      <c r="AZ71" s="309"/>
      <c r="BA71" s="309"/>
      <c r="BB71" s="309"/>
      <c r="BC71" s="309"/>
      <c r="BD71" s="309"/>
      <c r="BE71" s="309"/>
      <c r="BF71" s="309"/>
      <c r="BG71" s="309"/>
      <c r="BH71" s="309"/>
      <c r="BI71" s="309"/>
      <c r="BJ71" s="309"/>
      <c r="BK71" s="309"/>
      <c r="BL71" s="309"/>
      <c r="BM71" s="309"/>
    </row>
    <row r="72" spans="2:65" s="329" customFormat="1" ht="13.25" customHeight="1" x14ac:dyDescent="0.15">
      <c r="B72" s="330"/>
      <c r="C72" s="331"/>
      <c r="D72" s="309"/>
      <c r="E72" s="309"/>
      <c r="F72" s="309"/>
      <c r="G72" s="309"/>
      <c r="H72" s="309"/>
      <c r="I72" s="309"/>
      <c r="J72" s="334"/>
      <c r="K72" s="334"/>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309"/>
      <c r="AS72" s="309"/>
      <c r="AT72" s="309"/>
      <c r="AU72" s="309"/>
      <c r="AV72" s="309"/>
      <c r="AW72" s="309"/>
      <c r="AX72" s="309"/>
      <c r="AY72" s="309"/>
      <c r="AZ72" s="309"/>
      <c r="BA72" s="309"/>
      <c r="BB72" s="309"/>
      <c r="BC72" s="309"/>
      <c r="BD72" s="309"/>
      <c r="BE72" s="309"/>
      <c r="BF72" s="309"/>
      <c r="BG72" s="309"/>
      <c r="BH72" s="309"/>
      <c r="BI72" s="309"/>
      <c r="BJ72" s="309"/>
      <c r="BK72" s="309"/>
      <c r="BL72" s="309"/>
      <c r="BM72" s="309"/>
    </row>
    <row r="73" spans="2:65" s="329" customFormat="1" ht="13.25" customHeight="1" x14ac:dyDescent="0.15">
      <c r="B73" s="330"/>
      <c r="C73" s="331"/>
      <c r="D73" s="309"/>
      <c r="E73" s="309"/>
      <c r="F73" s="309"/>
      <c r="G73" s="309"/>
      <c r="H73" s="309"/>
      <c r="I73" s="309"/>
      <c r="J73" s="334"/>
      <c r="K73" s="334"/>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309"/>
      <c r="AT73" s="309"/>
      <c r="AU73" s="309"/>
      <c r="AV73" s="309"/>
      <c r="AW73" s="309"/>
      <c r="AX73" s="309"/>
      <c r="AY73" s="309"/>
      <c r="AZ73" s="309"/>
      <c r="BA73" s="309"/>
      <c r="BB73" s="309"/>
      <c r="BC73" s="309"/>
      <c r="BD73" s="309"/>
      <c r="BE73" s="309"/>
      <c r="BF73" s="309"/>
      <c r="BG73" s="309"/>
      <c r="BH73" s="309"/>
      <c r="BI73" s="309"/>
      <c r="BJ73" s="309"/>
      <c r="BK73" s="309"/>
      <c r="BL73" s="309"/>
      <c r="BM73" s="309"/>
    </row>
    <row r="74" spans="2:65" s="329" customFormat="1" ht="13.25" customHeight="1" x14ac:dyDescent="0.15">
      <c r="B74" s="330"/>
      <c r="C74" s="331"/>
      <c r="D74" s="309"/>
      <c r="E74" s="309"/>
      <c r="F74" s="309"/>
      <c r="G74" s="309"/>
      <c r="H74" s="309"/>
      <c r="I74" s="309"/>
      <c r="J74" s="334"/>
      <c r="K74" s="334"/>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309"/>
      <c r="AT74" s="309"/>
      <c r="AU74" s="309"/>
      <c r="AV74" s="309"/>
      <c r="AW74" s="309"/>
      <c r="AX74" s="309"/>
      <c r="AY74" s="309"/>
      <c r="AZ74" s="309"/>
      <c r="BA74" s="309"/>
      <c r="BB74" s="309"/>
      <c r="BC74" s="309"/>
      <c r="BD74" s="309"/>
      <c r="BE74" s="309"/>
      <c r="BF74" s="309"/>
      <c r="BG74" s="309"/>
      <c r="BH74" s="309"/>
      <c r="BI74" s="309"/>
      <c r="BJ74" s="309"/>
      <c r="BK74" s="309"/>
      <c r="BL74" s="309"/>
      <c r="BM74" s="309"/>
    </row>
    <row r="75" spans="2:65" s="329" customFormat="1" ht="13.25" customHeight="1" x14ac:dyDescent="0.15">
      <c r="B75" s="330"/>
      <c r="C75" s="331"/>
      <c r="D75" s="309"/>
      <c r="E75" s="309"/>
      <c r="F75" s="309"/>
      <c r="G75" s="309"/>
      <c r="H75" s="309"/>
      <c r="I75" s="309"/>
      <c r="J75" s="334"/>
      <c r="K75" s="334"/>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309"/>
      <c r="AT75" s="309"/>
      <c r="AU75" s="309"/>
      <c r="AV75" s="309"/>
      <c r="AW75" s="309"/>
      <c r="AX75" s="309"/>
      <c r="AY75" s="309"/>
      <c r="AZ75" s="309"/>
      <c r="BA75" s="309"/>
      <c r="BB75" s="309"/>
      <c r="BC75" s="309"/>
      <c r="BD75" s="309"/>
      <c r="BE75" s="309"/>
      <c r="BF75" s="309"/>
      <c r="BG75" s="309"/>
      <c r="BH75" s="309"/>
      <c r="BI75" s="309"/>
      <c r="BJ75" s="309"/>
      <c r="BK75" s="309"/>
      <c r="BL75" s="309"/>
      <c r="BM75" s="309"/>
    </row>
    <row r="76" spans="2:65" s="329" customFormat="1" ht="13.25" customHeight="1" x14ac:dyDescent="0.15">
      <c r="B76" s="330"/>
      <c r="C76" s="331"/>
      <c r="D76" s="309"/>
      <c r="E76" s="309"/>
      <c r="F76" s="309"/>
      <c r="G76" s="309"/>
      <c r="H76" s="309"/>
      <c r="I76" s="309"/>
      <c r="J76" s="334"/>
      <c r="K76" s="334"/>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309"/>
      <c r="AT76" s="309"/>
      <c r="AU76" s="309"/>
      <c r="AV76" s="309"/>
      <c r="AW76" s="309"/>
      <c r="AX76" s="309"/>
      <c r="AY76" s="309"/>
      <c r="AZ76" s="309"/>
      <c r="BA76" s="309"/>
      <c r="BB76" s="309"/>
      <c r="BC76" s="309"/>
      <c r="BD76" s="309"/>
      <c r="BE76" s="309"/>
      <c r="BF76" s="309"/>
      <c r="BG76" s="309"/>
      <c r="BH76" s="309"/>
      <c r="BI76" s="309"/>
      <c r="BJ76" s="309"/>
      <c r="BK76" s="309"/>
      <c r="BL76" s="309"/>
      <c r="BM76" s="309"/>
    </row>
    <row r="77" spans="2:65" s="329" customFormat="1" ht="13.25" customHeight="1" x14ac:dyDescent="0.15">
      <c r="B77" s="330"/>
      <c r="C77" s="331"/>
      <c r="D77" s="309"/>
      <c r="E77" s="309"/>
      <c r="F77" s="309"/>
      <c r="G77" s="309"/>
      <c r="H77" s="309"/>
      <c r="I77" s="309"/>
      <c r="J77" s="334"/>
      <c r="K77" s="334"/>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309"/>
      <c r="AT77" s="309"/>
      <c r="AU77" s="309"/>
      <c r="AV77" s="309"/>
      <c r="AW77" s="309"/>
      <c r="AX77" s="309"/>
      <c r="AY77" s="309"/>
      <c r="AZ77" s="309"/>
      <c r="BA77" s="309"/>
      <c r="BB77" s="309"/>
      <c r="BC77" s="309"/>
      <c r="BD77" s="309"/>
      <c r="BE77" s="309"/>
      <c r="BF77" s="309"/>
      <c r="BG77" s="309"/>
      <c r="BH77" s="309"/>
      <c r="BI77" s="309"/>
      <c r="BJ77" s="309"/>
      <c r="BK77" s="309"/>
      <c r="BL77" s="309"/>
      <c r="BM77" s="309"/>
    </row>
    <row r="78" spans="2:65" s="329" customFormat="1" ht="13.25" customHeight="1" x14ac:dyDescent="0.15">
      <c r="B78" s="330"/>
      <c r="C78" s="331"/>
      <c r="D78" s="309"/>
      <c r="E78" s="309"/>
      <c r="F78" s="309"/>
      <c r="G78" s="309"/>
      <c r="H78" s="309"/>
      <c r="I78" s="309"/>
      <c r="J78" s="334"/>
      <c r="K78" s="334"/>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309"/>
      <c r="AT78" s="309"/>
      <c r="AU78" s="309"/>
      <c r="AV78" s="309"/>
      <c r="AW78" s="309"/>
      <c r="AX78" s="309"/>
      <c r="AY78" s="309"/>
      <c r="AZ78" s="309"/>
      <c r="BA78" s="309"/>
      <c r="BB78" s="309"/>
      <c r="BC78" s="309"/>
      <c r="BD78" s="309"/>
      <c r="BE78" s="309"/>
      <c r="BF78" s="309"/>
      <c r="BG78" s="309"/>
      <c r="BH78" s="309"/>
      <c r="BI78" s="309"/>
      <c r="BJ78" s="309"/>
      <c r="BK78" s="309"/>
      <c r="BL78" s="309"/>
      <c r="BM78" s="309"/>
    </row>
    <row r="79" spans="2:65" s="329" customFormat="1" ht="13.25" customHeight="1" x14ac:dyDescent="0.15">
      <c r="B79" s="330"/>
      <c r="C79" s="331"/>
      <c r="D79" s="309"/>
      <c r="E79" s="309"/>
      <c r="F79" s="309"/>
      <c r="G79" s="309"/>
      <c r="H79" s="309"/>
      <c r="I79" s="309"/>
      <c r="J79" s="334"/>
      <c r="K79" s="334"/>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309"/>
      <c r="AT79" s="309"/>
      <c r="AU79" s="309"/>
      <c r="AV79" s="309"/>
      <c r="AW79" s="309"/>
      <c r="AX79" s="309"/>
      <c r="AY79" s="309"/>
      <c r="AZ79" s="309"/>
      <c r="BA79" s="309"/>
      <c r="BB79" s="309"/>
      <c r="BC79" s="309"/>
      <c r="BD79" s="309"/>
      <c r="BE79" s="309"/>
      <c r="BF79" s="309"/>
      <c r="BG79" s="309"/>
      <c r="BH79" s="309"/>
      <c r="BI79" s="309"/>
      <c r="BJ79" s="309"/>
      <c r="BK79" s="309"/>
      <c r="BL79" s="309"/>
      <c r="BM79" s="309"/>
    </row>
    <row r="80" spans="2:65" s="329" customFormat="1" ht="13.25" customHeight="1" x14ac:dyDescent="0.15">
      <c r="B80" s="330"/>
      <c r="C80" s="331"/>
      <c r="D80" s="309"/>
      <c r="E80" s="309"/>
      <c r="F80" s="309"/>
      <c r="G80" s="309"/>
      <c r="H80" s="309"/>
      <c r="I80" s="309"/>
      <c r="J80" s="334"/>
      <c r="K80" s="334"/>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309"/>
      <c r="AT80" s="309"/>
      <c r="AU80" s="309"/>
      <c r="AV80" s="309"/>
      <c r="AW80" s="309"/>
      <c r="AX80" s="309"/>
      <c r="AY80" s="309"/>
      <c r="AZ80" s="309"/>
      <c r="BA80" s="309"/>
      <c r="BB80" s="309"/>
      <c r="BC80" s="309"/>
      <c r="BD80" s="309"/>
      <c r="BE80" s="309"/>
      <c r="BF80" s="309"/>
      <c r="BG80" s="309"/>
      <c r="BH80" s="309"/>
      <c r="BI80" s="309"/>
      <c r="BJ80" s="309"/>
      <c r="BK80" s="309"/>
      <c r="BL80" s="309"/>
      <c r="BM80" s="309"/>
    </row>
    <row r="81" spans="2:65" s="329" customFormat="1" ht="13.25" customHeight="1" x14ac:dyDescent="0.15">
      <c r="B81" s="330"/>
      <c r="C81" s="331"/>
      <c r="D81" s="309"/>
      <c r="E81" s="309"/>
      <c r="F81" s="309"/>
      <c r="G81" s="309"/>
      <c r="H81" s="309"/>
      <c r="I81" s="309"/>
      <c r="J81" s="334"/>
      <c r="K81" s="334"/>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row>
    <row r="82" spans="2:65" s="329" customFormat="1" ht="13.25" customHeight="1" x14ac:dyDescent="0.15">
      <c r="B82" s="330"/>
      <c r="C82" s="331"/>
      <c r="D82" s="309"/>
      <c r="E82" s="309"/>
      <c r="F82" s="309"/>
      <c r="G82" s="309"/>
      <c r="H82" s="309"/>
      <c r="I82" s="309"/>
      <c r="J82" s="334"/>
      <c r="K82" s="334"/>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row>
    <row r="83" spans="2:65" s="329" customFormat="1" ht="13.25" customHeight="1" x14ac:dyDescent="0.15">
      <c r="B83" s="330"/>
      <c r="C83" s="331"/>
      <c r="D83" s="309"/>
      <c r="E83" s="309"/>
      <c r="F83" s="309"/>
      <c r="G83" s="309"/>
      <c r="H83" s="309"/>
      <c r="I83" s="309"/>
      <c r="J83" s="334"/>
      <c r="K83" s="334"/>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309"/>
      <c r="AT83" s="309"/>
      <c r="AU83" s="309"/>
      <c r="AV83" s="309"/>
      <c r="AW83" s="309"/>
      <c r="AX83" s="309"/>
      <c r="AY83" s="309"/>
      <c r="AZ83" s="309"/>
      <c r="BA83" s="309"/>
      <c r="BB83" s="309"/>
      <c r="BC83" s="309"/>
      <c r="BD83" s="309"/>
      <c r="BE83" s="309"/>
      <c r="BF83" s="309"/>
      <c r="BG83" s="309"/>
      <c r="BH83" s="309"/>
      <c r="BI83" s="309"/>
      <c r="BJ83" s="309"/>
      <c r="BK83" s="309"/>
      <c r="BL83" s="309"/>
      <c r="BM83" s="309"/>
    </row>
    <row r="84" spans="2:65" s="329" customFormat="1" ht="13.25" customHeight="1" x14ac:dyDescent="0.15">
      <c r="B84" s="330"/>
      <c r="C84" s="331"/>
      <c r="D84" s="309"/>
      <c r="E84" s="309"/>
      <c r="F84" s="309"/>
      <c r="G84" s="309"/>
      <c r="H84" s="309"/>
      <c r="I84" s="309"/>
      <c r="J84" s="334"/>
      <c r="K84" s="334"/>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309"/>
      <c r="AT84" s="309"/>
      <c r="AU84" s="309"/>
      <c r="AV84" s="309"/>
      <c r="AW84" s="309"/>
      <c r="AX84" s="309"/>
      <c r="AY84" s="309"/>
      <c r="AZ84" s="309"/>
      <c r="BA84" s="309"/>
      <c r="BB84" s="309"/>
      <c r="BC84" s="309"/>
      <c r="BD84" s="309"/>
      <c r="BE84" s="309"/>
      <c r="BF84" s="309"/>
      <c r="BG84" s="309"/>
      <c r="BH84" s="309"/>
      <c r="BI84" s="309"/>
      <c r="BJ84" s="309"/>
      <c r="BK84" s="309"/>
      <c r="BL84" s="309"/>
      <c r="BM84" s="309"/>
    </row>
    <row r="85" spans="2:65" s="329" customFormat="1" ht="13.25" customHeight="1" x14ac:dyDescent="0.15">
      <c r="B85" s="330"/>
      <c r="C85" s="331"/>
      <c r="D85" s="309"/>
      <c r="E85" s="309"/>
      <c r="F85" s="309"/>
      <c r="G85" s="309"/>
      <c r="H85" s="309"/>
      <c r="I85" s="309"/>
      <c r="J85" s="334"/>
      <c r="K85" s="334"/>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309"/>
      <c r="AT85" s="309"/>
      <c r="AU85" s="309"/>
      <c r="AV85" s="309"/>
      <c r="AW85" s="309"/>
      <c r="AX85" s="309"/>
      <c r="AY85" s="309"/>
      <c r="AZ85" s="309"/>
      <c r="BA85" s="309"/>
      <c r="BB85" s="309"/>
      <c r="BC85" s="309"/>
      <c r="BD85" s="309"/>
      <c r="BE85" s="309"/>
      <c r="BF85" s="309"/>
      <c r="BG85" s="309"/>
      <c r="BH85" s="309"/>
      <c r="BI85" s="309"/>
      <c r="BJ85" s="309"/>
      <c r="BK85" s="309"/>
      <c r="BL85" s="309"/>
      <c r="BM85" s="309"/>
    </row>
    <row r="86" spans="2:65" ht="13.25" customHeight="1" x14ac:dyDescent="0.15">
      <c r="B86" s="336"/>
      <c r="C86" s="304"/>
      <c r="D86" s="310"/>
      <c r="E86" s="310"/>
      <c r="F86" s="310"/>
      <c r="G86" s="310"/>
      <c r="H86" s="309"/>
      <c r="I86" s="309"/>
      <c r="J86" s="334"/>
      <c r="K86" s="33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c r="AU86" s="310"/>
      <c r="AV86" s="310"/>
      <c r="AW86" s="310"/>
      <c r="AX86" s="310"/>
      <c r="AY86" s="310"/>
      <c r="AZ86" s="310"/>
      <c r="BA86" s="310"/>
      <c r="BB86" s="310"/>
      <c r="BC86" s="310"/>
      <c r="BD86" s="310"/>
      <c r="BE86" s="310"/>
      <c r="BF86" s="310"/>
      <c r="BG86" s="310"/>
      <c r="BH86" s="310"/>
      <c r="BI86" s="310"/>
      <c r="BJ86" s="310"/>
      <c r="BK86" s="310"/>
      <c r="BL86" s="310"/>
      <c r="BM86" s="310"/>
    </row>
    <row r="87" spans="2:65" ht="13.25" customHeight="1" x14ac:dyDescent="0.15">
      <c r="B87" s="336"/>
      <c r="C87" s="304"/>
      <c r="D87" s="310"/>
      <c r="E87" s="310"/>
      <c r="F87" s="310"/>
      <c r="G87" s="310"/>
      <c r="H87" s="309"/>
      <c r="I87" s="309"/>
      <c r="J87" s="334"/>
      <c r="K87" s="33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c r="AU87" s="310"/>
      <c r="AV87" s="310"/>
      <c r="AW87" s="310"/>
      <c r="AX87" s="310"/>
      <c r="AY87" s="310"/>
      <c r="AZ87" s="310"/>
      <c r="BA87" s="310"/>
      <c r="BB87" s="310"/>
      <c r="BC87" s="310"/>
      <c r="BD87" s="310"/>
      <c r="BE87" s="310"/>
      <c r="BF87" s="310"/>
      <c r="BG87" s="310"/>
      <c r="BH87" s="310"/>
      <c r="BI87" s="310"/>
      <c r="BJ87" s="310"/>
      <c r="BK87" s="310"/>
      <c r="BL87" s="310"/>
      <c r="BM87" s="310"/>
    </row>
    <row r="88" spans="2:65" ht="13.25" customHeight="1" x14ac:dyDescent="0.15">
      <c r="B88" s="336"/>
      <c r="C88" s="304"/>
      <c r="D88" s="310"/>
      <c r="E88" s="310"/>
      <c r="F88" s="310"/>
      <c r="G88" s="310"/>
      <c r="H88" s="309"/>
      <c r="I88" s="309"/>
      <c r="J88" s="334"/>
      <c r="K88" s="33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c r="AU88" s="310"/>
      <c r="AV88" s="310"/>
      <c r="AW88" s="310"/>
      <c r="AX88" s="310"/>
      <c r="AY88" s="310"/>
      <c r="AZ88" s="310"/>
      <c r="BA88" s="310"/>
      <c r="BB88" s="310"/>
      <c r="BC88" s="310"/>
      <c r="BD88" s="310"/>
      <c r="BE88" s="310"/>
      <c r="BF88" s="310"/>
      <c r="BG88" s="310"/>
      <c r="BH88" s="310"/>
      <c r="BI88" s="310"/>
      <c r="BJ88" s="310"/>
      <c r="BK88" s="310"/>
      <c r="BL88" s="310"/>
      <c r="BM88" s="310"/>
    </row>
    <row r="89" spans="2:65" ht="13.25" customHeight="1" x14ac:dyDescent="0.15">
      <c r="B89" s="336"/>
      <c r="C89" s="304"/>
      <c r="D89" s="310"/>
      <c r="E89" s="310"/>
      <c r="F89" s="310"/>
      <c r="G89" s="310"/>
      <c r="H89" s="309"/>
      <c r="I89" s="309"/>
      <c r="J89" s="334"/>
      <c r="K89" s="33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c r="AU89" s="310"/>
      <c r="AV89" s="310"/>
      <c r="AW89" s="310"/>
      <c r="AX89" s="310"/>
      <c r="AY89" s="310"/>
      <c r="AZ89" s="310"/>
      <c r="BA89" s="310"/>
      <c r="BB89" s="310"/>
      <c r="BC89" s="310"/>
      <c r="BD89" s="310"/>
      <c r="BE89" s="310"/>
      <c r="BF89" s="310"/>
      <c r="BG89" s="310"/>
      <c r="BH89" s="310"/>
      <c r="BI89" s="310"/>
      <c r="BJ89" s="310"/>
      <c r="BK89" s="310"/>
      <c r="BL89" s="310"/>
      <c r="BM89" s="310"/>
    </row>
    <row r="90" spans="2:65" ht="13.25" customHeight="1" x14ac:dyDescent="0.15">
      <c r="B90" s="336"/>
      <c r="C90" s="304"/>
      <c r="D90" s="310"/>
      <c r="E90" s="310"/>
      <c r="F90" s="310"/>
      <c r="G90" s="310"/>
      <c r="H90" s="309"/>
      <c r="I90" s="309"/>
      <c r="J90" s="334"/>
      <c r="K90" s="33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c r="AU90" s="310"/>
      <c r="AV90" s="310"/>
      <c r="AW90" s="310"/>
      <c r="AX90" s="310"/>
      <c r="AY90" s="310"/>
      <c r="AZ90" s="310"/>
      <c r="BA90" s="310"/>
      <c r="BB90" s="310"/>
      <c r="BC90" s="310"/>
      <c r="BD90" s="310"/>
      <c r="BE90" s="310"/>
      <c r="BF90" s="310"/>
      <c r="BG90" s="310"/>
      <c r="BH90" s="310"/>
      <c r="BI90" s="310"/>
      <c r="BJ90" s="310"/>
      <c r="BK90" s="310"/>
      <c r="BL90" s="310"/>
      <c r="BM90" s="310"/>
    </row>
    <row r="91" spans="2:65" ht="13.25" customHeight="1" x14ac:dyDescent="0.15">
      <c r="B91" s="336"/>
      <c r="C91" s="304"/>
      <c r="D91" s="310"/>
      <c r="E91" s="310"/>
      <c r="F91" s="310"/>
      <c r="G91" s="310"/>
      <c r="H91" s="309"/>
      <c r="I91" s="309"/>
      <c r="J91" s="334"/>
      <c r="K91" s="33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c r="AU91" s="310"/>
      <c r="AV91" s="310"/>
      <c r="AW91" s="310"/>
      <c r="AX91" s="310"/>
      <c r="AY91" s="310"/>
      <c r="AZ91" s="310"/>
      <c r="BA91" s="310"/>
      <c r="BB91" s="310"/>
      <c r="BC91" s="310"/>
      <c r="BD91" s="310"/>
      <c r="BE91" s="310"/>
      <c r="BF91" s="310"/>
      <c r="BG91" s="310"/>
      <c r="BH91" s="310"/>
      <c r="BI91" s="310"/>
      <c r="BJ91" s="310"/>
      <c r="BK91" s="310"/>
      <c r="BL91" s="310"/>
      <c r="BM91" s="310"/>
    </row>
    <row r="92" spans="2:65" ht="13.25" customHeight="1" x14ac:dyDescent="0.15">
      <c r="B92" s="336"/>
      <c r="C92" s="304"/>
      <c r="D92" s="310"/>
      <c r="E92" s="310"/>
      <c r="F92" s="310"/>
      <c r="G92" s="310"/>
      <c r="H92" s="309"/>
      <c r="I92" s="309"/>
      <c r="J92" s="334"/>
      <c r="K92" s="33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c r="AU92" s="310"/>
      <c r="AV92" s="310"/>
      <c r="AW92" s="310"/>
      <c r="AX92" s="310"/>
      <c r="AY92" s="310"/>
      <c r="AZ92" s="310"/>
      <c r="BA92" s="310"/>
      <c r="BB92" s="310"/>
      <c r="BC92" s="310"/>
      <c r="BD92" s="310"/>
      <c r="BE92" s="310"/>
      <c r="BF92" s="310"/>
      <c r="BG92" s="310"/>
      <c r="BH92" s="310"/>
      <c r="BI92" s="310"/>
      <c r="BJ92" s="310"/>
      <c r="BK92" s="310"/>
      <c r="BL92" s="310"/>
      <c r="BM92" s="310"/>
    </row>
    <row r="93" spans="2:65" ht="13.25" customHeight="1" x14ac:dyDescent="0.15">
      <c r="B93" s="336"/>
      <c r="C93" s="304"/>
      <c r="D93" s="310"/>
      <c r="E93" s="310"/>
      <c r="F93" s="310"/>
      <c r="G93" s="310"/>
      <c r="H93" s="309"/>
      <c r="I93" s="309"/>
      <c r="J93" s="334"/>
      <c r="K93" s="33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c r="AU93" s="310"/>
      <c r="AV93" s="310"/>
      <c r="AW93" s="310"/>
      <c r="AX93" s="310"/>
      <c r="AY93" s="310"/>
      <c r="AZ93" s="310"/>
      <c r="BA93" s="310"/>
      <c r="BB93" s="310"/>
      <c r="BC93" s="310"/>
      <c r="BD93" s="310"/>
      <c r="BE93" s="310"/>
      <c r="BF93" s="310"/>
      <c r="BG93" s="310"/>
      <c r="BH93" s="310"/>
      <c r="BI93" s="310"/>
      <c r="BJ93" s="310"/>
      <c r="BK93" s="310"/>
      <c r="BL93" s="310"/>
      <c r="BM93" s="310"/>
    </row>
    <row r="94" spans="2:65" ht="13.25" customHeight="1" x14ac:dyDescent="0.15">
      <c r="B94" s="336"/>
      <c r="C94" s="304"/>
      <c r="D94" s="310"/>
      <c r="E94" s="310"/>
      <c r="F94" s="310"/>
      <c r="G94" s="310"/>
      <c r="H94" s="309"/>
      <c r="I94" s="309"/>
      <c r="J94" s="334"/>
      <c r="K94" s="33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c r="AU94" s="310"/>
      <c r="AV94" s="310"/>
      <c r="AW94" s="310"/>
      <c r="AX94" s="310"/>
      <c r="AY94" s="310"/>
      <c r="AZ94" s="310"/>
      <c r="BA94" s="310"/>
      <c r="BB94" s="310"/>
      <c r="BC94" s="310"/>
      <c r="BD94" s="310"/>
      <c r="BE94" s="310"/>
      <c r="BF94" s="310"/>
      <c r="BG94" s="310"/>
      <c r="BH94" s="310"/>
      <c r="BI94" s="310"/>
      <c r="BJ94" s="310"/>
      <c r="BK94" s="310"/>
      <c r="BL94" s="310"/>
      <c r="BM94" s="310"/>
    </row>
    <row r="95" spans="2:65" ht="13.25" customHeight="1" x14ac:dyDescent="0.15">
      <c r="B95" s="336"/>
      <c r="C95" s="304"/>
      <c r="D95" s="310"/>
      <c r="E95" s="310"/>
      <c r="F95" s="310"/>
      <c r="G95" s="310"/>
      <c r="H95" s="309"/>
      <c r="I95" s="309"/>
      <c r="J95" s="334"/>
      <c r="K95" s="33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c r="AU95" s="310"/>
      <c r="AV95" s="310"/>
      <c r="AW95" s="310"/>
      <c r="AX95" s="310"/>
      <c r="AY95" s="310"/>
      <c r="AZ95" s="310"/>
      <c r="BA95" s="310"/>
      <c r="BB95" s="310"/>
      <c r="BC95" s="310"/>
      <c r="BD95" s="310"/>
      <c r="BE95" s="310"/>
      <c r="BF95" s="310"/>
      <c r="BG95" s="310"/>
      <c r="BH95" s="310"/>
      <c r="BI95" s="310"/>
      <c r="BJ95" s="310"/>
      <c r="BK95" s="310"/>
      <c r="BL95" s="310"/>
      <c r="BM95" s="310"/>
    </row>
    <row r="96" spans="2:65" ht="13.25" customHeight="1" x14ac:dyDescent="0.15">
      <c r="B96" s="336"/>
      <c r="C96" s="304"/>
      <c r="D96" s="310"/>
      <c r="E96" s="310"/>
      <c r="F96" s="310"/>
      <c r="G96" s="310"/>
      <c r="H96" s="309"/>
      <c r="I96" s="309"/>
      <c r="J96" s="334"/>
      <c r="K96" s="33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c r="AU96" s="310"/>
      <c r="AV96" s="310"/>
      <c r="AW96" s="310"/>
      <c r="AX96" s="310"/>
      <c r="AY96" s="310"/>
      <c r="AZ96" s="310"/>
      <c r="BA96" s="310"/>
      <c r="BB96" s="310"/>
      <c r="BC96" s="310"/>
      <c r="BD96" s="310"/>
      <c r="BE96" s="310"/>
      <c r="BF96" s="310"/>
      <c r="BG96" s="310"/>
      <c r="BH96" s="310"/>
      <c r="BI96" s="310"/>
      <c r="BJ96" s="310"/>
      <c r="BK96" s="310"/>
      <c r="BL96" s="310"/>
      <c r="BM96" s="310"/>
    </row>
    <row r="97" spans="2:65" ht="13.25" customHeight="1" x14ac:dyDescent="0.15">
      <c r="B97" s="336"/>
      <c r="C97" s="304"/>
      <c r="D97" s="310"/>
      <c r="E97" s="310"/>
      <c r="F97" s="310"/>
      <c r="G97" s="310"/>
      <c r="H97" s="309"/>
      <c r="I97" s="309"/>
      <c r="J97" s="334"/>
      <c r="K97" s="33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c r="AU97" s="310"/>
      <c r="AV97" s="310"/>
      <c r="AW97" s="310"/>
      <c r="AX97" s="310"/>
      <c r="AY97" s="310"/>
      <c r="AZ97" s="310"/>
      <c r="BA97" s="310"/>
      <c r="BB97" s="310"/>
      <c r="BC97" s="310"/>
      <c r="BD97" s="310"/>
      <c r="BE97" s="310"/>
      <c r="BF97" s="310"/>
      <c r="BG97" s="310"/>
      <c r="BH97" s="310"/>
      <c r="BI97" s="310"/>
      <c r="BJ97" s="310"/>
      <c r="BK97" s="310"/>
      <c r="BL97" s="310"/>
      <c r="BM97" s="310"/>
    </row>
    <row r="98" spans="2:65" ht="13.25" customHeight="1" x14ac:dyDescent="0.15">
      <c r="B98" s="336"/>
      <c r="C98" s="304"/>
      <c r="D98" s="310"/>
      <c r="E98" s="310"/>
      <c r="F98" s="310"/>
      <c r="G98" s="310"/>
      <c r="H98" s="309"/>
      <c r="I98" s="309"/>
      <c r="J98" s="334"/>
      <c r="K98" s="33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c r="AU98" s="310"/>
      <c r="AV98" s="310"/>
      <c r="AW98" s="310"/>
      <c r="AX98" s="310"/>
      <c r="AY98" s="310"/>
      <c r="AZ98" s="310"/>
      <c r="BA98" s="310"/>
      <c r="BB98" s="310"/>
      <c r="BC98" s="310"/>
      <c r="BD98" s="310"/>
      <c r="BE98" s="310"/>
      <c r="BF98" s="310"/>
      <c r="BG98" s="310"/>
      <c r="BH98" s="310"/>
      <c r="BI98" s="310"/>
      <c r="BJ98" s="310"/>
      <c r="BK98" s="310"/>
      <c r="BL98" s="310"/>
      <c r="BM98" s="310"/>
    </row>
    <row r="99" spans="2:65" ht="13.25" customHeight="1" x14ac:dyDescent="0.15">
      <c r="B99" s="336"/>
      <c r="C99" s="304"/>
      <c r="D99" s="310"/>
      <c r="E99" s="310"/>
      <c r="F99" s="310"/>
      <c r="G99" s="310"/>
      <c r="H99" s="310"/>
      <c r="I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c r="AU99" s="310"/>
      <c r="AV99" s="310"/>
      <c r="AW99" s="310"/>
      <c r="AX99" s="310"/>
      <c r="AY99" s="310"/>
      <c r="AZ99" s="310"/>
      <c r="BA99" s="310"/>
      <c r="BB99" s="310"/>
      <c r="BC99" s="310"/>
      <c r="BD99" s="310"/>
      <c r="BE99" s="310"/>
      <c r="BF99" s="310"/>
      <c r="BG99" s="310"/>
      <c r="BH99" s="310"/>
      <c r="BI99" s="310"/>
      <c r="BJ99" s="310"/>
      <c r="BK99" s="310"/>
      <c r="BL99" s="310"/>
      <c r="BM99" s="3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A446"/>
  <sheetViews>
    <sheetView zoomScale="160" zoomScaleNormal="160" workbookViewId="0">
      <pane ySplit="2" topLeftCell="A3" activePane="bottomLeft" state="frozen"/>
      <selection pane="bottomLeft" activeCell="H24" sqref="H24"/>
    </sheetView>
  </sheetViews>
  <sheetFormatPr baseColWidth="10" defaultColWidth="8.6640625" defaultRowHeight="13" x14ac:dyDescent="0.15"/>
  <cols>
    <col min="1" max="1" width="7.6640625" style="88" bestFit="1" customWidth="1"/>
    <col min="2" max="2" width="7.6640625" style="101" bestFit="1" customWidth="1"/>
    <col min="3" max="3" width="7.6640625" style="96" bestFit="1" customWidth="1"/>
    <col min="4" max="4" width="8.33203125" style="96" bestFit="1" customWidth="1"/>
    <col min="5" max="5" width="9.1640625" style="96" bestFit="1" customWidth="1"/>
    <col min="6" max="6" width="9.1640625" style="96" customWidth="1"/>
    <col min="7" max="7" width="9.1640625" style="96" bestFit="1" customWidth="1"/>
    <col min="8" max="8" width="9.1640625" style="96" customWidth="1"/>
    <col min="9" max="9" width="8.33203125" style="96" bestFit="1" customWidth="1"/>
    <col min="10" max="10" width="8.5" style="103" customWidth="1"/>
    <col min="11" max="11" width="8" style="103" bestFit="1" customWidth="1"/>
    <col min="12" max="12" width="6.5" style="103" customWidth="1"/>
    <col min="13" max="13" width="6.1640625" style="103" bestFit="1" customWidth="1"/>
    <col min="14" max="14" width="6.83203125" style="103" bestFit="1" customWidth="1"/>
    <col min="15" max="15" width="5.83203125" style="103" bestFit="1" customWidth="1"/>
    <col min="16" max="16" width="7.6640625" style="103" customWidth="1"/>
    <col min="17" max="17" width="6.33203125" style="103" bestFit="1" customWidth="1"/>
    <col min="18" max="18" width="5.33203125" style="103" bestFit="1" customWidth="1"/>
    <col min="19" max="19" width="12.83203125" style="103" customWidth="1"/>
    <col min="20" max="20" width="13" style="103" customWidth="1"/>
    <col min="21" max="21" width="6.33203125" style="103" bestFit="1" customWidth="1"/>
    <col min="22" max="22" width="5.83203125" style="103" bestFit="1" customWidth="1"/>
    <col min="23" max="23" width="5.33203125" style="103" bestFit="1" customWidth="1"/>
    <col min="24" max="24" width="5.83203125" style="103" bestFit="1" customWidth="1"/>
    <col min="25" max="25" width="6.1640625" style="103" customWidth="1"/>
    <col min="26" max="26" width="5.6640625" style="103" bestFit="1" customWidth="1"/>
    <col min="27" max="27" width="5.83203125" style="103" bestFit="1" customWidth="1"/>
    <col min="28" max="29" width="5.33203125" style="103" bestFit="1" customWidth="1"/>
    <col min="30" max="31" width="6.33203125" style="103" bestFit="1" customWidth="1"/>
    <col min="32" max="32" width="5.6640625" style="103" bestFit="1" customWidth="1"/>
    <col min="33" max="35" width="6.33203125" style="103" bestFit="1" customWidth="1"/>
    <col min="36" max="36" width="5.83203125" style="103" bestFit="1" customWidth="1"/>
    <col min="37" max="37" width="5.6640625" style="103" bestFit="1" customWidth="1"/>
    <col min="38" max="38" width="5.83203125" style="103" bestFit="1" customWidth="1"/>
    <col min="39" max="39" width="6.5" style="103" customWidth="1"/>
    <col min="40" max="40" width="6.83203125" style="103" bestFit="1" customWidth="1"/>
    <col min="41" max="78" width="5.6640625" style="109" customWidth="1"/>
    <col min="79" max="79" width="7.6640625" style="35" customWidth="1"/>
    <col min="80" max="16384" width="8.6640625" style="39"/>
  </cols>
  <sheetData>
    <row r="1" spans="1:79" ht="18" x14ac:dyDescent="0.2">
      <c r="B1" s="89"/>
      <c r="C1" s="90"/>
      <c r="D1" s="91"/>
      <c r="E1" s="91"/>
      <c r="F1" s="91"/>
      <c r="G1" s="91"/>
      <c r="H1" s="91"/>
      <c r="I1" s="91"/>
      <c r="J1" s="387" t="s">
        <v>384</v>
      </c>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7"/>
      <c r="AN1" s="387"/>
      <c r="AO1" s="386" t="s">
        <v>245</v>
      </c>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row>
    <row r="2" spans="1:79" s="63" customFormat="1" ht="109" customHeight="1" x14ac:dyDescent="0.15">
      <c r="A2" s="92" t="s">
        <v>0</v>
      </c>
      <c r="B2" s="93" t="s">
        <v>358</v>
      </c>
      <c r="C2" s="93" t="s">
        <v>3</v>
      </c>
      <c r="D2" s="93" t="s">
        <v>4</v>
      </c>
      <c r="E2" s="93" t="s">
        <v>475</v>
      </c>
      <c r="F2" s="93" t="s">
        <v>476</v>
      </c>
      <c r="G2" s="93" t="s">
        <v>477</v>
      </c>
      <c r="H2" s="93" t="s">
        <v>522</v>
      </c>
      <c r="I2" s="93" t="s">
        <v>6</v>
      </c>
      <c r="J2" s="61" t="s">
        <v>276</v>
      </c>
      <c r="K2" s="59" t="s">
        <v>113</v>
      </c>
      <c r="L2" s="59" t="s">
        <v>112</v>
      </c>
      <c r="M2" s="59" t="s">
        <v>108</v>
      </c>
      <c r="N2" s="59" t="s">
        <v>295</v>
      </c>
      <c r="O2" s="59" t="s">
        <v>56</v>
      </c>
      <c r="P2" s="59" t="s">
        <v>51</v>
      </c>
      <c r="Q2" s="59" t="s">
        <v>49</v>
      </c>
      <c r="R2" s="59" t="s">
        <v>353</v>
      </c>
      <c r="S2" s="59" t="s">
        <v>109</v>
      </c>
      <c r="T2" s="59" t="s">
        <v>53</v>
      </c>
      <c r="U2" s="59" t="s">
        <v>50</v>
      </c>
      <c r="V2" s="59" t="s">
        <v>54</v>
      </c>
      <c r="W2" s="59" t="s">
        <v>336</v>
      </c>
      <c r="X2" s="59" t="s">
        <v>61</v>
      </c>
      <c r="Y2" s="59" t="s">
        <v>111</v>
      </c>
      <c r="Z2" s="59" t="s">
        <v>62</v>
      </c>
      <c r="AA2" s="59" t="s">
        <v>63</v>
      </c>
      <c r="AB2" s="59" t="s">
        <v>59</v>
      </c>
      <c r="AC2" s="59" t="s">
        <v>110</v>
      </c>
      <c r="AD2" s="59" t="s">
        <v>66</v>
      </c>
      <c r="AE2" s="59" t="s">
        <v>365</v>
      </c>
      <c r="AF2" s="59" t="s">
        <v>52</v>
      </c>
      <c r="AG2" s="59" t="s">
        <v>55</v>
      </c>
      <c r="AH2" s="59" t="s">
        <v>354</v>
      </c>
      <c r="AI2" s="59" t="s">
        <v>57</v>
      </c>
      <c r="AJ2" s="59" t="s">
        <v>60</v>
      </c>
      <c r="AK2" s="59" t="s">
        <v>58</v>
      </c>
      <c r="AL2" s="59" t="s">
        <v>115</v>
      </c>
      <c r="AM2" s="59" t="s">
        <v>114</v>
      </c>
      <c r="AN2" s="59" t="s">
        <v>246</v>
      </c>
      <c r="AO2" s="107" t="s">
        <v>99</v>
      </c>
      <c r="AP2" s="107" t="s">
        <v>269</v>
      </c>
      <c r="AQ2" s="107" t="s">
        <v>341</v>
      </c>
      <c r="AR2" s="108" t="s">
        <v>64</v>
      </c>
      <c r="AS2" s="107" t="s">
        <v>65</v>
      </c>
      <c r="AT2" s="107" t="s">
        <v>228</v>
      </c>
      <c r="AU2" s="107" t="s">
        <v>247</v>
      </c>
      <c r="AV2" s="107" t="s">
        <v>248</v>
      </c>
      <c r="AW2" s="107" t="s">
        <v>249</v>
      </c>
      <c r="AX2" s="107" t="s">
        <v>250</v>
      </c>
      <c r="AY2" s="107" t="s">
        <v>355</v>
      </c>
      <c r="AZ2" s="107" t="s">
        <v>270</v>
      </c>
      <c r="BA2" s="107" t="s">
        <v>251</v>
      </c>
      <c r="BB2" s="107" t="s">
        <v>252</v>
      </c>
      <c r="BC2" s="107" t="s">
        <v>253</v>
      </c>
      <c r="BD2" s="107" t="s">
        <v>254</v>
      </c>
      <c r="BE2" s="107" t="s">
        <v>255</v>
      </c>
      <c r="BF2" s="107" t="s">
        <v>271</v>
      </c>
      <c r="BG2" s="107" t="s">
        <v>257</v>
      </c>
      <c r="BH2" s="107" t="s">
        <v>258</v>
      </c>
      <c r="BI2" s="107" t="s">
        <v>259</v>
      </c>
      <c r="BJ2" s="107" t="s">
        <v>272</v>
      </c>
      <c r="BK2" s="107" t="s">
        <v>260</v>
      </c>
      <c r="BL2" s="107" t="s">
        <v>356</v>
      </c>
      <c r="BM2" s="107" t="s">
        <v>261</v>
      </c>
      <c r="BN2" s="107" t="s">
        <v>262</v>
      </c>
      <c r="BO2" s="107" t="s">
        <v>357</v>
      </c>
      <c r="BP2" s="107" t="s">
        <v>263</v>
      </c>
      <c r="BQ2" s="107" t="s">
        <v>264</v>
      </c>
      <c r="BR2" s="107" t="s">
        <v>265</v>
      </c>
      <c r="BS2" s="107" t="s">
        <v>101</v>
      </c>
      <c r="BT2" s="107" t="s">
        <v>273</v>
      </c>
      <c r="BU2" s="107" t="s">
        <v>274</v>
      </c>
      <c r="BV2" s="107" t="s">
        <v>275</v>
      </c>
      <c r="BW2" s="108" t="s">
        <v>389</v>
      </c>
      <c r="BX2" s="107" t="s">
        <v>386</v>
      </c>
      <c r="BY2" s="107" t="s">
        <v>387</v>
      </c>
      <c r="BZ2" s="107" t="s">
        <v>388</v>
      </c>
      <c r="CA2" s="62"/>
    </row>
    <row r="3" spans="1:79" x14ac:dyDescent="0.15">
      <c r="A3" s="94">
        <f>'Measured Data'!$A7</f>
        <v>0</v>
      </c>
      <c r="B3" s="95">
        <f>C3/24</f>
        <v>0</v>
      </c>
      <c r="C3" s="96">
        <v>0</v>
      </c>
      <c r="D3" s="97">
        <f>'Measured Data'!$B$4</f>
        <v>900</v>
      </c>
      <c r="E3" s="97">
        <f>'Measured Data'!E7</f>
        <v>0</v>
      </c>
      <c r="F3" s="97">
        <f>'Measured Data'!F7</f>
        <v>0</v>
      </c>
      <c r="G3" s="97">
        <f>'Measured Data'!G7</f>
        <v>0</v>
      </c>
      <c r="H3" s="97">
        <v>0</v>
      </c>
      <c r="I3" s="97">
        <f>$D3-'Measured Data'!$D7</f>
        <v>900</v>
      </c>
      <c r="J3" s="102">
        <v>0</v>
      </c>
      <c r="K3" s="102">
        <v>0</v>
      </c>
      <c r="L3" s="103">
        <v>0</v>
      </c>
      <c r="M3" s="103">
        <v>0</v>
      </c>
      <c r="N3" s="103">
        <v>0</v>
      </c>
      <c r="O3" s="103">
        <v>0</v>
      </c>
      <c r="P3" s="103">
        <v>0</v>
      </c>
      <c r="Q3" s="103">
        <v>0</v>
      </c>
      <c r="R3" s="103">
        <v>0</v>
      </c>
      <c r="S3" s="103">
        <v>0</v>
      </c>
      <c r="T3" s="103">
        <v>0</v>
      </c>
      <c r="U3" s="103">
        <v>0</v>
      </c>
      <c r="V3" s="103">
        <v>0</v>
      </c>
      <c r="W3" s="103">
        <v>0</v>
      </c>
      <c r="X3" s="103">
        <v>0</v>
      </c>
      <c r="Y3" s="103">
        <v>0</v>
      </c>
      <c r="Z3" s="103">
        <v>0</v>
      </c>
      <c r="AA3" s="103">
        <v>0</v>
      </c>
      <c r="AB3" s="103">
        <v>0</v>
      </c>
      <c r="AC3" s="103">
        <v>0</v>
      </c>
      <c r="AD3" s="103">
        <v>0</v>
      </c>
      <c r="AE3" s="103">
        <v>0</v>
      </c>
      <c r="AF3" s="103">
        <v>0</v>
      </c>
      <c r="AG3" s="103">
        <v>0</v>
      </c>
      <c r="AH3" s="103">
        <v>0</v>
      </c>
      <c r="AI3" s="103">
        <v>0</v>
      </c>
      <c r="AJ3" s="103">
        <v>0</v>
      </c>
      <c r="AK3" s="103">
        <v>0</v>
      </c>
      <c r="AL3" s="104">
        <f>($N3*1+$O3*4+$P3*2+$Q3*1+R3*2+$T3*2+$U3*1+$V3*1+$W3*3+$X3*1+$Z3*1+$AA3*2+$AB3*1-$AC3*1+$AD3*1+AE3*1+$AF3*1+$AG3*1+AH3*2+$AI3*1+$AJ3*1)</f>
        <v>0</v>
      </c>
      <c r="AM3" s="104">
        <f>$AL3+$AC3*1+$N3*1</f>
        <v>0</v>
      </c>
      <c r="AN3" s="104">
        <f>(-$N3*3+$O3*6+$P3*4+$Q3*4+R3*6+$T3*5+$U3*5+$V3*2+$W3*6+$X3*6+$Z3*6+$AA3*6+$AB3*5+$AD3*9+AE3*5+$AF3*3+$AG3*4+AH3*11+$AI3*9+$AJ3*5)</f>
        <v>0</v>
      </c>
    </row>
    <row r="4" spans="1:79" x14ac:dyDescent="0.15">
      <c r="A4" s="94">
        <f>'Measured Data'!$A8</f>
        <v>1</v>
      </c>
      <c r="B4" s="95">
        <f t="shared" ref="B4:B17" si="0">C4/24</f>
        <v>0.88124999999854481</v>
      </c>
      <c r="C4" s="96">
        <f>('Measured Data'!$C8-t0+'Measured Data'!$B8-d0)*24+$C$3</f>
        <v>21.149999999965075</v>
      </c>
      <c r="D4" s="97">
        <f>I3+E3+F3+G3</f>
        <v>900</v>
      </c>
      <c r="E4" s="97">
        <f>'Measured Data'!E8</f>
        <v>0</v>
      </c>
      <c r="F4" s="97">
        <f>'Measured Data'!F8</f>
        <v>0</v>
      </c>
      <c r="G4" s="97">
        <f>'Measured Data'!G8</f>
        <v>1</v>
      </c>
      <c r="H4" s="97">
        <v>0</v>
      </c>
      <c r="I4" s="97">
        <f>$D4-'Measured Data'!$D8</f>
        <v>874</v>
      </c>
      <c r="J4" s="102">
        <f>$J3+AVERAGE('Measured Data'!$H7:$H8)*($C4-$C3)</f>
        <v>12.326601956725032</v>
      </c>
      <c r="K4" s="102">
        <f>K3 + 'Measured Data'!$H8*'In Process Calc.'!$D4 - 'Measured Data'!$H7*'In Process Calc.'!$I3</f>
        <v>169.42894756793982</v>
      </c>
      <c r="L4" s="105">
        <f>L3 + ('Measured Data'!P8*$D4-'Measured Data'!P7*$I3)/1000</f>
        <v>0</v>
      </c>
      <c r="M4" s="105">
        <f>M3+(-'Measured Data'!S7*'In Process Calc.'!$I3+'Measured Data'!S8*'In Process Calc.'!$D4)/1000</f>
        <v>0</v>
      </c>
      <c r="N4" s="105"/>
      <c r="O4" s="105"/>
      <c r="P4" s="105"/>
      <c r="Q4" s="105"/>
      <c r="R4" s="105"/>
      <c r="S4" s="105">
        <f>S3-(-'Measured Data'!AV7*'In Process Calc.'!$D4+'Measured Data'!Y8*'In Process Calc.'!$D4)/1000</f>
        <v>0.95000000000000362</v>
      </c>
      <c r="T4" s="105">
        <f>T3-(-'Measured Data'!AW7*'In Process Calc.'!$D4+'Measured Data'!Z8*'In Process Calc.'!$D4)/1000</f>
        <v>-1.7999999999999985E-2</v>
      </c>
      <c r="U4" s="105">
        <f>U3-(-'Measured Data'!AX7*'In Process Calc.'!$D4+'Measured Data'!AA8*'In Process Calc.'!$D4)/1000</f>
        <v>-0.09</v>
      </c>
      <c r="V4" s="105"/>
      <c r="W4" s="105"/>
      <c r="X4" s="105"/>
      <c r="Y4" s="105">
        <f>Y3+(-'Measured Data'!BB7*'In Process Calc.'!$D4+'Measured Data'!AE8*'In Process Calc.'!$D4)/1000</f>
        <v>1.0990230905861453</v>
      </c>
      <c r="Z4" s="105"/>
      <c r="AA4" s="105"/>
      <c r="AB4" s="105"/>
      <c r="AC4" s="105">
        <f>AC3+(-'Measured Data'!AI7*'In Process Calc.'!$I3+'Measured Data'!AI8*'In Process Calc.'!$D4)/1000</f>
        <v>0.30599999999999999</v>
      </c>
      <c r="AD4" s="105"/>
      <c r="AE4" s="105"/>
      <c r="AF4" s="105"/>
      <c r="AG4" s="105"/>
      <c r="AH4" s="105"/>
      <c r="AI4" s="105"/>
      <c r="AJ4" s="105"/>
      <c r="AK4" s="105">
        <f>AK3-(-'Measured Data'!BN7*'In Process Calc.'!$I3+'Measured Data'!BN8*'In Process Calc.'!$D4-'In Process Calc.'!$E3*'Measured Data'!CJ8)/1000</f>
        <v>0</v>
      </c>
      <c r="AL4" s="104"/>
      <c r="AM4" s="104"/>
      <c r="AN4" s="104"/>
      <c r="AO4" s="110">
        <f>'Measured Data'!N8/('Measured Data'!H8)</f>
        <v>0</v>
      </c>
      <c r="AP4" s="111">
        <f>IF('Measured Data'!O8&gt;0,'Measured Data'!O8,('Measured Data'!P8*$D4-'Measured Data'!P7*$I3)/1000/(('Measured Data'!$H7*$I3+'Measured Data'!$H8*$D4)*1000000*0.5*($C4-$C3))*1000000000)</f>
        <v>0</v>
      </c>
      <c r="AQ4" s="111">
        <f>(K4-K3)/(('Measured Data'!$H7*$I3+'Measured Data'!$H8*$D4)*0.5*($C4-$C3))</f>
        <v>1.5272204525424278E-2</v>
      </c>
      <c r="AR4" s="111">
        <f t="shared" ref="AR4:AR17" si="1">$AQ4+$AS4</f>
        <v>1.5272108989430058E-2</v>
      </c>
      <c r="AS4" s="111">
        <f>('Measured Data'!$I8*$D4-'Measured Data'!$I7*$I3)/(('Measured Data'!$H7*$I3+'Measured Data'!$H8*$D4)*0.5*($C4-$C3))</f>
        <v>-9.5535994219869207E-8</v>
      </c>
      <c r="AT4" s="111">
        <f>(M4-M3)*1000/(('Measured Data'!$H7*$I3+'Measured Data'!$H8*$D4)*0.5*($C4-$C3))</f>
        <v>0</v>
      </c>
      <c r="AU4" s="111"/>
      <c r="AV4" s="111"/>
      <c r="AW4" s="111"/>
      <c r="AX4" s="111"/>
      <c r="AY4" s="111"/>
      <c r="AZ4" s="111">
        <f>(S4-S3)*1000/(('Measured Data'!$H7*$D4+'Measured Data'!$H8*$D4)*0.5*($C4-$C3))</f>
        <v>8.5632322619104251E-2</v>
      </c>
      <c r="BA4" s="111">
        <f>(T4-T3)*1000/(('Measured Data'!$H7*$D4+'Measured Data'!$H8*$D4)*0.5*($C4-$C3))</f>
        <v>-1.6225071654145991E-3</v>
      </c>
      <c r="BB4" s="111">
        <f>(U4-U3)*1000/(('Measured Data'!$H7*$D4+'Measured Data'!$H8*$D4)*0.5*($C4-$C3))</f>
        <v>-8.1125358270730027E-3</v>
      </c>
      <c r="BC4" s="111"/>
      <c r="BD4" s="111"/>
      <c r="BE4" s="111"/>
      <c r="BF4" s="111">
        <f>(Y4-Y3)*1000/(('Measured Data'!$H7*$D4+'Measured Data'!$H8*$D4)*0.5*($C4-$C3))</f>
        <v>9.9065157746228913E-2</v>
      </c>
      <c r="BG4" s="111"/>
      <c r="BH4" s="111"/>
      <c r="BI4" s="111"/>
      <c r="BJ4" s="111">
        <f>(AC4-AC3)*1000/(('Measured Data'!$H7*$D4+'Measured Data'!$H8*$D4)*0.5*($C4-$C3))</f>
        <v>2.7582621812048208E-2</v>
      </c>
      <c r="BK4" s="111"/>
      <c r="BL4" s="111"/>
      <c r="BM4" s="111"/>
      <c r="BN4" s="111"/>
      <c r="BO4" s="111"/>
      <c r="BP4" s="111"/>
      <c r="BQ4" s="111"/>
      <c r="BR4" s="111">
        <f>(AK4-AK3)*1000/(('Measured Data'!$H7*$D4+'Measured Data'!$H8*$D4)*0.5*($C4-$C3))</f>
        <v>0</v>
      </c>
      <c r="BS4" s="112"/>
      <c r="BT4" s="112"/>
      <c r="BU4" s="112"/>
      <c r="BV4" s="112"/>
      <c r="BW4" s="111">
        <f t="shared" ref="BW4:BW17" si="2">$BF4/$AZ4</f>
        <v>1.1568664111433065</v>
      </c>
      <c r="BX4" s="111">
        <f t="shared" ref="BX4:BX17" si="3">$AP4/$AZ4</f>
        <v>0</v>
      </c>
      <c r="BY4" s="111">
        <f t="shared" ref="BY4:BY17" si="4">$BA4/$AZ4</f>
        <v>-1.8947368421052543E-2</v>
      </c>
      <c r="BZ4" s="111">
        <f>$BJ4/$BA4</f>
        <v>-17.000000000000014</v>
      </c>
      <c r="CA4" s="36"/>
    </row>
    <row r="5" spans="1:79" x14ac:dyDescent="0.15">
      <c r="A5" s="94">
        <f>'Measured Data'!$A9</f>
        <v>2</v>
      </c>
      <c r="B5" s="95">
        <f t="shared" si="0"/>
        <v>1.804861111108039</v>
      </c>
      <c r="C5" s="96">
        <f>('Measured Data'!$C9-t0+'Measured Data'!$B9-d0)*24+$C$3</f>
        <v>43.316666666592937</v>
      </c>
      <c r="D5" s="97">
        <f>I4+E4+F4+G4</f>
        <v>875</v>
      </c>
      <c r="E5" s="97">
        <f>'Measured Data'!E9</f>
        <v>0</v>
      </c>
      <c r="F5" s="97">
        <f>'Measured Data'!F9</f>
        <v>0</v>
      </c>
      <c r="G5" s="97">
        <f>'Measured Data'!G9</f>
        <v>0</v>
      </c>
      <c r="H5" s="97">
        <v>0</v>
      </c>
      <c r="I5" s="97">
        <f>$D5-'Measured Data'!$D9</f>
        <v>792</v>
      </c>
      <c r="J5" s="102">
        <f>$J4+AVERAGE('Measured Data'!$H8:$H9)*($C5-$C4)</f>
        <v>31.43282983614429</v>
      </c>
      <c r="K5" s="102">
        <f>K4 + 'Measured Data'!$H9*'In Process Calc.'!$D5 - 'Measured Data'!$H8*'In Process Calc.'!$I4</f>
        <v>493.83811245689401</v>
      </c>
      <c r="L5" s="105">
        <f>L4 + ('Measured Data'!P9*$D5-'Measured Data'!P8*$I4)/1000</f>
        <v>0</v>
      </c>
      <c r="M5" s="105">
        <f>M4+(-'Measured Data'!S8*'In Process Calc.'!$I4+'Measured Data'!S9*'In Process Calc.'!$D5)/1000</f>
        <v>63.622500000000002</v>
      </c>
      <c r="N5" s="105">
        <f>N3-(-'Measured Data'!AQ7*'In Process Calc.'!$D5+'Measured Data'!T9*'In Process Calc.'!$D5)/1000</f>
        <v>-0.15675306119548177</v>
      </c>
      <c r="O5" s="105">
        <f>O3-(-'Measured Data'!AR7*'In Process Calc.'!$D5+'Measured Data'!U9*'In Process Calc.'!$D5)/1000</f>
        <v>5.52525832376582E-2</v>
      </c>
      <c r="P5" s="105">
        <f>P3-(-'Measured Data'!AS7*'In Process Calc.'!$D5+'Measured Data'!V9*'In Process Calc.'!$D5)/1000</f>
        <v>1.0146079321828643</v>
      </c>
      <c r="Q5" s="105">
        <f>Q3-(-'Measured Data'!AT7*'In Process Calc.'!$D5+'Measured Data'!W9*'In Process Calc.'!$D5)/1000</f>
        <v>-0.1702539253249197</v>
      </c>
      <c r="R5" s="105">
        <f>R3-(-'Measured Data'!AU7*'In Process Calc.'!$D5+'Measured Data'!X9*'In Process Calc.'!$D5)/1000</f>
        <v>9.3544407894736767E-2</v>
      </c>
      <c r="S5" s="105">
        <f>S4-(-'Measured Data'!AV8*'In Process Calc.'!$D5+'Measured Data'!Y9*'In Process Calc.'!$D5)/1000</f>
        <v>2.2625000000000002</v>
      </c>
      <c r="T5" s="105">
        <f>T4-(-'Measured Data'!AW8*'In Process Calc.'!$D5+'Measured Data'!Z9*'In Process Calc.'!$D5)/1000</f>
        <v>-3.549999999999999E-2</v>
      </c>
      <c r="U5" s="105">
        <f>U4-(-'Measured Data'!AX8*'In Process Calc.'!$D5+'Measured Data'!AA9*'In Process Calc.'!$D5)/1000</f>
        <v>-0.16</v>
      </c>
      <c r="V5" s="105">
        <f>V3-(-'Measured Data'!AY7*'In Process Calc.'!$D5+'Measured Data'!AB9*'In Process Calc.'!$D5)/1000</f>
        <v>-0.43833972556068851</v>
      </c>
      <c r="W5" s="105">
        <f>W3-(-'Measured Data'!AZ7*'In Process Calc.'!$D5+'Measured Data'!AC9*'In Process Calc.'!$D5)/1000</f>
        <v>0.16187692479016705</v>
      </c>
      <c r="X5" s="105">
        <f>X3-(-'Measured Data'!BA7*'In Process Calc.'!$D5+'Measured Data'!AD9*'In Process Calc.'!$D5)/1000</f>
        <v>7.1376839216284224E-2</v>
      </c>
      <c r="Y5" s="105">
        <f>Y4+(-'Measured Data'!BB8*'In Process Calc.'!$D5+'Measured Data'!AE9*'In Process Calc.'!$D5)/1000</f>
        <v>1.6818383658969802</v>
      </c>
      <c r="Z5" s="105">
        <f>Z3-(-'Measured Data'!BC7*'In Process Calc.'!$D5+'Measured Data'!AF9*'In Process Calc.'!$D5)/1000</f>
        <v>0.13208050621331086</v>
      </c>
      <c r="AA5" s="105">
        <f>AA3-(-'Measured Data'!BD7*'In Process Calc.'!$D5+'Measured Data'!AG9*'In Process Calc.'!$D5)/1000</f>
        <v>2.1067767788949369E-2</v>
      </c>
      <c r="AB5" s="105">
        <f>AB3-(-'Measured Data'!BE7*'In Process Calc.'!$D5+'Measured Data'!AH9*'In Process Calc.'!$D5)/1000</f>
        <v>4.2942931279838149E-2</v>
      </c>
      <c r="AC5" s="105">
        <f>AC4+(-'Measured Data'!AI8*'In Process Calc.'!$I4+'Measured Data'!AI9*'In Process Calc.'!$D5)/1000</f>
        <v>0.82312000000000007</v>
      </c>
      <c r="AD5" s="105">
        <f>AD3-(-'Measured Data'!BG7*'In Process Calc.'!$D5+'Measured Data'!AJ9*'In Process Calc.'!$D5)/1000</f>
        <v>-8.8747517511205843E-3</v>
      </c>
      <c r="AE5" s="105">
        <f>AE3-(-'Measured Data'!BH7*'In Process Calc.'!$D5+'Measured Data'!AK9*'In Process Calc.'!$D5)/1000</f>
        <v>7.6448429420361206E-4</v>
      </c>
      <c r="AF5" s="105">
        <f>AF3-(-'Measured Data'!BI7*'In Process Calc.'!$D5+'Measured Data'!AL9*'In Process Calc.'!$D5)/1000</f>
        <v>0.29823024753856314</v>
      </c>
      <c r="AG5" s="105">
        <f>AG3-(-'Measured Data'!BJ7*'In Process Calc.'!$D5+'Measured Data'!AM9*'In Process Calc.'!$D5)/1000</f>
        <v>-3.9764271083722637E-3</v>
      </c>
      <c r="AH5" s="105">
        <f>AH3-(-'Measured Data'!BK7*'In Process Calc.'!$D5+'Measured Data'!AN9*'In Process Calc.'!$D5)/1000</f>
        <v>-4.8823716729884837E-4</v>
      </c>
      <c r="AI5" s="105">
        <f>AI3-(-'Measured Data'!BL7*'In Process Calc.'!$D5+'Measured Data'!AO9*'In Process Calc.'!$D5)/1000</f>
        <v>9.2088238867005887E-2</v>
      </c>
      <c r="AJ5" s="105">
        <f>AJ3-(-'Measured Data'!BM7*'In Process Calc.'!$D5+'Measured Data'!AP9*'In Process Calc.'!$D5)/1000</f>
        <v>4.8752226101033559E-2</v>
      </c>
      <c r="AK5" s="105">
        <f>AK4-(-'Measured Data'!BN8*'In Process Calc.'!$I4+'Measured Data'!BN9*'In Process Calc.'!$D5-'In Process Calc.'!$E4*'Measured Data'!CJ9)/1000</f>
        <v>0</v>
      </c>
      <c r="AL5" s="104">
        <f>($N5*1+$O5*4+$P5*2+$Q5*1+R5*2+$T5*2+$U5*1+$V5*1+$W5*3+$X5*1+$Z5*1+$AA5*2+$AB5*1-$AC5*1+$AD5*1+AE5*1+$AF5*1+$AG5*1+AH5*2+$AI5*1+$AJ5*1)</f>
        <v>1.8180224312892939</v>
      </c>
      <c r="AM5" s="104">
        <f t="shared" ref="AM5:AM17" si="5">$AL5+$AC5*1+$N5*1</f>
        <v>2.4843893700938122</v>
      </c>
      <c r="AN5" s="104">
        <f t="shared" ref="AN5:AN17" si="6">(-$N5*3+$O5*6+$P5*4+$Q5*4+R5*6+$T5*5+$U5*5+$V5*2+$W5*6+$X5*6+$Z5*6+$AA5*6+$AB5*5+$AD5*9+AE5*5+$AF5*3+$AG5*4+AH5*11+$AI5*9+$AJ5*5)</f>
        <v>7.2893239525037412</v>
      </c>
      <c r="AO5" s="110">
        <f>'Measured Data'!N9/('Measured Data'!H9)</f>
        <v>0</v>
      </c>
      <c r="AP5" s="111">
        <f>IF('Measured Data'!O9&gt;0,'Measured Data'!O9,('Measured Data'!P9*$D5-'Measured Data'!P8*$I4)/1000/(('Measured Data'!$H8*$I4+'Measured Data'!$H9*$D5)*1000000*0.5*($C5-$C4))*1000000000)</f>
        <v>0</v>
      </c>
      <c r="AQ5" s="111">
        <f>(K5-K4)/(('Measured Data'!$H8*$I4+'Measured Data'!$H9*$D5)*0.5*($C5-$C4))</f>
        <v>1.9413554464051967E-2</v>
      </c>
      <c r="AR5" s="111">
        <f t="shared" si="1"/>
        <v>2.1238256471165409E-2</v>
      </c>
      <c r="AS5" s="111">
        <f>('Measured Data'!$I9*$D5-'Measured Data'!$I8*$I4)/(('Measured Data'!$H8*$I4+'Measured Data'!$H9*$D5)*0.5*($C5-$C4))</f>
        <v>1.8247020071134414E-3</v>
      </c>
      <c r="AT5" s="111">
        <f>(M5-M4)*1000/(('Measured Data'!$H8*$I4+'Measured Data'!$H9*$D5)*0.5*($C5-$C4))</f>
        <v>3.807348874721022</v>
      </c>
      <c r="AU5" s="111">
        <f>(N5-N3)*1000/(('Measured Data'!$H8*$D5+'Measured Data'!$H9*$D5)*0.5*($C5-$C3))</f>
        <v>-4.7982004376224373E-3</v>
      </c>
      <c r="AV5" s="111">
        <f>(O5-O3)*1000/(('Measured Data'!$H8*$D5+'Measured Data'!$H9*$D5)*0.5*($C5-$C3))</f>
        <v>1.691277778238013E-3</v>
      </c>
      <c r="AW5" s="111">
        <f>(P5-P3)*1000/(('Measured Data'!$H8*$D5+'Measured Data'!$H9*$D5)*0.5*($C5-$C3))</f>
        <v>3.105707912232682E-2</v>
      </c>
      <c r="AX5" s="111">
        <f>(Q5-Q3)*1000/(('Measured Data'!$H8*$D5+'Measured Data'!$H9*$D5)*0.5*($C5-$C3))</f>
        <v>-5.2114609614049056E-3</v>
      </c>
      <c r="AY5" s="111">
        <f>(R5-R3)*1000/(('Measured Data'!$H8*$D5+'Measured Data'!$H9*$D5)*0.5*($C5-$C3))</f>
        <v>2.8633879011646067E-3</v>
      </c>
      <c r="AZ5" s="111">
        <f>(S5-S4)*1000/(('Measured Data'!$H8*$D5+'Measured Data'!$H9*$D5)*0.5*($C5-$C4))</f>
        <v>7.8508432405737072E-2</v>
      </c>
      <c r="BA5" s="111">
        <f>(T5-T4)*1000/(('Measured Data'!$H8*$D5+'Measured Data'!$H9*$D5)*0.5*($C5-$C4))</f>
        <v>-1.0467790987431641E-3</v>
      </c>
      <c r="BB5" s="111">
        <f>(U5-U4)*1000/(('Measured Data'!$H8*$D5+'Measured Data'!$H9*$D5)*0.5*($C5-$C4))</f>
        <v>-4.1871163949726556E-3</v>
      </c>
      <c r="BC5" s="111">
        <f>(V5-V3)*1000/(('Measured Data'!$H8*$D5+'Measured Data'!$H9*$D5)*0.5*($C5-$C3))</f>
        <v>-1.3417548894880645E-2</v>
      </c>
      <c r="BD5" s="111">
        <f>(W5-W3)*1000/(('Measured Data'!$H8*$D5+'Measured Data'!$H9*$D5)*0.5*($C5-$C3))</f>
        <v>4.955041550356286E-3</v>
      </c>
      <c r="BE5" s="111">
        <f>(X5-X3)*1000/(('Measured Data'!$H8*$D5+'Measured Data'!$H9*$D5)*0.5*($C5-$C3))</f>
        <v>2.1848401463534094E-3</v>
      </c>
      <c r="BF5" s="111">
        <f>(Y5-Y4)*1000/(('Measured Data'!$H8*$D5+'Measured Data'!$H9*$D5)*0.5*($C5-$C4))</f>
        <v>3.4861648492778549E-2</v>
      </c>
      <c r="BG5" s="111">
        <f>(Z5-Z3)*1000/(('Measured Data'!$H8*$D5+'Measured Data'!$H9*$D5)*0.5*($C5-$C3))</f>
        <v>4.0429752240932204E-3</v>
      </c>
      <c r="BH5" s="111">
        <f>(AA5-AA3)*1000/(('Measured Data'!$H8*$D5+'Measured Data'!$H9*$D5)*0.5*($C5-$C3))</f>
        <v>6.4488292511622391E-4</v>
      </c>
      <c r="BI5" s="111">
        <f>(AB5-AB3)*1000/(('Measured Data'!$H8*$D5+'Measured Data'!$H9*$D5)*0.5*($C5-$C3))</f>
        <v>1.314480177218056E-3</v>
      </c>
      <c r="BJ5" s="111">
        <f>(AC5-AC4)*1000/(('Measured Data'!$H8*$D5+'Measured Data'!$H9*$D5)*0.5*($C5-$C4))</f>
        <v>3.0932023288117991E-2</v>
      </c>
      <c r="BK5" s="111">
        <f>(AD5-AD3)*1000/(('Measured Data'!$H8*$D5+'Measured Data'!$H9*$D5)*0.5*($C5-$C3))</f>
        <v>-2.7165554159681496E-4</v>
      </c>
      <c r="BL5" s="111">
        <f>(AE5-AE3)*1000/(('Measured Data'!$H8*$D5+'Measured Data'!$H9*$D5)*0.5*($C5-$C3))</f>
        <v>2.3400811741907991E-5</v>
      </c>
      <c r="BM5" s="111">
        <f>(AF5-AF3)*1000/(('Measured Data'!$H8*$D5+'Measured Data'!$H9*$D5)*0.5*($C5-$C3))</f>
        <v>9.1288073951376683E-3</v>
      </c>
      <c r="BN5" s="111">
        <f>(AG5-AG3)*1000/(('Measured Data'!$H8*$D5+'Measured Data'!$H9*$D5)*0.5*($C5-$C3))</f>
        <v>-1.2171816069206991E-4</v>
      </c>
      <c r="BO5" s="111">
        <f>(AH5-AH3)*1000/(('Measured Data'!$H8*$D5+'Measured Data'!$H9*$D5)*0.5*($C5-$C3))</f>
        <v>-1.494490615960231E-5</v>
      </c>
      <c r="BP5" s="111">
        <f>(AI5-AI3)*1000/(('Measured Data'!$H8*$D5+'Measured Data'!$H9*$D5)*0.5*($C5-$C3))</f>
        <v>2.8188146672333261E-3</v>
      </c>
      <c r="BQ5" s="111">
        <f>(AJ5-AJ3)*1000/(('Measured Data'!$H8*$D5+'Measured Data'!$H9*$D5)*0.5*($C5-$C3))</f>
        <v>1.4923022927209653E-3</v>
      </c>
      <c r="BR5" s="111">
        <f>(AK5-AK4)*1000/(('Measured Data'!$H8*$D5+'Measured Data'!$H9*$D5)*0.5*($C5-$C4))</f>
        <v>0</v>
      </c>
      <c r="BS5" s="112">
        <f>($AU5*1+$AV5*4+$AW5*2+$AX5*1+$AY5*1+$BA5*2+$BB5*1+$BC5*1+$BD5*3+$BE5*1+$BG5*1+$BH5*2+$BI5*1-$BJ5*1+$BK5*1+$BL5*1+$BM5*1+$BN5*1+$BO5*1+$BP5*1+$BQ5*1)</f>
        <v>4.7854941691636718E-2</v>
      </c>
      <c r="BT5" s="112">
        <f>$BS5+$BJ5*1-$AU5*1</f>
        <v>8.358516541737715E-2</v>
      </c>
      <c r="BU5" s="112">
        <f>($AU5*3+$AV5*6+$AW5*4+$AX5*4+$AY5*6+$BA5*5+$BB5*5+$BC5*2+$BD5*6+$BE5*6+$BG5*6+$BH5*6+$BI5*5+$BK5*9+$BL5*5+$BM5*3+$BN5*4+$BO5*4+$BP5*9+$BQ5*5)</f>
        <v>0.19819284768155013</v>
      </c>
      <c r="BV5" s="112">
        <f>($BU5+ABS($AU5*3)+ABS($AV5*6)+ABS($AW5*4)+ABS($AX5*4)+ABS($AY5*6)+ABS($BA5*5)+ABS($BB5*5)+ABS($BC5*2)+ABS($BD5*6)+ABS($BE5*6)+ABS($BG5*6)+ABS($BH5*6)+ABS($BI5*5)+ABS($BK5*9)+ABS($BL5*5)+ABS($BM5*3)+ABS($BN5*4)+ABS($BO5*4)+ABS($BP5*9)+ABS($BQ5*5))/2</f>
        <v>0.28942942024015544</v>
      </c>
      <c r="BW5" s="111">
        <f t="shared" si="2"/>
        <v>0.44404973357016109</v>
      </c>
      <c r="BX5" s="111">
        <f t="shared" si="3"/>
        <v>0</v>
      </c>
      <c r="BY5" s="111">
        <f t="shared" si="4"/>
        <v>-1.3333333333333374E-2</v>
      </c>
      <c r="BZ5" s="111">
        <f t="shared" ref="BZ5:BZ17" si="7">$BJ5/$BA5</f>
        <v>-29.549714285714277</v>
      </c>
      <c r="CA5" s="36"/>
    </row>
    <row r="6" spans="1:79" x14ac:dyDescent="0.15">
      <c r="A6" s="94">
        <f>'Measured Data'!$A10</f>
        <v>3</v>
      </c>
      <c r="B6" s="95">
        <f t="shared" si="0"/>
        <v>2.9833333333299379</v>
      </c>
      <c r="C6" s="96">
        <f>('Measured Data'!$C10-t0+'Measured Data'!$B10-d0)*24+$C$3</f>
        <v>71.599999999918509</v>
      </c>
      <c r="D6" s="97">
        <f t="shared" ref="D6:D17" si="8">I5+E5+F5+G5</f>
        <v>792</v>
      </c>
      <c r="E6" s="97">
        <f>'Measured Data'!E10</f>
        <v>39</v>
      </c>
      <c r="F6" s="97">
        <f>'Measured Data'!F10</f>
        <v>0</v>
      </c>
      <c r="G6" s="97">
        <f>'Measured Data'!G10</f>
        <v>0</v>
      </c>
      <c r="H6" s="97">
        <v>1</v>
      </c>
      <c r="I6" s="97">
        <f>$D6-'Measured Data'!$D10</f>
        <v>782</v>
      </c>
      <c r="J6" s="102">
        <f>$J5+AVERAGE('Measured Data'!$H9:$H10)*($C6-$C5)</f>
        <v>67.383467113653339</v>
      </c>
      <c r="K6" s="102">
        <f>K5 + 'Measured Data'!$H10*'In Process Calc.'!$D6 - 'Measured Data'!$H9*'In Process Calc.'!$I5</f>
        <v>848.91418610343919</v>
      </c>
      <c r="L6" s="105">
        <f>L5 + ('Measured Data'!P10*$D6-'Measured Data'!P9*$I5)/1000</f>
        <v>0</v>
      </c>
      <c r="M6" s="105">
        <f>M5+(-'Measured Data'!S9*'In Process Calc.'!$I5+'Measured Data'!S10*'In Process Calc.'!$D6)/1000</f>
        <v>72.136500000000012</v>
      </c>
      <c r="N6" s="105">
        <f>N5-(-'Measured Data'!AQ9*'In Process Calc.'!$D6+'Measured Data'!T10*'In Process Calc.'!$D6)/1000</f>
        <v>-0.2780097918114029</v>
      </c>
      <c r="O6" s="105">
        <f>O5-(-'Measured Data'!AR9*'In Process Calc.'!$D6+'Measured Data'!U10*'In Process Calc.'!$D6)/1000</f>
        <v>0.10844661308840454</v>
      </c>
      <c r="P6" s="105">
        <f>P5-(-'Measured Data'!AS9*'In Process Calc.'!$D6+'Measured Data'!V10*'In Process Calc.'!$D6)/1000</f>
        <v>2.0210929458068425</v>
      </c>
      <c r="Q6" s="105">
        <f>Q5-(-'Measured Data'!AT9*'In Process Calc.'!$D6+'Measured Data'!W10*'In Process Calc.'!$D6)/1000</f>
        <v>8.7379610848170169E-2</v>
      </c>
      <c r="R6" s="105">
        <f>R5-(-'Measured Data'!AU9*'In Process Calc.'!$D6+'Measured Data'!X10*'In Process Calc.'!$D6)/1000</f>
        <v>0.23943914473684208</v>
      </c>
      <c r="S6" s="105">
        <f>S5-(-'Measured Data'!AV9*'In Process Calc.'!$D6+'Measured Data'!Y10*'In Process Calc.'!$D6)/1000</f>
        <v>3.7145000000000001</v>
      </c>
      <c r="T6" s="105">
        <f>T5-(-'Measured Data'!AW9*'In Process Calc.'!$D6+'Measured Data'!Z10*'In Process Calc.'!$D6)/1000</f>
        <v>-7.5099999999999986E-2</v>
      </c>
      <c r="U6" s="105">
        <f>U5-(-'Measured Data'!AX9*'In Process Calc.'!$D6+'Measured Data'!AA10*'In Process Calc.'!$D6)/1000</f>
        <v>-0.26295999999999958</v>
      </c>
      <c r="V6" s="105">
        <f>V5-(-'Measured Data'!AY9*'In Process Calc.'!$D6+'Measured Data'!AB10*'In Process Calc.'!$D6)/1000</f>
        <v>-0.61339795688474819</v>
      </c>
      <c r="W6" s="105">
        <f>W5-(-'Measured Data'!AZ9*'In Process Calc.'!$D6+'Measured Data'!AC10*'In Process Calc.'!$D6)/1000</f>
        <v>0.1802333105891914</v>
      </c>
      <c r="X6" s="105">
        <f>X5-(-'Measured Data'!BA9*'In Process Calc.'!$D6+'Measured Data'!AD10*'In Process Calc.'!$D6)/1000</f>
        <v>0.24587405656781264</v>
      </c>
      <c r="Y6" s="105">
        <f>Y5+(-'Measured Data'!BB9*'In Process Calc.'!$D6+'Measured Data'!AE10*'In Process Calc.'!$D6)/1000</f>
        <v>2.3852131438721136</v>
      </c>
      <c r="Z6" s="105">
        <f>Z5-(-'Measured Data'!BC9*'In Process Calc.'!$D6+'Measured Data'!AF10*'In Process Calc.'!$D6)/1000</f>
        <v>0.37420294274605476</v>
      </c>
      <c r="AA6" s="105">
        <f>AA5-(-'Measured Data'!BD9*'In Process Calc.'!$D6+'Measured Data'!AG10*'In Process Calc.'!$D6)/1000</f>
        <v>0.15910903773964968</v>
      </c>
      <c r="AB6" s="105">
        <f>AB5-(-'Measured Data'!BE9*'In Process Calc.'!$D6+'Measured Data'!AH10*'In Process Calc.'!$D6)/1000</f>
        <v>6.670731549153118E-2</v>
      </c>
      <c r="AC6" s="105">
        <f>AC5+(-'Measured Data'!AI9*'In Process Calc.'!$I5+'Measured Data'!AI10*'In Process Calc.'!$D6)/1000</f>
        <v>1.65472</v>
      </c>
      <c r="AD6" s="105">
        <f>AD5-(-'Measured Data'!BG9*'In Process Calc.'!$D6+'Measured Data'!AJ10*'In Process Calc.'!$D6)/1000</f>
        <v>0.11470511234636001</v>
      </c>
      <c r="AE6" s="105">
        <f>AE5-(-'Measured Data'!BH9*'In Process Calc.'!$D6+'Measured Data'!AK10*'In Process Calc.'!$D6)/1000</f>
        <v>9.362936557554713E-2</v>
      </c>
      <c r="AF6" s="105">
        <f>AF5-(-'Measured Data'!BI9*'In Process Calc.'!$D6+'Measured Data'!AL10*'In Process Calc.'!$D6)/1000</f>
        <v>0.78720448472463334</v>
      </c>
      <c r="AG6" s="105">
        <f>AG5-(-'Measured Data'!BJ9*'In Process Calc.'!$D6+'Measured Data'!AM10*'In Process Calc.'!$D6)/1000</f>
        <v>0.11996531923857401</v>
      </c>
      <c r="AH6" s="105">
        <f>AH5-(-'Measured Data'!BK9*'In Process Calc.'!$D6+'Measured Data'!AN10*'In Process Calc.'!$D6)/1000</f>
        <v>5.6184407483639683E-2</v>
      </c>
      <c r="AI6" s="105">
        <f>AI5-(-'Measured Data'!BL9*'In Process Calc.'!$D6+'Measured Data'!AO10*'In Process Calc.'!$D6)/1000</f>
        <v>0.20893170606404304</v>
      </c>
      <c r="AJ6" s="105">
        <f>AJ5-(-'Measured Data'!BM9*'In Process Calc.'!$D6+'Measured Data'!AP10*'In Process Calc.'!$D6)/1000</f>
        <v>0.22569491941108072</v>
      </c>
      <c r="AK6" s="105">
        <f>AK5-(-'Measured Data'!BN9*'In Process Calc.'!$I5+'Measured Data'!BN10*'In Process Calc.'!$D6-'In Process Calc.'!$E5*'Measured Data'!CJ10)/1000</f>
        <v>0</v>
      </c>
      <c r="AL6" s="104">
        <f>($N6*1+$O6*4+$P6*2+$Q6*1+R6*2+$T6*2+$U6*1+$V6*1+$W6*3+$X6*1+$Z6*1+$AA6*2+$AB6*1-$AC6*1+$AD6*1+AE6*1+$AF6*1+$AG6*1+AH6*2+$AI6*1+$AJ6*1)</f>
        <v>5.2911445399727963</v>
      </c>
      <c r="AM6" s="104">
        <f t="shared" si="5"/>
        <v>6.6678547481613935</v>
      </c>
      <c r="AN6" s="104">
        <f t="shared" si="6"/>
        <v>22.497046902625147</v>
      </c>
      <c r="AO6" s="110">
        <f>'Measured Data'!N10/('Measured Data'!H10)</f>
        <v>0</v>
      </c>
      <c r="AP6" s="111">
        <f>IF('Measured Data'!O10&gt;0,'Measured Data'!O10,('Measured Data'!P10*$D6-'Measured Data'!P9*$I5)/1000/(('Measured Data'!$H9*$I5+'Measured Data'!$H10*$D6)*1000000*0.5*($C6-$C5))*1000000000)</f>
        <v>0</v>
      </c>
      <c r="AQ6" s="111">
        <f>(K6-K5)/(('Measured Data'!$H9*$I5+'Measured Data'!$H10*$D6)*0.5*($C6-$C5))</f>
        <v>1.2470665606164989E-2</v>
      </c>
      <c r="AR6" s="111">
        <f t="shared" si="1"/>
        <v>1.3015493237919588E-2</v>
      </c>
      <c r="AS6" s="111">
        <f>('Measured Data'!$I10*$D6-'Measured Data'!$I9*$I5)/(('Measured Data'!$H9*$I5+'Measured Data'!$H10*$D6)*0.5*($C6-$C5))</f>
        <v>5.4482763175459884E-4</v>
      </c>
      <c r="AT6" s="111">
        <f>(M6-M5)*1000/(('Measured Data'!$H9*$I5+'Measured Data'!$H10*$D6)*0.5*($C6-$C5))</f>
        <v>0.29902112491133187</v>
      </c>
      <c r="AU6" s="111">
        <f>(N6-N5)*1000/(('Measured Data'!$H9*$D6+'Measured Data'!$H10*$D6)*0.5*($C6-$C5))</f>
        <v>-4.2586708940384101E-3</v>
      </c>
      <c r="AV6" s="111">
        <f>(O6-O5)*1000/(('Measured Data'!$H9*$D6+'Measured Data'!$H10*$D6)*0.5*($C6-$C5))</f>
        <v>1.8682333385643783E-3</v>
      </c>
      <c r="AW6" s="111">
        <f>(P6-P5)*1000/(('Measured Data'!$H9*$D6+'Measured Data'!$H10*$D6)*0.5*($C6-$C5))</f>
        <v>3.5348870211444533E-2</v>
      </c>
      <c r="AX6" s="111">
        <f>(Q6-Q5)*1000/(('Measured Data'!$H9*$D6+'Measured Data'!$H10*$D6)*0.5*($C6-$C5))</f>
        <v>9.0483755933006265E-3</v>
      </c>
      <c r="AY6" s="111">
        <f>(R6-R5)*1000/(('Measured Data'!$H9*$D6+'Measured Data'!$H10*$D6)*0.5*($C6-$C5))</f>
        <v>5.1239850046005397E-3</v>
      </c>
      <c r="AZ6" s="111">
        <f>(S6-S5)*1000/(('Measured Data'!$H9*$D6+'Measured Data'!$H10*$D6)*0.5*($C6-$C5))</f>
        <v>5.0995850760072035E-2</v>
      </c>
      <c r="BA6" s="111">
        <f>(T6-T5)*1000/(('Measured Data'!$H9*$D6+'Measured Data'!$H10*$D6)*0.5*($C6-$C5))</f>
        <v>-1.3907959298201462E-3</v>
      </c>
      <c r="BB6" s="111">
        <f>(U6-U5)*1000/(('Measured Data'!$H9*$D6+'Measured Data'!$H10*$D6)*0.5*($C6-$C5))</f>
        <v>-3.6160694175323659E-3</v>
      </c>
      <c r="BC6" s="111">
        <f>(V6-V5)*1000/(('Measured Data'!$H9*$D6+'Measured Data'!$H10*$D6)*0.5*($C6-$C5))</f>
        <v>-6.1482392830054505E-3</v>
      </c>
      <c r="BD6" s="111">
        <f>(W6-W5)*1000/(('Measured Data'!$H9*$D6+'Measured Data'!$H10*$D6)*0.5*($C6-$C5))</f>
        <v>6.4469663271442929E-4</v>
      </c>
      <c r="BE6" s="111">
        <f>(X6-X5)*1000/(('Measured Data'!$H9*$D6+'Measured Data'!$H10*$D6)*0.5*($C6-$C5))</f>
        <v>6.1285358499355335E-3</v>
      </c>
      <c r="BF6" s="111">
        <f>(Y6-Y5)*1000/(('Measured Data'!$H9*$D6+'Measured Data'!$H10*$D6)*0.5*($C6-$C5))</f>
        <v>2.4703302483483954E-2</v>
      </c>
      <c r="BG6" s="111">
        <f>(Z6-Z5)*1000/(('Measured Data'!$H9*$D6+'Measured Data'!$H10*$D6)*0.5*($C6-$C5))</f>
        <v>8.5036085668655781E-3</v>
      </c>
      <c r="BH6" s="111">
        <f>(AA6-AA5)*1000/(('Measured Data'!$H9*$D6+'Measured Data'!$H10*$D6)*0.5*($C6-$C5))</f>
        <v>4.8481625352181333E-3</v>
      </c>
      <c r="BI6" s="111">
        <f>(AB6-AB5)*1000/(('Measured Data'!$H9*$D6+'Measured Data'!$H10*$D6)*0.5*($C6-$C5))</f>
        <v>8.3463153627032357E-4</v>
      </c>
      <c r="BJ6" s="111">
        <f>(AC6-AC5)*1000/(('Measured Data'!$H9*$D6+'Measured Data'!$H10*$D6)*0.5*($C6-$C5))</f>
        <v>2.920671452622307E-2</v>
      </c>
      <c r="BK6" s="111">
        <f>(AD6-AD5)*1000/(('Measured Data'!$H9*$D6+'Measured Data'!$H10*$D6)*0.5*($C6-$C5))</f>
        <v>4.3402619190531025E-3</v>
      </c>
      <c r="BL6" s="111">
        <f>(AE6-AE5)*1000/(('Measured Data'!$H9*$D6+'Measured Data'!$H10*$D6)*0.5*($C6-$C5))</f>
        <v>3.2615176492253447E-3</v>
      </c>
      <c r="BM6" s="111">
        <f>(AF6-AF5)*1000/(('Measured Data'!$H9*$D6+'Measured Data'!$H10*$D6)*0.5*($C6-$C5))</f>
        <v>1.7173317648113567E-2</v>
      </c>
      <c r="BN6" s="111">
        <f>(AG6-AG5)*1000/(('Measured Data'!$H9*$D6+'Measured Data'!$H10*$D6)*0.5*($C6-$C5))</f>
        <v>4.3529716251043907E-3</v>
      </c>
      <c r="BO6" s="111">
        <f>(AH6-AH5)*1000/(('Measured Data'!$H9*$D6+'Measured Data'!$H10*$D6)*0.5*($C6-$C5))</f>
        <v>1.9904061493098181E-3</v>
      </c>
      <c r="BP6" s="111">
        <f>(AI6-AI5)*1000/(('Measured Data'!$H9*$D6+'Measured Data'!$H10*$D6)*0.5*($C6-$C5))</f>
        <v>4.1036721869624508E-3</v>
      </c>
      <c r="BQ6" s="111">
        <f>(AJ6-AJ5)*1000/(('Measured Data'!$H9*$D6+'Measured Data'!$H10*$D6)*0.5*($C6-$C5))</f>
        <v>6.2144236784603037E-3</v>
      </c>
      <c r="BR6" s="111">
        <f>(AK6-AK5)*1000/(('Measured Data'!$H9*$D6+'Measured Data'!$H10*$D6)*0.5*($C6-$C5))</f>
        <v>0</v>
      </c>
      <c r="BS6" s="112">
        <f>($AU6*1+$AV6*4+$AW6*2+$AX6*1+$AY6*1+$BA6*2+$BB6*1+$BC6*1+$BD6*3+$BE6*1+$BG6*1+$BH6*2+$BI6*1-$BJ6*1+$BK6*1+$BL6*1+$BM6*1+$BN6*1+$BO6*1+$BP6*1+$BQ6*1)</f>
        <v>0.1148655101724881</v>
      </c>
      <c r="BT6" s="112">
        <f>$BS6+$BJ6*1-$AU6*1</f>
        <v>0.14833089559274959</v>
      </c>
      <c r="BU6" s="112">
        <f>($AU6*3+$AV6*6+$AW6*4+$AX6*4+$AY6*6+$BA6*5+$BB6*5+$BC6*2+$BD6*6+$BE6*6+$BG6*6+$BH6*6+$BI6*5+$BK6*9+$BL6*5+$BM6*3+$BN6*4+$BO6*4+$BP6*9+$BQ6*5)</f>
        <v>0.49462723211740089</v>
      </c>
      <c r="BV6" s="112">
        <f>($BU6+ABS($AU6*3)+ABS($AV6*6)+ABS($AW6*4)+ABS($AX6*4)+ABS($AY6*6)+ABS($BA6*5)+ABS($BB6*5)+ABS($BC6*2)+ABS($BD6*6)+ABS($BE6*6)+ABS($BG6*6)+ABS($BH6*6)+ABS($BI6*5)+ABS($BK6*9)+ABS($BL6*5)+ABS($BM6*3)+ABS($BN6*4)+ABS($BO6*4)+ABS($BP6*9)+ABS($BQ6*5))/2</f>
        <v>0.5447340501022897</v>
      </c>
      <c r="BW6" s="111">
        <f t="shared" si="2"/>
        <v>0.48441789116744721</v>
      </c>
      <c r="BX6" s="111">
        <f t="shared" si="3"/>
        <v>0</v>
      </c>
      <c r="BY6" s="111">
        <f t="shared" si="4"/>
        <v>-2.7272727272727268E-2</v>
      </c>
      <c r="BZ6" s="111">
        <f t="shared" si="7"/>
        <v>-21</v>
      </c>
      <c r="CA6" s="36"/>
    </row>
    <row r="7" spans="1:79" x14ac:dyDescent="0.15">
      <c r="A7" s="94">
        <f>'Measured Data'!$A11</f>
        <v>4</v>
      </c>
      <c r="B7" s="95">
        <f t="shared" si="0"/>
        <v>3.9951388888875954</v>
      </c>
      <c r="C7" s="96">
        <f>('Measured Data'!$C11-t0+'Measured Data'!$B11-d0)*24+$C$3</f>
        <v>95.883333333302289</v>
      </c>
      <c r="D7" s="97">
        <f t="shared" si="8"/>
        <v>821</v>
      </c>
      <c r="E7" s="97">
        <f>'Measured Data'!E11</f>
        <v>0</v>
      </c>
      <c r="F7" s="97">
        <f>'Measured Data'!F11</f>
        <v>0</v>
      </c>
      <c r="G7" s="97">
        <f>'Measured Data'!G11</f>
        <v>0</v>
      </c>
      <c r="H7" s="97">
        <v>0</v>
      </c>
      <c r="I7" s="97">
        <f>$D7-'Measured Data'!$D11</f>
        <v>811</v>
      </c>
      <c r="J7" s="102">
        <f>$J6+AVERAGE('Measured Data'!$H10:$H10)*($C7-$C6)</f>
        <v>103.69320160759156</v>
      </c>
      <c r="K7" s="102">
        <f>K6 + 'Measured Data'!$H11*'In Process Calc.'!$D7 - 'Measured Data'!$H10*'In Process Calc.'!$I6</f>
        <v>1418.2493529834746</v>
      </c>
      <c r="L7" s="105">
        <f>L6 + ('Measured Data'!P11*$D7-'Measured Data'!P10*$I6)/1000</f>
        <v>0</v>
      </c>
      <c r="M7" s="105">
        <f>M6+(-'Measured Data'!S10*'In Process Calc.'!$I6+'Measured Data'!S11*'In Process Calc.'!$D7)/1000</f>
        <v>99.507949999999994</v>
      </c>
      <c r="N7" s="105"/>
      <c r="O7" s="105"/>
      <c r="P7" s="105"/>
      <c r="Q7" s="105"/>
      <c r="R7" s="105"/>
      <c r="S7" s="105">
        <f>S6-(-'Measured Data'!AV10*'In Process Calc.'!$D7+'Measured Data'!Y11*'In Process Calc.'!$D7)/1000</f>
        <v>5.7716111111111168</v>
      </c>
      <c r="T7" s="105">
        <f>T6-(-'Measured Data'!AW10*'In Process Calc.'!$D7+'Measured Data'!Z11*'In Process Calc.'!$D7)/1000</f>
        <v>-0.12512000000000001</v>
      </c>
      <c r="U7" s="105">
        <f>U6-(-'Measured Data'!AX10*'In Process Calc.'!$D7+'Measured Data'!AA11*'In Process Calc.'!$D7)/1000</f>
        <v>-0.5172099999999995</v>
      </c>
      <c r="V7" s="105"/>
      <c r="W7" s="105"/>
      <c r="X7" s="105"/>
      <c r="Y7" s="105">
        <f>Y6+(-'Measured Data'!BB10*'In Process Calc.'!$D7+'Measured Data'!AE11*'In Process Calc.'!$D7)/1000</f>
        <v>2.935945825932504</v>
      </c>
      <c r="Z7" s="105"/>
      <c r="AA7" s="105"/>
      <c r="AB7" s="105"/>
      <c r="AC7" s="105">
        <f>AC6+(-'Measured Data'!AI10*'In Process Calc.'!$I6+'Measured Data'!AI11*'In Process Calc.'!$D7)/1000</f>
        <v>2.4750900000000002</v>
      </c>
      <c r="AD7" s="105"/>
      <c r="AE7" s="105"/>
      <c r="AF7" s="105"/>
      <c r="AG7" s="105"/>
      <c r="AH7" s="105"/>
      <c r="AI7" s="105"/>
      <c r="AJ7" s="105"/>
      <c r="AK7" s="105">
        <f>AK6-(-'Measured Data'!BN10*'In Process Calc.'!$I6+'Measured Data'!BN11*'In Process Calc.'!$D7-'In Process Calc.'!$E6*'Measured Data'!CJ11)/1000</f>
        <v>0</v>
      </c>
      <c r="AL7" s="104"/>
      <c r="AM7" s="104"/>
      <c r="AN7" s="104"/>
      <c r="AO7" s="110">
        <f>'Measured Data'!N11/('Measured Data'!H11)</f>
        <v>0</v>
      </c>
      <c r="AP7" s="111">
        <f>IF('Measured Data'!O11&gt;0,'Measured Data'!O11,('Measured Data'!P11*$D7-'Measured Data'!P10*$I6)/1000/(('Measured Data'!$H10*$I6+'Measured Data'!$H11*$D7)*1000000*0.5*($C7-$C6))*1000000000)</f>
        <v>0</v>
      </c>
      <c r="AQ7" s="111">
        <f>(K7-K6)/(('Measured Data'!$H10*$I6+'Measured Data'!$H11*$D7)*0.5*($C7-$C6))</f>
        <v>1.6125327486552203E-2</v>
      </c>
      <c r="AR7" s="111">
        <f t="shared" si="1"/>
        <v>1.7169817692155268E-2</v>
      </c>
      <c r="AS7" s="111">
        <f>('Measured Data'!$I11*$D7-'Measured Data'!$I10*$I6)/(('Measured Data'!$H10*$I6+'Measured Data'!$H11*$D7)*0.5*($C7-$C6))</f>
        <v>1.0444902056030653E-3</v>
      </c>
      <c r="AT7" s="111">
        <f>(M7-M6)*1000/(('Measured Data'!$H10*$I6+'Measured Data'!$H11*$D7)*0.5*($C7-$C6))</f>
        <v>0.77524386461233785</v>
      </c>
      <c r="AU7" s="111"/>
      <c r="AV7" s="111"/>
      <c r="AW7" s="111"/>
      <c r="AX7" s="111"/>
      <c r="AY7" s="111"/>
      <c r="AZ7" s="111">
        <f>(S7-S6)*1000/(('Measured Data'!$H10*$D7+'Measured Data'!$H11*$D7)*0.5*($C7-$C6))</f>
        <v>5.7118287062260999E-2</v>
      </c>
      <c r="BA7" s="111">
        <f>(T7-T6)*1000/(('Measured Data'!$H10*$D7+'Measured Data'!$H11*$D7)*0.5*($C7-$C6))</f>
        <v>-1.388868449264805E-3</v>
      </c>
      <c r="BB7" s="111">
        <f>(U7-U6)*1000/(('Measured Data'!$H10*$D7+'Measured Data'!$H11*$D7)*0.5*($C7-$C6))</f>
        <v>-7.0595722356172801E-3</v>
      </c>
      <c r="BC7" s="111"/>
      <c r="BD7" s="111"/>
      <c r="BE7" s="111"/>
      <c r="BF7" s="111">
        <f>(Y7-Y6)*1000/(('Measured Data'!$H10*$D7+'Measured Data'!$H11*$D7)*0.5*($C7-$C6))</f>
        <v>1.5291788206570589E-2</v>
      </c>
      <c r="BG7" s="111"/>
      <c r="BH7" s="111"/>
      <c r="BI7" s="111"/>
      <c r="BJ7" s="111">
        <f>(AC7-AC6)*1000/(('Measured Data'!$H10*$D7+'Measured Data'!$H11*$D7)*0.5*($C7-$C6))</f>
        <v>2.2778608750966968E-2</v>
      </c>
      <c r="BK7" s="111"/>
      <c r="BL7" s="111"/>
      <c r="BM7" s="111"/>
      <c r="BN7" s="111"/>
      <c r="BO7" s="111"/>
      <c r="BP7" s="111"/>
      <c r="BQ7" s="111"/>
      <c r="BR7" s="111">
        <f>(AK7-AK6)*1000/(('Measured Data'!$H10*$D7+'Measured Data'!$H11*$D7)*0.5*($C7-$C6))</f>
        <v>0</v>
      </c>
      <c r="BS7" s="112"/>
      <c r="BT7" s="112"/>
      <c r="BU7" s="112"/>
      <c r="BV7" s="112"/>
      <c r="BW7" s="111">
        <f t="shared" si="2"/>
        <v>0.26772140750478018</v>
      </c>
      <c r="BX7" s="111">
        <f t="shared" si="3"/>
        <v>0</v>
      </c>
      <c r="BY7" s="111">
        <f t="shared" si="4"/>
        <v>-2.4315653019336664E-2</v>
      </c>
      <c r="BZ7" s="111">
        <f t="shared" si="7"/>
        <v>-16.400839664134342</v>
      </c>
      <c r="CA7" s="36"/>
    </row>
    <row r="8" spans="1:79" x14ac:dyDescent="0.15">
      <c r="A8" s="94">
        <f>'Measured Data'!$A12</f>
        <v>5</v>
      </c>
      <c r="B8" s="95">
        <f t="shared" si="0"/>
        <v>4.7805555555532919</v>
      </c>
      <c r="C8" s="96">
        <f>('Measured Data'!$C12-t0+'Measured Data'!$B12-d0)*24+$C$3</f>
        <v>114.73333333327901</v>
      </c>
      <c r="D8" s="97">
        <f t="shared" si="8"/>
        <v>811</v>
      </c>
      <c r="E8" s="97">
        <f>'Measured Data'!E12</f>
        <v>0</v>
      </c>
      <c r="F8" s="97">
        <f>'Measured Data'!F12</f>
        <v>0</v>
      </c>
      <c r="G8" s="97">
        <f>'Measured Data'!G12</f>
        <v>0</v>
      </c>
      <c r="H8" s="97">
        <v>0</v>
      </c>
      <c r="I8" s="97">
        <f>$D8-'Measured Data'!$D12</f>
        <v>801</v>
      </c>
      <c r="J8" s="102">
        <f>$J7+AVERAGE('Measured Data'!$H11:$H11)*($C8-$C7)</f>
        <v>143.61165268143677</v>
      </c>
      <c r="K8" s="102">
        <f>K7 + 'Measured Data'!$H12*'In Process Calc.'!$D8 - 'Measured Data'!$H11*'In Process Calc.'!$I7</f>
        <v>1782.7262459316255</v>
      </c>
      <c r="L8" s="105">
        <f>L7 + ('Measured Data'!P12*$D8-'Measured Data'!P11*$I7)/1000</f>
        <v>0</v>
      </c>
      <c r="M8" s="105">
        <f>M7+(-'Measured Data'!S11*'In Process Calc.'!$I7+'Measured Data'!S12*'In Process Calc.'!$D8)/1000</f>
        <v>127.04140000000001</v>
      </c>
      <c r="N8" s="105"/>
      <c r="O8" s="105"/>
      <c r="P8" s="105"/>
      <c r="Q8" s="105"/>
      <c r="R8" s="105"/>
      <c r="S8" s="105">
        <f>S7-(-'Measured Data'!AV11*'In Process Calc.'!$D8+'Measured Data'!Y12*'In Process Calc.'!$D8)/1000</f>
        <v>7.4837222222222284</v>
      </c>
      <c r="T8" s="105">
        <f>T7-(-'Measured Data'!AW11*'In Process Calc.'!$D8+'Measured Data'!Z12*'In Process Calc.'!$D8)/1000</f>
        <v>-0.14945</v>
      </c>
      <c r="U8" s="105">
        <f>U7-(-'Measured Data'!AX11*'In Process Calc.'!$D8+'Measured Data'!AA12*'In Process Calc.'!$D8)/1000</f>
        <v>-0.53342999999999929</v>
      </c>
      <c r="V8" s="105"/>
      <c r="W8" s="105"/>
      <c r="X8" s="105"/>
      <c r="Y8" s="105">
        <f>Y7+(-'Measured Data'!BB11*'In Process Calc.'!$D8+'Measured Data'!AE12*'In Process Calc.'!$D8)/1000</f>
        <v>2.4857904085257543</v>
      </c>
      <c r="Z8" s="105"/>
      <c r="AA8" s="105"/>
      <c r="AB8" s="105"/>
      <c r="AC8" s="105">
        <f>AC7+(-'Measured Data'!AI11*'In Process Calc.'!$I7+'Measured Data'!AI12*'In Process Calc.'!$D8)/1000</f>
        <v>2.9860199999999999</v>
      </c>
      <c r="AD8" s="105"/>
      <c r="AE8" s="105"/>
      <c r="AF8" s="105"/>
      <c r="AG8" s="105"/>
      <c r="AH8" s="105"/>
      <c r="AI8" s="105"/>
      <c r="AJ8" s="105"/>
      <c r="AK8" s="105">
        <f>AK7-(-'Measured Data'!BN11*'In Process Calc.'!$I7+'Measured Data'!BN12*'In Process Calc.'!$D8-'In Process Calc.'!$E7*'Measured Data'!CJ12)/1000</f>
        <v>0</v>
      </c>
      <c r="AL8" s="104"/>
      <c r="AM8" s="104"/>
      <c r="AN8" s="104"/>
      <c r="AO8" s="110">
        <f>'Measured Data'!N12/('Measured Data'!H12)</f>
        <v>0</v>
      </c>
      <c r="AP8" s="111">
        <f>IF('Measured Data'!O12&gt;0,'Measured Data'!O12,('Measured Data'!P12*$D8-'Measured Data'!P11*$I7)/1000/(('Measured Data'!$H11*$I7+'Measured Data'!$H12*$D8)*1000000*0.5*($C8-$C7))*1000000000)</f>
        <v>0</v>
      </c>
      <c r="AQ8" s="111">
        <f>(K8-K7)/(('Measured Data'!$H11*$I7+'Measured Data'!$H12*$D8)*0.5*($C8-$C7))</f>
        <v>1.0178343353326671E-2</v>
      </c>
      <c r="AR8" s="111">
        <f t="shared" si="1"/>
        <v>9.8825724979656054E-3</v>
      </c>
      <c r="AS8" s="111">
        <f>('Measured Data'!$I12*$D8-'Measured Data'!$I11*$I7)/(('Measured Data'!$H11*$I7+'Measured Data'!$H12*$D8)*0.5*($C8-$C7))</f>
        <v>-2.957708553610655E-4</v>
      </c>
      <c r="AT8" s="111">
        <f>(M8-M7)*1000/(('Measured Data'!$H11*$I7+'Measured Data'!$H12*$D8)*0.5*($C8-$C7))</f>
        <v>0.76889622695921911</v>
      </c>
      <c r="AU8" s="111"/>
      <c r="AV8" s="111"/>
      <c r="AW8" s="111"/>
      <c r="AX8" s="111"/>
      <c r="AY8" s="111"/>
      <c r="AZ8" s="111">
        <f>(S8-S7)*1000/(('Measured Data'!$H11*$D8+'Measured Data'!$H12*$D8)*0.5*($C8-$C7))</f>
        <v>4.7812234698822315E-2</v>
      </c>
      <c r="BA8" s="111">
        <f>(T8-T7)*1000/(('Measured Data'!$H11*$D8+'Measured Data'!$H12*$D8)*0.5*($C8-$C7))</f>
        <v>-6.7943701940431666E-4</v>
      </c>
      <c r="BB8" s="111">
        <f>(U8-U7)*1000/(('Measured Data'!$H11*$D8+'Measured Data'!$H12*$D8)*0.5*($C8-$C7))</f>
        <v>-4.5295801293620543E-4</v>
      </c>
      <c r="BC8" s="111"/>
      <c r="BD8" s="111"/>
      <c r="BE8" s="111"/>
      <c r="BF8" s="111">
        <f>(Y8-Y7)*1000/(('Measured Data'!$H11*$D8+'Measured Data'!$H12*$D8)*0.5*($C8-$C7))</f>
        <v>-1.2570992810174606E-2</v>
      </c>
      <c r="BG8" s="111"/>
      <c r="BH8" s="111"/>
      <c r="BI8" s="111"/>
      <c r="BJ8" s="111">
        <f>(AC8-AC7)*1000/(('Measured Data'!$H11*$D8+'Measured Data'!$H12*$D8)*0.5*($C8-$C7))</f>
        <v>1.4268177407490647E-2</v>
      </c>
      <c r="BK8" s="111"/>
      <c r="BL8" s="111"/>
      <c r="BM8" s="111"/>
      <c r="BN8" s="111"/>
      <c r="BO8" s="111"/>
      <c r="BP8" s="111"/>
      <c r="BQ8" s="111"/>
      <c r="BR8" s="111">
        <f>(AK8-AK7)*1000/(('Measured Data'!$H11*$D8+'Measured Data'!$H12*$D8)*0.5*($C8-$C7))</f>
        <v>0</v>
      </c>
      <c r="BS8" s="112"/>
      <c r="BT8" s="112"/>
      <c r="BU8" s="112"/>
      <c r="BV8" s="112"/>
      <c r="BW8" s="111">
        <f t="shared" si="2"/>
        <v>-0.26292418435075254</v>
      </c>
      <c r="BX8" s="111">
        <f t="shared" si="3"/>
        <v>0</v>
      </c>
      <c r="BY8" s="111">
        <f t="shared" si="4"/>
        <v>-1.4210526315789465E-2</v>
      </c>
      <c r="BZ8" s="111">
        <f t="shared" si="7"/>
        <v>-20.999999999999996</v>
      </c>
      <c r="CA8" s="36"/>
    </row>
    <row r="9" spans="1:79" x14ac:dyDescent="0.15">
      <c r="A9" s="94">
        <f>'Measured Data'!$A13</f>
        <v>6</v>
      </c>
      <c r="B9" s="95">
        <f t="shared" si="0"/>
        <v>6.0291666666671517</v>
      </c>
      <c r="C9" s="96">
        <f>('Measured Data'!$C13-t0+'Measured Data'!$B13-d0)*24+$C$3</f>
        <v>144.70000000001164</v>
      </c>
      <c r="D9" s="97">
        <f t="shared" si="8"/>
        <v>801</v>
      </c>
      <c r="E9" s="97">
        <f>'Measured Data'!E13</f>
        <v>40</v>
      </c>
      <c r="F9" s="97">
        <f>'Measured Data'!F13</f>
        <v>5.6</v>
      </c>
      <c r="G9" s="97">
        <f>'Measured Data'!G13</f>
        <v>0</v>
      </c>
      <c r="H9" s="97">
        <v>1</v>
      </c>
      <c r="I9" s="97">
        <f>$D9-'Measured Data'!$D13</f>
        <v>741</v>
      </c>
      <c r="J9" s="102">
        <f>$J8+AVERAGE('Measured Data'!$H11:$H12)*($C9-$C8)</f>
        <v>213.80551367282766</v>
      </c>
      <c r="K9" s="102">
        <f>K8 + 'Measured Data'!$H13*'In Process Calc.'!$D9 - 'Measured Data'!$H12*'In Process Calc.'!$I8</f>
        <v>2518.3809180774688</v>
      </c>
      <c r="L9" s="105">
        <f>L8 + ('Measured Data'!P13*$D9-'Measured Data'!P12*$I8)/1000</f>
        <v>0</v>
      </c>
      <c r="M9" s="105">
        <f>M8+(-'Measured Data'!S12*'In Process Calc.'!$I8+'Measured Data'!S13*'In Process Calc.'!$D9)/1000</f>
        <v>206.34040000000005</v>
      </c>
      <c r="N9" s="105">
        <f>N6-(-'Measured Data'!AQ10*'In Process Calc.'!$D9+'Measured Data'!T13*'In Process Calc.'!$D9)/1000</f>
        <v>-0.85882245316509009</v>
      </c>
      <c r="O9" s="105">
        <f>O6-(-'Measured Data'!AR10*'In Process Calc.'!$D9+'Measured Data'!U13*'In Process Calc.'!$D9)/1000</f>
        <v>0.29007405281285903</v>
      </c>
      <c r="P9" s="105">
        <f>P6-(-'Measured Data'!AS10*'In Process Calc.'!$D9+'Measured Data'!V13*'In Process Calc.'!$D9)/1000</f>
        <v>4.1545466242809574</v>
      </c>
      <c r="Q9" s="105">
        <f>Q6-(-'Measured Data'!AT10*'In Process Calc.'!$D9+'Measured Data'!W13*'In Process Calc.'!$D9)/1000</f>
        <v>0.67950942829238825</v>
      </c>
      <c r="R9" s="105">
        <f>R6-(-'Measured Data'!AU10*'In Process Calc.'!$D9+'Measured Data'!X13*'In Process Calc.'!$D9)/1000</f>
        <v>0.55364720394736833</v>
      </c>
      <c r="S9" s="105">
        <f>S8-(-'Measured Data'!AV12*'In Process Calc.'!$D9+'Measured Data'!Y13*'In Process Calc.'!$D9)/1000</f>
        <v>10.109222222222229</v>
      </c>
      <c r="T9" s="105">
        <f>T8-(-'Measured Data'!AW12*'In Process Calc.'!$D9+'Measured Data'!Z13*'In Process Calc.'!$D9)/1000</f>
        <v>-0.20551999999999998</v>
      </c>
      <c r="U9" s="105">
        <f>U8-(-'Measured Data'!AX12*'In Process Calc.'!$D9+'Measured Data'!AA13*'In Process Calc.'!$D9)/1000</f>
        <v>-0.62153999999999898</v>
      </c>
      <c r="V9" s="105">
        <f>V6-(-'Measured Data'!AY10*'In Process Calc.'!$D9+'Measured Data'!AB13*'In Process Calc.'!$D9)/1000</f>
        <v>-1.4595322315617167</v>
      </c>
      <c r="W9" s="105">
        <f>W6-(-'Measured Data'!AZ10*'In Process Calc.'!$D9+'Measured Data'!AC13*'In Process Calc.'!$D9)/1000</f>
        <v>0.26283479323939962</v>
      </c>
      <c r="X9" s="105">
        <f>X6-(-'Measured Data'!BA10*'In Process Calc.'!$D9+'Measured Data'!AD13*'In Process Calc.'!$D9)/1000</f>
        <v>0.52799801783944456</v>
      </c>
      <c r="Y9" s="105">
        <f>Y8+(-'Measured Data'!BB12*'In Process Calc.'!$D9+'Measured Data'!AE13*'In Process Calc.'!$D9)/1000</f>
        <v>0.70737122557726417</v>
      </c>
      <c r="Z9" s="105">
        <f>Z6-(-'Measured Data'!BC10*'In Process Calc.'!$D9+'Measured Data'!AF13*'In Process Calc.'!$D9)/1000</f>
        <v>0.98730349927574834</v>
      </c>
      <c r="AA9" s="105">
        <f>AA6-(-'Measured Data'!BD10*'In Process Calc.'!$D9+'Measured Data'!AG13*'In Process Calc.'!$D9)/1000</f>
        <v>0.47142178142936791</v>
      </c>
      <c r="AB9" s="105">
        <f>AB6-(-'Measured Data'!BE10*'In Process Calc.'!$D9+'Measured Data'!AH13*'In Process Calc.'!$D9)/1000</f>
        <v>0.16172574589163846</v>
      </c>
      <c r="AC9" s="105">
        <f>AC8+(-'Measured Data'!AI12*'In Process Calc.'!$I8+'Measured Data'!AI13*'In Process Calc.'!$D9)/1000</f>
        <v>3.2183099999999998</v>
      </c>
      <c r="AD9" s="105">
        <f>AD6-(-'Measured Data'!BG10*'In Process Calc.'!$D9+'Measured Data'!AJ13*'In Process Calc.'!$D9)/1000</f>
        <v>0.24999114660993493</v>
      </c>
      <c r="AE9" s="105">
        <f>AE6-(-'Measured Data'!BH10*'In Process Calc.'!$D9+'Measured Data'!AK13*'In Process Calc.'!$D9)/1000</f>
        <v>0.29191391347791884</v>
      </c>
      <c r="AF9" s="105">
        <f>AF6-(-'Measured Data'!BI10*'In Process Calc.'!$D9+'Measured Data'!AL13*'In Process Calc.'!$D9)/1000</f>
        <v>2.0585604653127003</v>
      </c>
      <c r="AG9" s="105">
        <f>AG6-(-'Measured Data'!BJ10*'In Process Calc.'!$D9+'Measured Data'!AM13*'In Process Calc.'!$D9)/1000</f>
        <v>0.39297237095113291</v>
      </c>
      <c r="AH9" s="105">
        <f>AH6-(-'Measured Data'!BK10*'In Process Calc.'!$D9+'Measured Data'!AN13*'In Process Calc.'!$D9)/1000</f>
        <v>0.13619420036421548</v>
      </c>
      <c r="AI9" s="105">
        <f>AI6-(-'Measured Data'!BL10*'In Process Calc.'!$D9+'Measured Data'!AO13*'In Process Calc.'!$D9)/1000</f>
        <v>0.36321671075525103</v>
      </c>
      <c r="AJ9" s="105">
        <f>AJ6-(-'Measured Data'!BM10*'In Process Calc.'!$D9+'Measured Data'!AP13*'In Process Calc.'!$D9)/1000</f>
        <v>0.64414306281697098</v>
      </c>
      <c r="AK9" s="105">
        <f>AK8-(-'Measured Data'!BN12*'In Process Calc.'!$I8+'Measured Data'!BN13*'In Process Calc.'!$D9-'In Process Calc.'!$E8*'Measured Data'!CJ13)/1000</f>
        <v>0</v>
      </c>
      <c r="AL9" s="104">
        <f t="shared" ref="AL9:AL17" si="9">($N9*1+$O9*4+$P9*2+$Q9*1+R9*2+$T9*2+$U9*1+$V9*1+$W9*3+$X9*1+$Z9*1+$AA9*2+$AB9*1-$AC9*1+$AD9*1+AE9*1+$AF9*1+$AG9*1+AH9*2+$AI9*1+$AJ9*1)</f>
        <v>12.368509887509774</v>
      </c>
      <c r="AM9" s="104">
        <f t="shared" si="5"/>
        <v>14.727997434344683</v>
      </c>
      <c r="AN9" s="104">
        <f t="shared" si="6"/>
        <v>53.671494608898669</v>
      </c>
      <c r="AO9" s="110">
        <f>'Measured Data'!N13/('Measured Data'!H13)</f>
        <v>0</v>
      </c>
      <c r="AP9" s="111">
        <f>IF('Measured Data'!O13&gt;0,'Measured Data'!O13,('Measured Data'!P13*$D9-'Measured Data'!P12*$I8)/1000/(('Measured Data'!$H12*$I8+'Measured Data'!$H13*$D9)*1000000*0.5*($C9-$C8))*1000000000)</f>
        <v>0</v>
      </c>
      <c r="AQ9" s="111">
        <f>(K9-K8)/(('Measured Data'!$H12*$I8+'Measured Data'!$H13*$D9)*0.5*($C9-$C8))</f>
        <v>1.0127183930285688E-2</v>
      </c>
      <c r="AR9" s="111">
        <f t="shared" si="1"/>
        <v>1.0415155835418471E-2</v>
      </c>
      <c r="AS9" s="111">
        <f>('Measured Data'!$I13*$D9-'Measured Data'!$I12*$I8)/(('Measured Data'!$H12*$I8+'Measured Data'!$H13*$D9)*0.5*($C9-$C8))</f>
        <v>2.8797190513278251E-4</v>
      </c>
      <c r="AT9" s="111">
        <f>(M9-M8)*1000/(('Measured Data'!$H12*$I8+'Measured Data'!$H13*$D9)*0.5*($C9-$C8))</f>
        <v>1.0916474657127109</v>
      </c>
      <c r="AU9" s="111">
        <f>(N9-N6)*1000/(('Measured Data'!$H12*$D9+'Measured Data'!$H13*$D9)*0.5*($C9-$C6))</f>
        <v>-3.2777198814349386E-3</v>
      </c>
      <c r="AV9" s="111">
        <f>(O9-O6)*1000/(('Measured Data'!$H12*$D9+'Measured Data'!$H13*$D9)*0.5*($C9-$C6))</f>
        <v>1.0249843190598879E-3</v>
      </c>
      <c r="AW9" s="111">
        <f>(P9-P6)*1000/(('Measured Data'!$H12*$D9+'Measured Data'!$H13*$D9)*0.5*($C9-$C6))</f>
        <v>1.2039791835386294E-2</v>
      </c>
      <c r="AX9" s="111">
        <f>(Q9-Q6)*1000/(('Measured Data'!$H12*$D9+'Measured Data'!$H13*$D9)*0.5*($C9-$C6))</f>
        <v>3.3415863740020603E-3</v>
      </c>
      <c r="AY9" s="111">
        <f>(R9-R6)*1000/(('Measured Data'!$H12*$D9+'Measured Data'!$H13*$D9)*0.5*($C9-$C6))</f>
        <v>1.7731810463310071E-3</v>
      </c>
      <c r="AZ9" s="111">
        <f>(S9-S8)*1000/(('Measured Data'!$H12*$D9+'Measured Data'!$H13*$D9)*0.5*($C9-$C8))</f>
        <v>3.6143210144247997E-2</v>
      </c>
      <c r="BA9" s="111">
        <f>(T9-T8)*1000/(('Measured Data'!$H12*$D9+'Measured Data'!$H13*$D9)*0.5*($C9-$C8))</f>
        <v>-7.718719454534314E-4</v>
      </c>
      <c r="BB9" s="111">
        <f>(U9-U8)*1000/(('Measured Data'!$H12*$D9+'Measured Data'!$H13*$D9)*0.5*($C9-$C8))</f>
        <v>-1.2129416285696741E-3</v>
      </c>
      <c r="BC9" s="111">
        <f>(V9-V6)*1000/(('Measured Data'!$H12*$D9+'Measured Data'!$H13*$D9)*0.5*($C9-$C6))</f>
        <v>-4.7750183820172744E-3</v>
      </c>
      <c r="BD9" s="111">
        <f>(W9-W6)*1000/(('Measured Data'!$H12*$D9+'Measured Data'!$H13*$D9)*0.5*($C9-$C6))</f>
        <v>4.6614776146162572E-4</v>
      </c>
      <c r="BE9" s="111">
        <f>(X9-X6)*1000/(('Measured Data'!$H12*$D9+'Measured Data'!$H13*$D9)*0.5*($C9-$C6))</f>
        <v>1.5921197632537422E-3</v>
      </c>
      <c r="BF9" s="111">
        <f>(Y9-Y8)*1000/(('Measured Data'!$H12*$D9+'Measured Data'!$H13*$D9)*0.5*($C9-$C8))</f>
        <v>-2.4482109409205519E-2</v>
      </c>
      <c r="BG9" s="111">
        <f>(Z9-Z6)*1000/(('Measured Data'!$H12*$D9+'Measured Data'!$H13*$D9)*0.5*($C9-$C6))</f>
        <v>3.4599312604042367E-3</v>
      </c>
      <c r="BH9" s="111">
        <f>(AA9-AA6)*1000/(('Measured Data'!$H12*$D9+'Measured Data'!$H13*$D9)*0.5*($C9-$C6))</f>
        <v>1.7624851476746905E-3</v>
      </c>
      <c r="BI9" s="111">
        <f>(AB9-AB6)*1000/(('Measured Data'!$H12*$D9+'Measured Data'!$H13*$D9)*0.5*($C9-$C6))</f>
        <v>5.3622074577248089E-4</v>
      </c>
      <c r="BJ9" s="111">
        <f>(AC9-AC8)*1000/(('Measured Data'!$H12*$D9+'Measured Data'!$H13*$D9)*0.5*($C9-$C8))</f>
        <v>3.1977552025927868E-3</v>
      </c>
      <c r="BK9" s="111">
        <f>(AD9-AD6)*1000/(('Measured Data'!$H12*$D9+'Measured Data'!$H13*$D9)*0.5*($C9-$C6))</f>
        <v>7.6346428666468119E-4</v>
      </c>
      <c r="BL9" s="111">
        <f>(AE9-AE6)*1000/(('Measured Data'!$H12*$D9+'Measured Data'!$H13*$D9)*0.5*($C9-$C6))</f>
        <v>1.1189859451861555E-3</v>
      </c>
      <c r="BM9" s="111">
        <f>(AF9-AF6)*1000/(('Measured Data'!$H12*$D9+'Measured Data'!$H13*$D9)*0.5*($C9-$C6))</f>
        <v>7.1746865232628319E-3</v>
      </c>
      <c r="BN9" s="111">
        <f>(AG9-AG6)*1000/(('Measured Data'!$H12*$D9+'Measured Data'!$H13*$D9)*0.5*($C9-$C6))</f>
        <v>1.5406699969050352E-3</v>
      </c>
      <c r="BO9" s="111">
        <f>(AH9-AH6)*1000/(('Measured Data'!$H12*$D9+'Measured Data'!$H13*$D9)*0.5*($C9-$C6))</f>
        <v>4.5152199027985256E-4</v>
      </c>
      <c r="BP9" s="111">
        <f>(AI9-AI6)*1000/(('Measured Data'!$H12*$D9+'Measured Data'!$H13*$D9)*0.5*($C9-$C6))</f>
        <v>8.7068182381738063E-4</v>
      </c>
      <c r="BQ9" s="111">
        <f>(AJ9-AJ6)*1000/(('Measured Data'!$H12*$D9+'Measured Data'!$H13*$D9)*0.5*($C9-$C6))</f>
        <v>2.3614426651691269E-3</v>
      </c>
      <c r="BR9" s="111">
        <f>(AK9-AK8)*1000/(('Measured Data'!$H12*$D9+'Measured Data'!$H13*$D9)*0.5*($C9-$C8))</f>
        <v>0</v>
      </c>
      <c r="BS9" s="112">
        <f>($AU9*1+$AV9*4+$AW9*2+$AX9*1+$AY9*1+$BA9*2+$BB9*1+$BC9*1+$BD9*3+$BE9*1+$BG9*1+$BH9*2+$BI9*1-$BJ9*1+$BK9*1+$BL9*1+$BM9*1+$BN9*1+$BO9*1+$BP9*1+$BQ9*1)</f>
        <v>4.4080247962273451E-2</v>
      </c>
      <c r="BT9" s="112">
        <f>$BS9+$BJ9*1-$AU9*1</f>
        <v>5.0555723046301175E-2</v>
      </c>
      <c r="BU9" s="112">
        <f>($AU9*3+$AV9*6+$AW9*4+$AX9*4+$AY9*6+$BA9*5+$BB9*5+$BC9*2+$BD9*6+$BE9*6+$BG9*6+$BH9*6+$BI9*5+$BK9*9+$BL9*5+$BM9*3+$BN9*4+$BO9*4+$BP9*9+$BQ9*5)</f>
        <v>0.15697473364171508</v>
      </c>
      <c r="BV9" s="112">
        <f>($BU9+ABS($AU9*3)+ABS($AV9*6)+ABS($AW9*4)+ABS($AX9*4)+ABS($AY9*6)+ABS($BA9*5)+ABS($BB9*5)+ABS($BC9*2)+ABS($BD9*6)+ABS($BE9*6)+ABS($BG9*6)+ABS($BH9*6)+ABS($BI9*5)+ABS($BK9*9)+ABS($BL9*5)+ABS($BM9*3)+ABS($BN9*4)+ABS($BO9*4)+ABS($BP9*9)+ABS($BQ9*5))/2</f>
        <v>0.18628199792016994</v>
      </c>
      <c r="BW9" s="111">
        <f t="shared" si="2"/>
        <v>-0.67736400036126065</v>
      </c>
      <c r="BX9" s="111">
        <f t="shared" si="3"/>
        <v>0</v>
      </c>
      <c r="BY9" s="111">
        <f t="shared" si="4"/>
        <v>-2.135593220338982E-2</v>
      </c>
      <c r="BZ9" s="111">
        <f t="shared" si="7"/>
        <v>-4.1428571428571423</v>
      </c>
      <c r="CA9" s="36"/>
    </row>
    <row r="10" spans="1:79" x14ac:dyDescent="0.15">
      <c r="A10" s="94">
        <f>'Measured Data'!$A14</f>
        <v>7</v>
      </c>
      <c r="B10" s="95">
        <f t="shared" si="0"/>
        <v>6.8861111111109494</v>
      </c>
      <c r="C10" s="96">
        <f>('Measured Data'!$C14-t0+'Measured Data'!$B14-d0)*24+$C$3</f>
        <v>165.26666666666279</v>
      </c>
      <c r="D10" s="97">
        <f t="shared" si="8"/>
        <v>786.6</v>
      </c>
      <c r="E10" s="97">
        <f>'Measured Data'!E14</f>
        <v>0</v>
      </c>
      <c r="F10" s="97">
        <f>'Measured Data'!F14</f>
        <v>0</v>
      </c>
      <c r="G10" s="97">
        <f>'Measured Data'!G14</f>
        <v>0</v>
      </c>
      <c r="H10" s="97">
        <v>0</v>
      </c>
      <c r="I10" s="97">
        <f>$D10-'Measured Data'!$D14</f>
        <v>775.6</v>
      </c>
      <c r="J10" s="102">
        <f>$J9+AVERAGE('Measured Data'!$H12:$H13)*($C10-$C9)</f>
        <v>276.04675649921705</v>
      </c>
      <c r="K10" s="102">
        <f>K9 + 'Measured Data'!$H14*'In Process Calc.'!$D10 - 'Measured Data'!$H13*'In Process Calc.'!$I9</f>
        <v>2935.8205186467744</v>
      </c>
      <c r="L10" s="105">
        <f>L9 + ('Measured Data'!P14*$D10-'Measured Data'!P13*$I9)/1000</f>
        <v>0</v>
      </c>
      <c r="M10" s="105">
        <f>M9+(-'Measured Data'!S13*'In Process Calc.'!$I9+'Measured Data'!S14*'In Process Calc.'!$D10)/1000</f>
        <v>278.11765000000003</v>
      </c>
      <c r="N10" s="105"/>
      <c r="O10" s="105"/>
      <c r="P10" s="105"/>
      <c r="Q10" s="105"/>
      <c r="R10" s="105"/>
      <c r="S10" s="105">
        <f>S9-(-'Measured Data'!AV13*'In Process Calc.'!$D10+'Measured Data'!Y14*'In Process Calc.'!$D10)/1000</f>
        <v>11.025308899589813</v>
      </c>
      <c r="T10" s="105">
        <f>T9-(-'Measured Data'!AW13*'In Process Calc.'!$D10+'Measured Data'!Z14*'In Process Calc.'!$D10)/1000</f>
        <v>-0.26308194863563406</v>
      </c>
      <c r="U10" s="105">
        <f>U9-(-'Measured Data'!AX13*'In Process Calc.'!$D10+'Measured Data'!AA14*'In Process Calc.'!$D10)/1000</f>
        <v>-0.83818958908507146</v>
      </c>
      <c r="V10" s="105"/>
      <c r="W10" s="105"/>
      <c r="X10" s="105"/>
      <c r="Y10" s="105">
        <f>Y9+(-'Measured Data'!BB13*'In Process Calc.'!$D10+'Measured Data'!AE14*'In Process Calc.'!$D10)/1000</f>
        <v>-0.13599757233805443</v>
      </c>
      <c r="Z10" s="105"/>
      <c r="AA10" s="105"/>
      <c r="AB10" s="105"/>
      <c r="AC10" s="105">
        <f>AC9+(-'Measured Data'!AI13*'In Process Calc.'!$I9+'Measured Data'!AI14*'In Process Calc.'!$D10)/1000</f>
        <v>3.7766820000000001</v>
      </c>
      <c r="AD10" s="105"/>
      <c r="AE10" s="105"/>
      <c r="AF10" s="105"/>
      <c r="AG10" s="105"/>
      <c r="AH10" s="105"/>
      <c r="AI10" s="105"/>
      <c r="AJ10" s="105"/>
      <c r="AK10" s="105">
        <f>AK9-(-'Measured Data'!BN13*'In Process Calc.'!$I9+'Measured Data'!BN14*'In Process Calc.'!$D10-'In Process Calc.'!$E9*'Measured Data'!CJ14)/1000</f>
        <v>0</v>
      </c>
      <c r="AL10" s="104"/>
      <c r="AM10" s="104"/>
      <c r="AN10" s="104"/>
      <c r="AO10" s="110">
        <f>'Measured Data'!N14/('Measured Data'!H14)</f>
        <v>0</v>
      </c>
      <c r="AP10" s="111">
        <f>IF('Measured Data'!O14&gt;0,'Measured Data'!O14,('Measured Data'!P14*$D10-'Measured Data'!P13*$I9)/1000/(('Measured Data'!$H13*$I9+'Measured Data'!$H14*$D10)*1000000*0.5*($C10-$C9))*1000000000)</f>
        <v>0</v>
      </c>
      <c r="AQ10" s="111">
        <f>(K10-K9)/(('Measured Data'!$H13*$I9+'Measured Data'!$H14*$D10)*0.5*($C10-$C9))</f>
        <v>7.270978717983898E-3</v>
      </c>
      <c r="AR10" s="111">
        <f t="shared" si="1"/>
        <v>6.9563618963480759E-3</v>
      </c>
      <c r="AS10" s="111">
        <f>('Measured Data'!$I14*$D10-'Measured Data'!$I13*$I9)/(('Measured Data'!$H13*$I9+'Measured Data'!$H14*$D10)*0.5*($C10-$C9))</f>
        <v>-3.1461682163582213E-4</v>
      </c>
      <c r="AT10" s="111">
        <f>(M10-M9)*1000/(('Measured Data'!$H13*$I9+'Measured Data'!$H14*$D10)*0.5*($C10-$C9))</f>
        <v>1.2502188495620756</v>
      </c>
      <c r="AU10" s="111"/>
      <c r="AV10" s="111"/>
      <c r="AW10" s="111"/>
      <c r="AX10" s="111"/>
      <c r="AY10" s="111"/>
      <c r="AZ10" s="111">
        <f>(S10-S9)*1000/(('Measured Data'!$H13*$D10+'Measured Data'!$H14*$D10)*0.5*($C10-$C9))</f>
        <v>1.551474885518059E-2</v>
      </c>
      <c r="BA10" s="111">
        <f>(T10-T9)*1000/(('Measured Data'!$H13*$D10+'Measured Data'!$H14*$D10)*0.5*($C10-$C9))</f>
        <v>-9.7486318572267961E-4</v>
      </c>
      <c r="BB10" s="111">
        <f>(U10-U9)*1000/(('Measured Data'!$H13*$D10+'Measured Data'!$H14*$D10)*0.5*($C10-$C9))</f>
        <v>-3.6691549470970531E-3</v>
      </c>
      <c r="BC10" s="111"/>
      <c r="BD10" s="111"/>
      <c r="BE10" s="111"/>
      <c r="BF10" s="111">
        <f>(Y10-Y9)*1000/(('Measured Data'!$H13*$D10+'Measured Data'!$H14*$D10)*0.5*($C10-$C9))</f>
        <v>-1.4283206398712247E-2</v>
      </c>
      <c r="BG10" s="111"/>
      <c r="BH10" s="111"/>
      <c r="BI10" s="111"/>
      <c r="BJ10" s="111">
        <f>(AC10-AC9)*1000/(('Measured Data'!$H13*$D10+'Measured Data'!$H14*$D10)*0.5*($C10-$C9))</f>
        <v>9.4565302190164156E-3</v>
      </c>
      <c r="BK10" s="111"/>
      <c r="BL10" s="111"/>
      <c r="BM10" s="111"/>
      <c r="BN10" s="111"/>
      <c r="BO10" s="111"/>
      <c r="BP10" s="111"/>
      <c r="BQ10" s="111"/>
      <c r="BR10" s="111">
        <f>(AK10-AK9)*1000/(('Measured Data'!$H13*$D10+'Measured Data'!$H14*$D10)*0.5*($C10-$C9))</f>
        <v>0</v>
      </c>
      <c r="BS10" s="112"/>
      <c r="BT10" s="112"/>
      <c r="BU10" s="112"/>
      <c r="BV10" s="112"/>
      <c r="BW10" s="111">
        <f t="shared" si="2"/>
        <v>-0.92062118001625826</v>
      </c>
      <c r="BX10" s="111">
        <f t="shared" si="3"/>
        <v>0</v>
      </c>
      <c r="BY10" s="111">
        <f t="shared" si="4"/>
        <v>-6.2834609494639634E-2</v>
      </c>
      <c r="BZ10" s="111">
        <f t="shared" si="7"/>
        <v>-9.7003665309262441</v>
      </c>
      <c r="CA10" s="36"/>
    </row>
    <row r="11" spans="1:79" x14ac:dyDescent="0.15">
      <c r="A11" s="94">
        <f>'Measured Data'!$A15</f>
        <v>8</v>
      </c>
      <c r="B11" s="95">
        <f t="shared" si="0"/>
        <v>7.8506944444452529</v>
      </c>
      <c r="C11" s="96">
        <f>('Measured Data'!$C15-t0+'Measured Data'!$B15-d0)*24+$C$3</f>
        <v>188.41666666668607</v>
      </c>
      <c r="D11" s="97">
        <f t="shared" si="8"/>
        <v>775.6</v>
      </c>
      <c r="E11" s="97">
        <f>'Measured Data'!E15</f>
        <v>0</v>
      </c>
      <c r="F11" s="97">
        <f>'Measured Data'!F15</f>
        <v>0</v>
      </c>
      <c r="G11" s="97">
        <f>'Measured Data'!G15</f>
        <v>0</v>
      </c>
      <c r="H11" s="97">
        <v>0</v>
      </c>
      <c r="I11" s="97">
        <f>$D11-'Measured Data'!$D15</f>
        <v>738.6</v>
      </c>
      <c r="J11" s="102">
        <f>$J10+AVERAGE('Measured Data'!$H13:$H13)*($C11-$C10)</f>
        <v>356.73669877905667</v>
      </c>
      <c r="K11" s="102">
        <f>K10 + 'Measured Data'!$H15*'In Process Calc.'!$D11 - 'Measured Data'!$H14*'In Process Calc.'!$I10</f>
        <v>3053.1349226575476</v>
      </c>
      <c r="L11" s="105">
        <f>L10 + ('Measured Data'!P15*$D11-'Measured Data'!P14*$I10)/1000</f>
        <v>0</v>
      </c>
      <c r="M11" s="105">
        <f>M10+(-'Measured Data'!S14*'In Process Calc.'!$I10+'Measured Data'!S15*'In Process Calc.'!$D11)/1000</f>
        <v>348.85237000000001</v>
      </c>
      <c r="N11" s="105">
        <f>N9-(-'Measured Data'!AQ13*'In Process Calc.'!$D11+'Measured Data'!T15*'In Process Calc.'!$D11)/1000</f>
        <v>-0.6168011264168578</v>
      </c>
      <c r="O11" s="105">
        <f>O9-(-'Measured Data'!AR13*'In Process Calc.'!$D11+'Measured Data'!U15*'In Process Calc.'!$D11)/1000</f>
        <v>0.38401871412169974</v>
      </c>
      <c r="P11" s="105">
        <f>P9-(-'Measured Data'!AS13*'In Process Calc.'!$D11+'Measured Data'!V15*'In Process Calc.'!$D11)/1000</f>
        <v>5.0163244020587356</v>
      </c>
      <c r="Q11" s="105">
        <f>Q9-(-'Measured Data'!AT13*'In Process Calc.'!$D11+'Measured Data'!W15*'In Process Calc.'!$D11)/1000</f>
        <v>1.6077122680489802</v>
      </c>
      <c r="R11" s="105">
        <f>R9-(-'Measured Data'!AU13*'In Process Calc.'!$D11+'Measured Data'!X15*'In Process Calc.'!$D11)/1000</f>
        <v>0.67164555921052627</v>
      </c>
      <c r="S11" s="105">
        <f>S10-(-'Measured Data'!AV14*'In Process Calc.'!$D11+'Measured Data'!Y15*'In Process Calc.'!$D11)/1000</f>
        <v>13.782997788478699</v>
      </c>
      <c r="T11" s="105">
        <f>T10-(-'Measured Data'!AW14*'In Process Calc.'!$D11+'Measured Data'!Z15*'In Process Calc.'!$D11)/1000</f>
        <v>-0.2708379486356341</v>
      </c>
      <c r="U11" s="105">
        <f>U10-(-'Measured Data'!AX14*'In Process Calc.'!$D11+'Measured Data'!AA15*'In Process Calc.'!$D11)/1000</f>
        <v>-0.85370158908507121</v>
      </c>
      <c r="V11" s="105">
        <f>V9-(-'Measured Data'!AY13*'In Process Calc.'!$D11+'Measured Data'!AB15*'In Process Calc.'!$D11)/1000</f>
        <v>-1.9089607649305731</v>
      </c>
      <c r="W11" s="105">
        <f>W9-(-'Measured Data'!AZ13*'In Process Calc.'!$D11+'Measured Data'!AC15*'In Process Calc.'!$D11)/1000</f>
        <v>0.32682052102317144</v>
      </c>
      <c r="X11" s="105">
        <f>X9-(-'Measured Data'!BA13*'In Process Calc.'!$D11+'Measured Data'!AD15*'In Process Calc.'!$D11)/1000</f>
        <v>0.70834260882823785</v>
      </c>
      <c r="Y11" s="105">
        <f>Y10+(-'Measured Data'!BB14*'In Process Calc.'!$D11+'Measured Data'!AE15*'In Process Calc.'!$D11)/1000</f>
        <v>-0.39430130235581651</v>
      </c>
      <c r="Z11" s="105">
        <f>Z9-(-'Measured Data'!BC13*'In Process Calc.'!$D11+'Measured Data'!AF15*'In Process Calc.'!$D11)/1000</f>
        <v>1.4118524052755959</v>
      </c>
      <c r="AA11" s="105">
        <f>AA9-(-'Measured Data'!BD13*'In Process Calc.'!$D11+'Measured Data'!AG15*'In Process Calc.'!$D11)/1000</f>
        <v>0.67090574066050546</v>
      </c>
      <c r="AB11" s="105">
        <f>AB9-(-'Measured Data'!BE13*'In Process Calc.'!$D11+'Measured Data'!AH15*'In Process Calc.'!$D11)/1000</f>
        <v>0.19395361265660044</v>
      </c>
      <c r="AC11" s="105">
        <f>AC10+(-'Measured Data'!AI14*'In Process Calc.'!$I10+'Measured Data'!AI15*'In Process Calc.'!$D11)/1000</f>
        <v>4.567794000000001</v>
      </c>
      <c r="AD11" s="105">
        <f>AD9-(-'Measured Data'!BG13*'In Process Calc.'!$D11+'Measured Data'!AJ15*'In Process Calc.'!$D11)/1000</f>
        <v>0.31243729952476018</v>
      </c>
      <c r="AE11" s="105">
        <f>AE9-(-'Measured Data'!BH13*'In Process Calc.'!$D11+'Measured Data'!AK15*'In Process Calc.'!$D11)/1000</f>
        <v>0.42732223450632179</v>
      </c>
      <c r="AF11" s="105">
        <f>AF9-(-'Measured Data'!BI13*'In Process Calc.'!$D11+'Measured Data'!AL15*'In Process Calc.'!$D11)/1000</f>
        <v>2.7375518060682431</v>
      </c>
      <c r="AG11" s="105">
        <f>AG9-(-'Measured Data'!BJ13*'In Process Calc.'!$D11+'Measured Data'!AM15*'In Process Calc.'!$D11)/1000</f>
        <v>0.5622604837785341</v>
      </c>
      <c r="AH11" s="105">
        <f>AH9-(-'Measured Data'!BK13*'In Process Calc.'!$D11+'Measured Data'!AN15*'In Process Calc.'!$D11)/1000</f>
        <v>0.17796867032455441</v>
      </c>
      <c r="AI11" s="105">
        <f>AI9-(-'Measured Data'!BL13*'In Process Calc.'!$D11+'Measured Data'!AO15*'In Process Calc.'!$D11)/1000</f>
        <v>0.12007923076187405</v>
      </c>
      <c r="AJ11" s="105">
        <f>AJ9-(-'Measured Data'!BM13*'In Process Calc.'!$D11+'Measured Data'!AP15*'In Process Calc.'!$D11)/1000</f>
        <v>0.91889679734535346</v>
      </c>
      <c r="AK11" s="105">
        <f>AK10-(-'Measured Data'!BN14*'In Process Calc.'!$I10+'Measured Data'!BN15*'In Process Calc.'!$D11-'In Process Calc.'!$E10*'Measured Data'!CJ15)/1000</f>
        <v>0</v>
      </c>
      <c r="AL11" s="104">
        <f t="shared" si="9"/>
        <v>16.101700533155686</v>
      </c>
      <c r="AM11" s="104">
        <f t="shared" si="5"/>
        <v>20.052693406738829</v>
      </c>
      <c r="AN11" s="104">
        <f t="shared" si="6"/>
        <v>67.960308857945236</v>
      </c>
      <c r="AO11" s="110">
        <f>'Measured Data'!N15/('Measured Data'!H15)</f>
        <v>0</v>
      </c>
      <c r="AP11" s="111">
        <f>IF('Measured Data'!O15&gt;0,'Measured Data'!O15,('Measured Data'!P15*$D11-'Measured Data'!P14*$I10)/1000/(('Measured Data'!$H14*$I10+'Measured Data'!$H15*$D11)*1000000*0.5*($C11-$C10))*1000000000)</f>
        <v>0</v>
      </c>
      <c r="AQ11" s="111">
        <f>(K11-K10)/(('Measured Data'!$H14*$I10+'Measured Data'!$H15*$D11)*0.5*($C11-$C10))</f>
        <v>1.6797207021854168E-3</v>
      </c>
      <c r="AR11" s="111">
        <f t="shared" si="1"/>
        <v>1.9818366585179189E-3</v>
      </c>
      <c r="AS11" s="111">
        <f>('Measured Data'!$I15*$D11-'Measured Data'!$I14*$I10)/(('Measured Data'!$H14*$I10+'Measured Data'!$H15*$D11)*0.5*($C11-$C10))</f>
        <v>3.0211595633250222E-4</v>
      </c>
      <c r="AT11" s="111">
        <f>(M11-M10)*1000/(('Measured Data'!$H14*$I10+'Measured Data'!$H15*$D11)*0.5*($C11-$C10))</f>
        <v>1.0127875988389108</v>
      </c>
      <c r="AU11" s="111">
        <f>(N11-N9)*1000/(('Measured Data'!$H14*$D11+'Measured Data'!$H15*$D11)*0.5*($C11-$C9))</f>
        <v>1.8350306762231938E-3</v>
      </c>
      <c r="AV11" s="111">
        <f>(O11-O9)*1000/(('Measured Data'!$H14*$D11+'Measured Data'!$H15*$D11)*0.5*($C11-$C9))</f>
        <v>7.1229811721697798E-4</v>
      </c>
      <c r="AW11" s="111">
        <f>(P11-P9)*1000/(('Measured Data'!$H14*$D11+'Measured Data'!$H15*$D11)*0.5*($C11-$C9))</f>
        <v>6.5340880473510913E-3</v>
      </c>
      <c r="AX11" s="111">
        <f>(Q11-Q9)*1000/(('Measured Data'!$H14*$D11+'Measured Data'!$H15*$D11)*0.5*($C11-$C9))</f>
        <v>7.0377297224004584E-3</v>
      </c>
      <c r="AY11" s="111">
        <f>(R11-R9)*1000/(('Measured Data'!$H14*$D11+'Measured Data'!$H15*$D11)*0.5*($C11-$C9))</f>
        <v>8.9467570714141156E-4</v>
      </c>
      <c r="AZ11" s="111">
        <f>(S11-S10)*1000/(('Measured Data'!$H14*$D11+'Measured Data'!$H15*$D11)*0.5*($C11-$C10))</f>
        <v>3.948489664089317E-2</v>
      </c>
      <c r="BA11" s="111">
        <f>(T11-T10)*1000/(('Measured Data'!$H14*$D11+'Measured Data'!$H15*$D11)*0.5*($C11-$C10))</f>
        <v>-1.1105127180251274E-4</v>
      </c>
      <c r="BB11" s="111">
        <f>(U11-U10)*1000/(('Measured Data'!$H14*$D11+'Measured Data'!$H15*$D11)*0.5*($C11-$C10))</f>
        <v>-2.2210254360502071E-4</v>
      </c>
      <c r="BC11" s="111">
        <f>(V11-V9)*1000/(('Measured Data'!$H14*$D11+'Measured Data'!$H15*$D11)*0.5*($C11-$C9))</f>
        <v>-3.4076135214306039E-3</v>
      </c>
      <c r="BD11" s="111">
        <f>(W11-W9)*1000/(('Measured Data'!$H14*$D11+'Measured Data'!$H15*$D11)*0.5*($C11-$C9))</f>
        <v>4.8514639144108234E-4</v>
      </c>
      <c r="BE11" s="111">
        <f>(X11-X9)*1000/(('Measured Data'!$H14*$D11+'Measured Data'!$H15*$D11)*0.5*($C11-$C9))</f>
        <v>1.3673913006006517E-3</v>
      </c>
      <c r="BF11" s="111">
        <f>(Y11-Y10)*1000/(('Measured Data'!$H14*$D11+'Measured Data'!$H15*$D11)*0.5*($C11-$C10))</f>
        <v>-3.6984215742399706E-3</v>
      </c>
      <c r="BG11" s="111">
        <f>(Z11-Z9)*1000/(('Measured Data'!$H14*$D11+'Measured Data'!$H15*$D11)*0.5*($C11-$C9))</f>
        <v>3.2189736191189093E-3</v>
      </c>
      <c r="BH11" s="111">
        <f>(AA11-AA9)*1000/(('Measured Data'!$H14*$D11+'Measured Data'!$H15*$D11)*0.5*($C11-$C9))</f>
        <v>1.512507965814083E-3</v>
      </c>
      <c r="BI11" s="111">
        <f>(AB11-AB9)*1000/(('Measured Data'!$H14*$D11+'Measured Data'!$H15*$D11)*0.5*($C11-$C9))</f>
        <v>2.443550117567113E-4</v>
      </c>
      <c r="BJ11" s="111">
        <f>(AC11-AC10)*1000/(('Measured Data'!$H14*$D11+'Measured Data'!$H15*$D11)*0.5*($C11-$C10))</f>
        <v>1.1327229723856252E-2</v>
      </c>
      <c r="BK11" s="111">
        <f>(AD11-AD9)*1000/(('Measured Data'!$H14*$D11+'Measured Data'!$H15*$D11)*0.5*($C11-$C9))</f>
        <v>4.7347317589922143E-4</v>
      </c>
      <c r="BL11" s="111">
        <f>(AE11-AE9)*1000/(('Measured Data'!$H14*$D11+'Measured Data'!$H15*$D11)*0.5*($C11-$C9))</f>
        <v>1.026679864297589E-3</v>
      </c>
      <c r="BM11" s="111">
        <f>(AF11-AF9)*1000/(('Measured Data'!$H14*$D11+'Measured Data'!$H15*$D11)*0.5*($C11-$C9))</f>
        <v>5.1481824181241788E-3</v>
      </c>
      <c r="BN11" s="111">
        <f>(AG11-AG9)*1000/(('Measured Data'!$H14*$D11+'Measured Data'!$H15*$D11)*0.5*($C11-$C9))</f>
        <v>1.2835599421425091E-3</v>
      </c>
      <c r="BO11" s="111">
        <f>(AH11-AH9)*1000/(('Measured Data'!$H14*$D11+'Measured Data'!$H15*$D11)*0.5*($C11-$C9))</f>
        <v>3.1673834240207566E-4</v>
      </c>
      <c r="BP11" s="111">
        <f>(AI11-AI9)*1000/(('Measured Data'!$H14*$D11+'Measured Data'!$H15*$D11)*0.5*($C11-$C9))</f>
        <v>-1.8434934653158972E-3</v>
      </c>
      <c r="BQ11" s="111">
        <f>(AJ11-AJ9)*1000/(('Measured Data'!$H14*$D11+'Measured Data'!$H15*$D11)*0.5*($C11-$C9))</f>
        <v>2.0832111700261479E-3</v>
      </c>
      <c r="BR11" s="111">
        <f>(AK11-AK10)*1000/(('Measured Data'!$H14*$D11+'Measured Data'!$H15*$D11)*0.5*($C11-$C10))</f>
        <v>0</v>
      </c>
      <c r="BS11" s="112">
        <f>($AU11*1+$AV11*4+$AW11*2+$AX11*1+$AY11*1+$BA11*2+$BB11*1+$BC11*1+$BD11*3+$BE11*1+$BG11*1+$BH11*2+$BI11*1-$BJ11*1+$BK11*1+$BL11*1+$BM11*1+$BN11*1+$BO11*1+$BP11*1+$BQ11*1)</f>
        <v>2.8305282821841762E-2</v>
      </c>
      <c r="BT11" s="112">
        <f>$BS11+$BJ11*1-$AU11*1</f>
        <v>3.7797481869474819E-2</v>
      </c>
      <c r="BU11" s="112">
        <f>($AU11*3+$AV11*6+$AW11*4+$AX11*4+$AY11*6+$BA11*5+$BB11*5+$BC11*2+$BD11*6+$BE11*6+$BG11*6+$BH11*6+$BI11*5+$BK11*9+$BL11*5+$BM11*3+$BN11*4+$BO11*4+$BP11*9+$BQ11*5)</f>
        <v>0.12674411361397861</v>
      </c>
      <c r="BV11" s="112">
        <f>($BU11+ABS($AU11*3)+ABS($AV11*6)+ABS($AW11*4)+ABS($AX11*4)+ABS($AY11*6)+ABS($BA11*5)+ABS($BB11*5)+ABS($BC11*2)+ABS($BD11*6)+ABS($BE11*6)+ABS($BG11*6)+ABS($BH11*6)+ABS($BI11*5)+ABS($BK11*9)+ABS($BL11*5)+ABS($BM11*3)+ABS($BN11*4)+ABS($BO11*4)+ABS($BP11*9)+ABS($BQ11*5))/2</f>
        <v>0.15181655092172056</v>
      </c>
      <c r="BW11" s="111">
        <f t="shared" si="2"/>
        <v>-9.3666740674955715E-2</v>
      </c>
      <c r="BX11" s="111">
        <f t="shared" si="3"/>
        <v>0</v>
      </c>
      <c r="BY11" s="111">
        <f t="shared" si="4"/>
        <v>-2.8125000000000177E-3</v>
      </c>
      <c r="BZ11" s="111">
        <f t="shared" si="7"/>
        <v>-101.99999999999957</v>
      </c>
      <c r="CA11" s="36"/>
    </row>
    <row r="12" spans="1:79" x14ac:dyDescent="0.15">
      <c r="A12" s="94">
        <f>'Measured Data'!$A16</f>
        <v>9</v>
      </c>
      <c r="B12" s="95">
        <f t="shared" si="0"/>
        <v>8.8576388888905058</v>
      </c>
      <c r="C12" s="96">
        <f>('Measured Data'!$C16-t0+'Measured Data'!$B16-d0)*24+$C$3</f>
        <v>212.58333333337214</v>
      </c>
      <c r="D12" s="97">
        <f t="shared" si="8"/>
        <v>738.6</v>
      </c>
      <c r="E12" s="97">
        <f>'Measured Data'!E16</f>
        <v>37</v>
      </c>
      <c r="F12" s="97">
        <f>'Measured Data'!F16</f>
        <v>0</v>
      </c>
      <c r="G12" s="97">
        <f>'Measured Data'!G16</f>
        <v>0</v>
      </c>
      <c r="H12" s="97">
        <v>1</v>
      </c>
      <c r="I12" s="97">
        <f>$D12-'Measured Data'!$D16</f>
        <v>719.6</v>
      </c>
      <c r="J12" s="102">
        <f>$J11+AVERAGE('Measured Data'!$H14:$H14)*($C12-$C11)</f>
        <v>448.91212774215609</v>
      </c>
      <c r="K12" s="102">
        <f>K11 + 'Measured Data'!$H16*'In Process Calc.'!$D12 - 'Measured Data'!$H15*'In Process Calc.'!$I11</f>
        <v>3139.9375532727813</v>
      </c>
      <c r="L12" s="105">
        <f>L11 + ('Measured Data'!P16*$D12-'Measured Data'!P15*$I11)/1000</f>
        <v>0</v>
      </c>
      <c r="M12" s="105">
        <f>M11+(-'Measured Data'!S15*'In Process Calc.'!$I11+'Measured Data'!S16*'In Process Calc.'!$D12)/1000</f>
        <v>418.61314000000004</v>
      </c>
      <c r="N12" s="105">
        <f>N11-(-'Measured Data'!AQ15*'In Process Calc.'!$D12+'Measured Data'!T16*'In Process Calc.'!$D12)/1000</f>
        <v>-0.26611328266335016</v>
      </c>
      <c r="O12" s="105">
        <f>O11-(-'Measured Data'!AR15*'In Process Calc.'!$D12+'Measured Data'!U16*'In Process Calc.'!$D12)/1000</f>
        <v>0.48704959816303128</v>
      </c>
      <c r="P12" s="105">
        <f>P11-(-'Measured Data'!AS15*'In Process Calc.'!$D12+'Measured Data'!V16*'In Process Calc.'!$D12)/1000</f>
        <v>5.0163244020587356</v>
      </c>
      <c r="Q12" s="105">
        <f>Q11-(-'Measured Data'!AT15*'In Process Calc.'!$D12+'Measured Data'!W16*'In Process Calc.'!$D12)/1000</f>
        <v>2.4133971902937401</v>
      </c>
      <c r="R12" s="105">
        <f>R11-(-'Measured Data'!AU15*'In Process Calc.'!$D12+'Measured Data'!X16*'In Process Calc.'!$D12)/1000</f>
        <v>0.80345164473684205</v>
      </c>
      <c r="S12" s="105">
        <f>S11-(-'Measured Data'!AV15*'In Process Calc.'!$D12+'Measured Data'!Y16*'In Process Calc.'!$D12)/1000</f>
        <v>16.778431121812034</v>
      </c>
      <c r="T12" s="105">
        <f>T11-(-'Measured Data'!AW15*'In Process Calc.'!$D12+'Measured Data'!Z16*'In Process Calc.'!$D12)/1000</f>
        <v>-0.23390794863563408</v>
      </c>
      <c r="U12" s="105">
        <f>U11-(-'Measured Data'!AX15*'In Process Calc.'!$D12+'Measured Data'!AA16*'In Process Calc.'!$D12)/1000</f>
        <v>-0.83892958908507131</v>
      </c>
      <c r="V12" s="105">
        <f>V11-(-'Measured Data'!AY15*'In Process Calc.'!$D12+'Measured Data'!AB16*'In Process Calc.'!$D12)/1000</f>
        <v>-2.0388331507038515</v>
      </c>
      <c r="W12" s="105">
        <f>W11-(-'Measured Data'!AZ15*'In Process Calc.'!$D12+'Measured Data'!AC16*'In Process Calc.'!$D12)/1000</f>
        <v>0.38108923107108494</v>
      </c>
      <c r="X12" s="105">
        <f>X11-(-'Measured Data'!BA15*'In Process Calc.'!$D12+'Measured Data'!AD16*'In Process Calc.'!$D12)/1000</f>
        <v>0.87501608599527292</v>
      </c>
      <c r="Y12" s="105">
        <f>Y11+(-'Measured Data'!BB15*'In Process Calc.'!$D12+'Measured Data'!AE16*'In Process Calc.'!$D12)/1000</f>
        <v>-0.47629508565954648</v>
      </c>
      <c r="Z12" s="105">
        <f>Z11-(-'Measured Data'!BC15*'In Process Calc.'!$D12+'Measured Data'!AF16*'In Process Calc.'!$D12)/1000</f>
        <v>1.7423839292521146</v>
      </c>
      <c r="AA12" s="105">
        <f>AA11-(-'Measured Data'!BD15*'In Process Calc.'!$D12+'Measured Data'!AG16*'In Process Calc.'!$D12)/1000</f>
        <v>0.81085525841137795</v>
      </c>
      <c r="AB12" s="105">
        <f>AB11-(-'Measured Data'!BE15*'In Process Calc.'!$D12+'Measured Data'!AH16*'In Process Calc.'!$D12)/1000</f>
        <v>0.25186943599283795</v>
      </c>
      <c r="AC12" s="105">
        <f>AC11+(-'Measured Data'!AI15*'In Process Calc.'!$I11+'Measured Data'!AI16*'In Process Calc.'!$D12)/1000</f>
        <v>5.3654820000000001</v>
      </c>
      <c r="AD12" s="105">
        <f>AD11-(-'Measured Data'!BG15*'In Process Calc.'!$D12+'Measured Data'!AJ16*'In Process Calc.'!$D12)/1000</f>
        <v>0.40007311283065028</v>
      </c>
      <c r="AE12" s="105">
        <f>AE11-(-'Measured Data'!BH15*'In Process Calc.'!$D12+'Measured Data'!AK16*'In Process Calc.'!$D12)/1000</f>
        <v>0.55947857950762403</v>
      </c>
      <c r="AF12" s="105">
        <f>AF11-(-'Measured Data'!BI15*'In Process Calc.'!$D12+'Measured Data'!AL16*'In Process Calc.'!$D12)/1000</f>
        <v>3.1515164078381548</v>
      </c>
      <c r="AG12" s="105">
        <f>AG11-(-'Measured Data'!BJ15*'In Process Calc.'!$D12+'Measured Data'!AM16*'In Process Calc.'!$D12)/1000</f>
        <v>0.70673143743870881</v>
      </c>
      <c r="AH12" s="105">
        <f>AH11-(-'Measured Data'!BK15*'In Process Calc.'!$D12+'Measured Data'!AN16*'In Process Calc.'!$D12)/1000</f>
        <v>0.2130488250520674</v>
      </c>
      <c r="AI12" s="105">
        <f>AI11-(-'Measured Data'!BL15*'In Process Calc.'!$D12+'Measured Data'!AO16*'In Process Calc.'!$D12)/1000</f>
        <v>0.25215406932912388</v>
      </c>
      <c r="AJ12" s="105">
        <f>AJ11-(-'Measured Data'!BM15*'In Process Calc.'!$D12+'Measured Data'!AP16*'In Process Calc.'!$D12)/1000</f>
        <v>1.1036256065643035</v>
      </c>
      <c r="AK12" s="105">
        <f>AK11-(-'Measured Data'!BN15*'In Process Calc.'!$I11+'Measured Data'!BN16*'In Process Calc.'!$D12-'In Process Calc.'!$E11*'Measured Data'!CJ16)/1000</f>
        <v>0</v>
      </c>
      <c r="AL12" s="104">
        <f t="shared" si="9"/>
        <v>19.257898281702413</v>
      </c>
      <c r="AM12" s="104">
        <f t="shared" si="5"/>
        <v>24.357266999039062</v>
      </c>
      <c r="AN12" s="104">
        <f t="shared" si="6"/>
        <v>81.744371511770908</v>
      </c>
      <c r="AO12" s="110">
        <f>'Measured Data'!N16/('Measured Data'!H16)</f>
        <v>0</v>
      </c>
      <c r="AP12" s="111">
        <f>IF('Measured Data'!O16&gt;0,'Measured Data'!O16,('Measured Data'!P16*$D12-'Measured Data'!P15*$I11)/1000/(('Measured Data'!$H15*$I11+'Measured Data'!$H16*$D12)*1000000*0.5*($C12-$C11))*1000000000)</f>
        <v>0</v>
      </c>
      <c r="AQ12" s="111">
        <f>(K12-K11)/(('Measured Data'!$H15*$I11+'Measured Data'!$H16*$D12)*0.5*($C12-$C11))</f>
        <v>1.2084540015369779E-3</v>
      </c>
      <c r="AR12" s="111">
        <f t="shared" si="1"/>
        <v>1.5217632161059701E-3</v>
      </c>
      <c r="AS12" s="111">
        <f>('Measured Data'!$I16*$D12-'Measured Data'!$I15*$I11)/(('Measured Data'!$H15*$I11+'Measured Data'!$H16*$D12)*0.5*($C12-$C11))</f>
        <v>3.1330921456899235E-4</v>
      </c>
      <c r="AT12" s="111">
        <f>(M12-M11)*1000/(('Measured Data'!$H15*$I11+'Measured Data'!$H16*$D12)*0.5*($C12-$C11))</f>
        <v>0.97119961756096584</v>
      </c>
      <c r="AU12" s="111">
        <f>(N12-N11)*1000/(('Measured Data'!$H15*$D12+'Measured Data'!$H16*$D12)*0.5*($C12-$C11))</f>
        <v>4.882226783573149E-3</v>
      </c>
      <c r="AV12" s="111">
        <f>(O12-O11)*1000/(('Measured Data'!$H15*$D12+'Measured Data'!$H16*$D12)*0.5*($C12-$C11))</f>
        <v>1.4343814607824621E-3</v>
      </c>
      <c r="AW12" s="111">
        <f>(P12-P11)*1000/(('Measured Data'!$H15*$D12+'Measured Data'!$H16*$D12)*0.5*($C12-$C11))</f>
        <v>0</v>
      </c>
      <c r="AX12" s="111">
        <f>(Q12-Q11)*1000/(('Measured Data'!$H15*$D12+'Measured Data'!$H16*$D12)*0.5*($C12-$C11))</f>
        <v>1.1216632046331297E-2</v>
      </c>
      <c r="AY12" s="111">
        <f>(R12-R11)*1000/(('Measured Data'!$H15*$D12+'Measured Data'!$H16*$D12)*0.5*($C12-$C11))</f>
        <v>1.8349857642822147E-3</v>
      </c>
      <c r="AZ12" s="111">
        <f>(S12-S11)*1000/(('Measured Data'!$H15*$D12+'Measured Data'!$H16*$D12)*0.5*($C12-$C11))</f>
        <v>4.1702001106964592E-2</v>
      </c>
      <c r="BA12" s="111">
        <f>(T12-T11)*1000/(('Measured Data'!$H15*$D12+'Measured Data'!$H16*$D12)*0.5*($C12-$C11))</f>
        <v>5.1413426022285126E-4</v>
      </c>
      <c r="BB12" s="111">
        <f>(U12-U11)*1000/(('Measured Data'!$H15*$D12+'Measured Data'!$H16*$D12)*0.5*($C12-$C11))</f>
        <v>2.0565370408913891E-4</v>
      </c>
      <c r="BC12" s="111">
        <f>(V12-V11)*1000/(('Measured Data'!$H15*$D12+'Measured Data'!$H16*$D12)*0.5*($C12-$C11))</f>
        <v>-1.8080650685870893E-3</v>
      </c>
      <c r="BD12" s="111">
        <f>(W12-W11)*1000/(('Measured Data'!$H15*$D12+'Measured Data'!$H16*$D12)*0.5*($C12-$C11))</f>
        <v>7.5552134020396438E-4</v>
      </c>
      <c r="BE12" s="111">
        <f>(X12-X11)*1000/(('Measured Data'!$H15*$D12+'Measured Data'!$H16*$D12)*0.5*($C12-$C11))</f>
        <v>2.3204046813442678E-3</v>
      </c>
      <c r="BF12" s="111">
        <f>(Y12-Y11)*1000/(('Measured Data'!$H15*$D12+'Measured Data'!$H16*$D12)*0.5*($C12-$C11))</f>
        <v>-1.1415059063562404E-3</v>
      </c>
      <c r="BG12" s="111">
        <f>(Z12-Z11)*1000/(('Measured Data'!$H15*$D12+'Measured Data'!$H16*$D12)*0.5*($C12-$C11))</f>
        <v>4.6016133376658268E-3</v>
      </c>
      <c r="BH12" s="111">
        <f>(AA12-AA11)*1000/(('Measured Data'!$H15*$D12+'Measured Data'!$H16*$D12)*0.5*($C12-$C11))</f>
        <v>1.9483574811099264E-3</v>
      </c>
      <c r="BI12" s="111">
        <f>(AB12-AB11)*1000/(('Measured Data'!$H15*$D12+'Measured Data'!$H16*$D12)*0.5*($C12-$C11))</f>
        <v>8.0629593788718659E-4</v>
      </c>
      <c r="BJ12" s="111">
        <f>(AC12-AC11)*1000/(('Measured Data'!$H15*$D12+'Measured Data'!$H16*$D12)*0.5*($C12-$C11))</f>
        <v>1.1105300020813568E-2</v>
      </c>
      <c r="BK12" s="111">
        <f>(AD12-AD11)*1000/(('Measured Data'!$H15*$D12+'Measured Data'!$H16*$D12)*0.5*($C12-$C11))</f>
        <v>1.2200534536434249E-3</v>
      </c>
      <c r="BL12" s="111">
        <f>(AE12-AE11)*1000/(('Measured Data'!$H15*$D12+'Measured Data'!$H16*$D12)*0.5*($C12-$C11))</f>
        <v>1.8398620273761277E-3</v>
      </c>
      <c r="BM12" s="111">
        <f>(AF12-AF11)*1000/(('Measured Data'!$H15*$D12+'Measured Data'!$H16*$D12)*0.5*($C12-$C11))</f>
        <v>5.763156899253199E-3</v>
      </c>
      <c r="BN12" s="111">
        <f>(AG12-AG11)*1000/(('Measured Data'!$H15*$D12+'Measured Data'!$H16*$D12)*0.5*($C12-$C11))</f>
        <v>2.011304275216997E-3</v>
      </c>
      <c r="BO12" s="111">
        <f>(AH12-AH11)*1000/(('Measured Data'!$H15*$D12+'Measured Data'!$H16*$D12)*0.5*($C12-$C11))</f>
        <v>4.883809747991617E-4</v>
      </c>
      <c r="BP12" s="111">
        <f>(AI12-AI11)*1000/(('Measured Data'!$H15*$D12+'Measured Data'!$H16*$D12)*0.5*($C12-$C11))</f>
        <v>1.8387273062774291E-3</v>
      </c>
      <c r="BQ12" s="111">
        <f>(AJ12-AJ11)*1000/(('Measured Data'!$H15*$D12+'Measured Data'!$H16*$D12)*0.5*($C12-$C11))</f>
        <v>2.5717684719640688E-3</v>
      </c>
      <c r="BR12" s="111">
        <f>(AK12-AK11)*1000/(('Measured Data'!$H15*$D12+'Measured Data'!$H16*$D12)*0.5*($C12-$C11))</f>
        <v>0</v>
      </c>
      <c r="BS12" s="112">
        <f>($AU12*1+$AV12*4+$AW12*2+$AX12*1+$AY12*1+$BA12*2+$BB12*1+$BC12*1+$BD12*3+$BE12*1+$BG12*1+$BH12*2+$BI12*1-$BJ12*1+$BK12*1+$BL12*1+$BM12*1+$BN12*1+$BO12*1+$BP12*1+$BQ12*1)</f>
        <v>4.1616773920710136E-2</v>
      </c>
      <c r="BT12" s="112">
        <f>$BS12+$BJ12*1-$AU12*1</f>
        <v>4.7839847157950553E-2</v>
      </c>
      <c r="BU12" s="112">
        <f>($AU12*3+$AV12*6+$AW12*4+$AX12*4+$AY12*6+$BA12*5+$BB12*5+$BC12*2+$BD12*6+$BE12*6+$BG12*6+$BH12*6+$BI12*5+$BK12*9+$BL12*5+$BM12*3+$BN12*4+$BO12*4+$BP12*9+$BQ12*5)</f>
        <v>0.21777447333601122</v>
      </c>
      <c r="BV12" s="112">
        <f>($BU12+ABS($AU12*3)+ABS($AV12*6)+ABS($AW12*4)+ABS($AX12*4)+ABS($AY12*6)+ABS($BA12*5)+ABS($BB12*5)+ABS($BC12*2)+ABS($BD12*6)+ABS($BE12*6)+ABS($BG12*6)+ABS($BH12*6)+ABS($BI12*5)+ABS($BK12*9)+ABS($BL12*5)+ABS($BM12*3)+ABS($BN12*4)+ABS($BO12*4)+ABS($BP12*9)+ABS($BQ12*5))/2</f>
        <v>0.22139060347318537</v>
      </c>
      <c r="BW12" s="111">
        <f t="shared" si="2"/>
        <v>-2.7372928781722157E-2</v>
      </c>
      <c r="BX12" s="111">
        <f t="shared" si="3"/>
        <v>0</v>
      </c>
      <c r="BY12" s="111">
        <f t="shared" si="4"/>
        <v>1.2328767123287674E-2</v>
      </c>
      <c r="BZ12" s="111">
        <f t="shared" si="7"/>
        <v>21.599999999999962</v>
      </c>
      <c r="CA12" s="36"/>
    </row>
    <row r="13" spans="1:79" ht="12.75" customHeight="1" x14ac:dyDescent="0.15">
      <c r="A13" s="94">
        <f>'Measured Data'!$A17</f>
        <v>10</v>
      </c>
      <c r="B13" s="95">
        <f t="shared" si="0"/>
        <v>9.9388888888861402</v>
      </c>
      <c r="C13" s="96">
        <f>('Measured Data'!$C17-t0+'Measured Data'!$B17-d0)*24+$C$3</f>
        <v>238.53333333326736</v>
      </c>
      <c r="D13" s="97">
        <f t="shared" si="8"/>
        <v>756.6</v>
      </c>
      <c r="E13" s="97">
        <f>'Measured Data'!E17</f>
        <v>0</v>
      </c>
      <c r="F13" s="97">
        <f>'Measured Data'!F17</f>
        <v>0</v>
      </c>
      <c r="G13" s="97">
        <f>'Measured Data'!G17</f>
        <v>0</v>
      </c>
      <c r="H13" s="97">
        <v>0</v>
      </c>
      <c r="I13" s="97">
        <f>$D13-'Measured Data'!$D17</f>
        <v>745.6</v>
      </c>
      <c r="J13" s="102">
        <f>$J12+AVERAGE('Measured Data'!$H15:$H15)*($C13-$C12)</f>
        <v>551.81456924785937</v>
      </c>
      <c r="K13" s="102">
        <f>K12 + 'Measured Data'!$H17*'In Process Calc.'!$D13 - 'Measured Data'!$H16*'In Process Calc.'!$I12</f>
        <v>3364.2809999387359</v>
      </c>
      <c r="L13" s="105">
        <f>L12 + ('Measured Data'!P17*$D13-'Measured Data'!P16*$I12)/1000</f>
        <v>0</v>
      </c>
      <c r="M13" s="105">
        <f>M12+(-'Measured Data'!S16*'In Process Calc.'!$I12+'Measured Data'!S17*'In Process Calc.'!$D13)/1000</f>
        <v>495.14505000000008</v>
      </c>
      <c r="N13" s="105"/>
      <c r="O13" s="105"/>
      <c r="P13" s="105"/>
      <c r="Q13" s="105"/>
      <c r="R13" s="105"/>
      <c r="S13" s="105">
        <f>S12-(-'Measured Data'!AV16*'In Process Calc.'!$D13+'Measured Data'!Y17*'In Process Calc.'!$D13)/1000</f>
        <v>20.813267450772869</v>
      </c>
      <c r="T13" s="105">
        <f>T12-(-'Measured Data'!AW16*'In Process Calc.'!$D13+'Measured Data'!Z17*'In Process Calc.'!$D13)/1000</f>
        <v>-0.26386364944501167</v>
      </c>
      <c r="U13" s="105">
        <f>U12-(-'Measured Data'!AX16*'In Process Calc.'!$D13+'Measured Data'!AA17*'In Process Calc.'!$D13)/1000</f>
        <v>-0.97303129045264047</v>
      </c>
      <c r="V13" s="105"/>
      <c r="W13" s="105"/>
      <c r="X13" s="105"/>
      <c r="Y13" s="105">
        <f>Y12+(-'Measured Data'!BB16*'In Process Calc.'!$D13+'Measured Data'!AE17*'In Process Calc.'!$D13)/1000</f>
        <v>-0.36276639729545884</v>
      </c>
      <c r="Z13" s="105"/>
      <c r="AA13" s="105"/>
      <c r="AB13" s="105"/>
      <c r="AC13" s="105">
        <f>AC12+(-'Measured Data'!AI16*'In Process Calc.'!$I12+'Measured Data'!AI17*'In Process Calc.'!$D13)/1000</f>
        <v>6.4594980000000009</v>
      </c>
      <c r="AD13" s="105"/>
      <c r="AE13" s="105"/>
      <c r="AF13" s="105"/>
      <c r="AG13" s="105"/>
      <c r="AH13" s="105"/>
      <c r="AI13" s="105"/>
      <c r="AJ13" s="105"/>
      <c r="AK13" s="105">
        <f>AK12-(-'Measured Data'!BN16*'In Process Calc.'!$I12+'Measured Data'!BN17*'In Process Calc.'!$D13-'In Process Calc.'!$E12*'Measured Data'!CJ17)/1000</f>
        <v>0</v>
      </c>
      <c r="AL13" s="104"/>
      <c r="AM13" s="104"/>
      <c r="AN13" s="104"/>
      <c r="AO13" s="110">
        <f>'Measured Data'!N17/('Measured Data'!H17)</f>
        <v>0</v>
      </c>
      <c r="AP13" s="111">
        <f>IF('Measured Data'!O17&gt;0,'Measured Data'!O17,('Measured Data'!P17*$D13-'Measured Data'!P16*$I12)/1000/(('Measured Data'!$H16*$I12+'Measured Data'!$H17*$D13)*1000000*0.5*($C13-$C12))*1000000000)</f>
        <v>0</v>
      </c>
      <c r="AQ13" s="111">
        <f>(K13-K12)/(('Measured Data'!$H16*$I12+'Measured Data'!$H17*$D13)*0.5*($C13-$C12))</f>
        <v>2.8342641304676367E-3</v>
      </c>
      <c r="AR13" s="111">
        <f t="shared" si="1"/>
        <v>2.6370698783308635E-3</v>
      </c>
      <c r="AS13" s="111">
        <f>('Measured Data'!$I17*$D13-'Measured Data'!$I16*$I12)/(('Measured Data'!$H16*$I12+'Measured Data'!$H17*$D13)*0.5*($C13-$C12))</f>
        <v>-1.9719425213677325E-4</v>
      </c>
      <c r="AT13" s="111">
        <f>(M13-M12)*1000/(('Measured Data'!$H16*$I12+'Measured Data'!$H17*$D13)*0.5*($C13-$C12))</f>
        <v>0.96687311607616078</v>
      </c>
      <c r="AU13" s="111"/>
      <c r="AV13" s="111"/>
      <c r="AW13" s="111"/>
      <c r="AX13" s="111"/>
      <c r="AY13" s="111"/>
      <c r="AZ13" s="111">
        <f>(S13-S12)*1000/(('Measured Data'!$H16*$D13+'Measured Data'!$H17*$D13)*0.5*($C13-$C12))</f>
        <v>4.9742692792248938E-2</v>
      </c>
      <c r="BA13" s="111">
        <f>(T13-T12)*1000/(('Measured Data'!$H16*$D13+'Measured Data'!$H17*$D13)*0.5*($C13-$C12))</f>
        <v>-3.6930301535208969E-4</v>
      </c>
      <c r="BB13" s="111">
        <f>(U13-U12)*1000/(('Measured Data'!$H16*$D13+'Measured Data'!$H17*$D13)*0.5*($C13-$C12))</f>
        <v>-1.6532466722789959E-3</v>
      </c>
      <c r="BC13" s="111"/>
      <c r="BD13" s="111"/>
      <c r="BE13" s="111"/>
      <c r="BF13" s="111">
        <f>(Y13-Y12)*1000/(('Measured Data'!$H16*$D13+'Measured Data'!$H17*$D13)*0.5*($C13-$C12))</f>
        <v>1.3996162936939277E-3</v>
      </c>
      <c r="BG13" s="111"/>
      <c r="BH13" s="111"/>
      <c r="BI13" s="111"/>
      <c r="BJ13" s="111">
        <f>(AC13-AC12)*1000/(('Measured Data'!$H16*$D13+'Measured Data'!$H17*$D13)*0.5*($C13-$C12))</f>
        <v>1.3487362896779665E-2</v>
      </c>
      <c r="BK13" s="111"/>
      <c r="BL13" s="111"/>
      <c r="BM13" s="111"/>
      <c r="BN13" s="111"/>
      <c r="BO13" s="111"/>
      <c r="BP13" s="111"/>
      <c r="BQ13" s="111"/>
      <c r="BR13" s="111">
        <f>(AK13-AK12)*1000/(('Measured Data'!$H16*$D13+'Measured Data'!$H17*$D13)*0.5*($C13-$C12))</f>
        <v>0</v>
      </c>
      <c r="BS13" s="112"/>
      <c r="BT13" s="112"/>
      <c r="BU13" s="112"/>
      <c r="BV13" s="112"/>
      <c r="BW13" s="111">
        <f t="shared" si="2"/>
        <v>2.8137123567866441E-2</v>
      </c>
      <c r="BX13" s="111">
        <f t="shared" si="3"/>
        <v>0</v>
      </c>
      <c r="BY13" s="111">
        <f t="shared" si="4"/>
        <v>-7.4242666534859499E-3</v>
      </c>
      <c r="BZ13" s="111">
        <f t="shared" si="7"/>
        <v>-36.521128547842892</v>
      </c>
      <c r="CA13" s="36"/>
    </row>
    <row r="14" spans="1:79" x14ac:dyDescent="0.15">
      <c r="A14" s="94">
        <f>'Measured Data'!$A18</f>
        <v>11</v>
      </c>
      <c r="B14" s="95">
        <f t="shared" si="0"/>
        <v>10.883333333331393</v>
      </c>
      <c r="C14" s="96">
        <f>('Measured Data'!$C18-t0+'Measured Data'!$B18-d0)*24+$C$3</f>
        <v>261.19999999995343</v>
      </c>
      <c r="D14" s="97">
        <f t="shared" si="8"/>
        <v>745.6</v>
      </c>
      <c r="E14" s="97">
        <f>'Measured Data'!E18</f>
        <v>0</v>
      </c>
      <c r="F14" s="97">
        <f>'Measured Data'!F18</f>
        <v>0</v>
      </c>
      <c r="G14" s="97">
        <f>'Measured Data'!G18</f>
        <v>0</v>
      </c>
      <c r="H14" s="97">
        <v>0</v>
      </c>
      <c r="I14" s="97">
        <f>$D14-'Measured Data'!$D18</f>
        <v>734.6</v>
      </c>
      <c r="J14" s="102">
        <f>$J13+AVERAGE('Measured Data'!$H16:$H16)*($C14-$C13)</f>
        <v>644.36110039010987</v>
      </c>
      <c r="K14" s="102">
        <f>K13 + 'Measured Data'!$H18*'In Process Calc.'!$D14 - 'Measured Data'!$H17*'In Process Calc.'!$I13</f>
        <v>3289.6371660153955</v>
      </c>
      <c r="L14" s="105">
        <f>L13 + ('Measured Data'!P18*$D14-'Measured Data'!P17*$I13)/1000</f>
        <v>0</v>
      </c>
      <c r="M14" s="105">
        <f>M13+(-'Measured Data'!S17*'In Process Calc.'!$I13+'Measured Data'!S18*'In Process Calc.'!$D14)/1000</f>
        <v>551.32601000000011</v>
      </c>
      <c r="N14" s="105"/>
      <c r="O14" s="105"/>
      <c r="P14" s="105"/>
      <c r="Q14" s="105"/>
      <c r="R14" s="105"/>
      <c r="S14" s="105">
        <f>S13-(-'Measured Data'!AV17*'In Process Calc.'!$D14+'Measured Data'!Y18*'In Process Calc.'!$D14)/1000</f>
        <v>24.582689672995091</v>
      </c>
      <c r="T14" s="105">
        <f>T13-(-'Measured Data'!AW17*'In Process Calc.'!$D14+'Measured Data'!Z18*'In Process Calc.'!$D14)/1000</f>
        <v>-0.23403964944501171</v>
      </c>
      <c r="U14" s="105">
        <f>U13-(-'Measured Data'!AX17*'In Process Calc.'!$D14+'Measured Data'!AA18*'In Process Calc.'!$D14)/1000</f>
        <v>-0.8835592904526407</v>
      </c>
      <c r="V14" s="105"/>
      <c r="W14" s="105"/>
      <c r="X14" s="105"/>
      <c r="Y14" s="105">
        <f>Y13+(-'Measured Data'!BB17*'In Process Calc.'!$D14+'Measured Data'!AE18*'In Process Calc.'!$D14)/1000</f>
        <v>-0.19722465662050304</v>
      </c>
      <c r="Z14" s="105"/>
      <c r="AA14" s="105"/>
      <c r="AB14" s="105"/>
      <c r="AC14" s="105">
        <f>AC13+(-'Measured Data'!AI17*'In Process Calc.'!$I13+'Measured Data'!AI18*'In Process Calc.'!$D14)/1000</f>
        <v>6.9814179999999997</v>
      </c>
      <c r="AD14" s="105"/>
      <c r="AE14" s="105"/>
      <c r="AF14" s="105"/>
      <c r="AG14" s="105"/>
      <c r="AH14" s="105"/>
      <c r="AI14" s="105"/>
      <c r="AJ14" s="105"/>
      <c r="AK14" s="105">
        <f>AK13-(-'Measured Data'!BN17*'In Process Calc.'!$I13+'Measured Data'!BN18*'In Process Calc.'!$D14-'In Process Calc.'!$E13*'Measured Data'!CJ18)/1000</f>
        <v>0</v>
      </c>
      <c r="AL14" s="104"/>
      <c r="AM14" s="104"/>
      <c r="AN14" s="104"/>
      <c r="AO14" s="110">
        <f>'Measured Data'!N18/('Measured Data'!H18)</f>
        <v>0</v>
      </c>
      <c r="AP14" s="111">
        <f>IF('Measured Data'!O18&gt;0,'Measured Data'!O18,('Measured Data'!P18*$D14-'Measured Data'!P17*$I13)/1000/(('Measured Data'!$H17*$I13+'Measured Data'!$H18*$D14)*1000000*0.5*($C14-$C13))*1000000000)</f>
        <v>0</v>
      </c>
      <c r="AQ14" s="111">
        <f>(K14-K13)/(('Measured Data'!$H17*$I13+'Measured Data'!$H18*$D14)*0.5*($C14-$C13))</f>
        <v>-1.0694958131944282E-3</v>
      </c>
      <c r="AR14" s="111">
        <f t="shared" si="1"/>
        <v>-6.2773712198997103E-4</v>
      </c>
      <c r="AS14" s="111">
        <f>('Measured Data'!$I18*$D14-'Measured Data'!$I17*$I13)/(('Measured Data'!$H17*$I13+'Measured Data'!$H18*$D14)*0.5*($C14-$C13))</f>
        <v>4.4175869120445722E-4</v>
      </c>
      <c r="AT14" s="111">
        <f>(M14-M13)*1000/(('Measured Data'!$H17*$I13+'Measured Data'!$H18*$D14)*0.5*($C14-$C13))</f>
        <v>0.80496001267769191</v>
      </c>
      <c r="AU14" s="111"/>
      <c r="AV14" s="111"/>
      <c r="AW14" s="111"/>
      <c r="AX14" s="111"/>
      <c r="AY14" s="111"/>
      <c r="AZ14" s="111">
        <f>(S14-S13)*1000/(('Measured Data'!$H17*$D14+'Measured Data'!$H18*$D14)*0.5*($C14-$C13))</f>
        <v>5.4008229118683117E-2</v>
      </c>
      <c r="BA14" s="111">
        <f>(T14-T13)*1000/(('Measured Data'!$H17*$D14+'Measured Data'!$H18*$D14)*0.5*($C14-$C13))</f>
        <v>4.2731785676320658E-4</v>
      </c>
      <c r="BB14" s="111">
        <f>(U14-U13)*1000/(('Measured Data'!$H17*$D14+'Measured Data'!$H18*$D14)*0.5*($C14-$C13))</f>
        <v>1.2819535702896182E-3</v>
      </c>
      <c r="BC14" s="111"/>
      <c r="BD14" s="111"/>
      <c r="BE14" s="111"/>
      <c r="BF14" s="111">
        <f>(Y14-Y13)*1000/(('Measured Data'!$H17*$D14+'Measured Data'!$H18*$D14)*0.5*($C14-$C13))</f>
        <v>2.3718797555684263E-3</v>
      </c>
      <c r="BG14" s="111"/>
      <c r="BH14" s="111"/>
      <c r="BI14" s="111"/>
      <c r="BJ14" s="111">
        <f>(AC14-AC13)*1000/(('Measured Data'!$H17*$D14+'Measured Data'!$H18*$D14)*0.5*($C14-$C13))</f>
        <v>7.4780624933561083E-3</v>
      </c>
      <c r="BK14" s="111"/>
      <c r="BL14" s="111"/>
      <c r="BM14" s="111"/>
      <c r="BN14" s="111"/>
      <c r="BO14" s="111"/>
      <c r="BP14" s="111"/>
      <c r="BQ14" s="111"/>
      <c r="BR14" s="111">
        <f>(AK14-AK13)*1000/(('Measured Data'!$H17*$D14+'Measured Data'!$H18*$D14)*0.5*($C14-$C13))</f>
        <v>0</v>
      </c>
      <c r="BS14" s="112"/>
      <c r="BT14" s="112"/>
      <c r="BU14" s="112"/>
      <c r="BV14" s="112"/>
      <c r="BW14" s="111">
        <f t="shared" si="2"/>
        <v>4.3917006616829062E-2</v>
      </c>
      <c r="BX14" s="111">
        <f t="shared" si="3"/>
        <v>0</v>
      </c>
      <c r="BY14" s="111">
        <f t="shared" si="4"/>
        <v>7.9120879120879034E-3</v>
      </c>
      <c r="BZ14" s="111">
        <f t="shared" si="7"/>
        <v>17.499999999999986</v>
      </c>
      <c r="CA14" s="36"/>
    </row>
    <row r="15" spans="1:79" x14ac:dyDescent="0.15">
      <c r="A15" s="94">
        <f>'Measured Data'!$A19</f>
        <v>12</v>
      </c>
      <c r="B15" s="95">
        <f t="shared" si="0"/>
        <v>12.015972222223354</v>
      </c>
      <c r="C15" s="96">
        <f>('Measured Data'!$C19-t0+'Measured Data'!$B19-d0)*24+$C$3</f>
        <v>288.3833333333605</v>
      </c>
      <c r="D15" s="97">
        <f t="shared" si="8"/>
        <v>734.6</v>
      </c>
      <c r="E15" s="97">
        <f>'Measured Data'!E19</f>
        <v>0</v>
      </c>
      <c r="F15" s="97">
        <f>'Measured Data'!F19</f>
        <v>7.6</v>
      </c>
      <c r="G15" s="97">
        <f>'Measured Data'!G19</f>
        <v>0</v>
      </c>
      <c r="H15" s="97">
        <v>1</v>
      </c>
      <c r="I15" s="97">
        <f>$D15-'Measured Data'!$D19</f>
        <v>723.6</v>
      </c>
      <c r="J15" s="102">
        <f>$J14+AVERAGE('Measured Data'!$H17:$H17)*($C15-$C14)</f>
        <v>757.98152764518386</v>
      </c>
      <c r="K15" s="102">
        <f>K14 + 'Measured Data'!$H19*'In Process Calc.'!$D15 - 'Measured Data'!$H18*'In Process Calc.'!$I14</f>
        <v>3234.4806560437769</v>
      </c>
      <c r="L15" s="105">
        <f>L14 + ('Measured Data'!P19*$D15-'Measured Data'!P18*$I14)/1000</f>
        <v>0</v>
      </c>
      <c r="M15" s="105">
        <f>M14+(-'Measured Data'!S18*'In Process Calc.'!$I14+'Measured Data'!S19*'In Process Calc.'!$D15)/1000</f>
        <v>626.36540000000014</v>
      </c>
      <c r="N15" s="105"/>
      <c r="O15" s="105"/>
      <c r="P15" s="105"/>
      <c r="Q15" s="105"/>
      <c r="R15" s="105"/>
      <c r="S15" s="105">
        <f>S14-(-'Measured Data'!AV18*'In Process Calc.'!$D15+'Measured Data'!Y19*'In Process Calc.'!$D15)/1000</f>
        <v>29.520834117439538</v>
      </c>
      <c r="T15" s="105">
        <f>T14-(-'Measured Data'!AW18*'In Process Calc.'!$D15+'Measured Data'!Z19*'In Process Calc.'!$D15)/1000</f>
        <v>-0.27811564944501166</v>
      </c>
      <c r="U15" s="105">
        <f>U14-(-'Measured Data'!AX18*'In Process Calc.'!$D15+'Measured Data'!AA19*'In Process Calc.'!$D15)/1000</f>
        <v>-0.76602329045264106</v>
      </c>
      <c r="V15" s="105"/>
      <c r="W15" s="105"/>
      <c r="X15" s="105"/>
      <c r="Y15" s="105">
        <f>Y14+(-'Measured Data'!BB18*'In Process Calc.'!$D15+'Measured Data'!AE19*'In Process Calc.'!$D15)/1000</f>
        <v>-0.19722465662050304</v>
      </c>
      <c r="Z15" s="105"/>
      <c r="AA15" s="105"/>
      <c r="AB15" s="105"/>
      <c r="AC15" s="105">
        <f>AC14+(-'Measured Data'!AI18*'In Process Calc.'!$I14+'Measured Data'!AI19*'In Process Calc.'!$D15)/1000</f>
        <v>7.172413999999999</v>
      </c>
      <c r="AD15" s="105"/>
      <c r="AE15" s="105"/>
      <c r="AF15" s="105"/>
      <c r="AG15" s="105"/>
      <c r="AH15" s="105"/>
      <c r="AI15" s="105"/>
      <c r="AJ15" s="105"/>
      <c r="AK15" s="105">
        <f>AK14-(-'Measured Data'!BN18*'In Process Calc.'!$I14+'Measured Data'!BN19*'In Process Calc.'!$D15-'In Process Calc.'!$E14*'Measured Data'!CJ19)/1000</f>
        <v>0</v>
      </c>
      <c r="AL15" s="104"/>
      <c r="AM15" s="104"/>
      <c r="AN15" s="104"/>
      <c r="AO15" s="110">
        <f>'Measured Data'!N19/('Measured Data'!H19)</f>
        <v>0</v>
      </c>
      <c r="AP15" s="111">
        <f>IF('Measured Data'!O19&gt;0,'Measured Data'!O19,('Measured Data'!P19*$D15-'Measured Data'!P18*$I14)/1000/(('Measured Data'!$H18*$I14+'Measured Data'!$H19*$D15)*1000000*0.5*($C15-$C14))*1000000000)</f>
        <v>0</v>
      </c>
      <c r="AQ15" s="111">
        <f>(K15-K14)/(('Measured Data'!$H18*$I14+'Measured Data'!$H19*$D15)*0.5*($C15-$C14))</f>
        <v>-6.8333400914779641E-4</v>
      </c>
      <c r="AR15" s="111">
        <f t="shared" si="1"/>
        <v>-8.9131056060339734E-4</v>
      </c>
      <c r="AS15" s="111">
        <f>('Measured Data'!$I19*$D15-'Measured Data'!$I18*$I14)/(('Measured Data'!$H18*$I14+'Measured Data'!$H19*$D15)*0.5*($C15-$C14))</f>
        <v>-2.079765514556009E-4</v>
      </c>
      <c r="AT15" s="111">
        <f>(M15-M14)*1000/(('Measured Data'!$H18*$I14+'Measured Data'!$H19*$D15)*0.5*($C15-$C14))</f>
        <v>0.92966301238222382</v>
      </c>
      <c r="AU15" s="111"/>
      <c r="AV15" s="111"/>
      <c r="AW15" s="111"/>
      <c r="AX15" s="111"/>
      <c r="AY15" s="111"/>
      <c r="AZ15" s="111">
        <f>(S15-S14)*1000/(('Measured Data'!$H18*$D15+'Measured Data'!$H19*$D15)*0.5*($C15-$C14))</f>
        <v>6.1178672158725786E-2</v>
      </c>
      <c r="BA15" s="111">
        <f>(T15-T14)*1000/(('Measured Data'!$H18*$D15+'Measured Data'!$H19*$D15)*0.5*($C15-$C14))</f>
        <v>-5.4605756968118793E-4</v>
      </c>
      <c r="BB15" s="111">
        <f>(U15-U14)*1000/(('Measured Data'!$H18*$D15+'Measured Data'!$H19*$D15)*0.5*($C15-$C14))</f>
        <v>1.4561535191498318E-3</v>
      </c>
      <c r="BC15" s="111"/>
      <c r="BD15" s="111"/>
      <c r="BE15" s="111"/>
      <c r="BF15" s="111">
        <f>(Y15-Y14)*1000/(('Measured Data'!$H18*$D15+'Measured Data'!$H19*$D15)*0.5*($C15-$C14))</f>
        <v>0</v>
      </c>
      <c r="BG15" s="111"/>
      <c r="BH15" s="111"/>
      <c r="BI15" s="111"/>
      <c r="BJ15" s="111">
        <f>(AC15-AC14)*1000/(('Measured Data'!$H18*$D15+'Measured Data'!$H19*$D15)*0.5*($C15-$C14))</f>
        <v>2.3662494686184747E-3</v>
      </c>
      <c r="BK15" s="111"/>
      <c r="BL15" s="111"/>
      <c r="BM15" s="111"/>
      <c r="BN15" s="111"/>
      <c r="BO15" s="111"/>
      <c r="BP15" s="111"/>
      <c r="BQ15" s="111"/>
      <c r="BR15" s="111">
        <f>(AK15-AK14)*1000/(('Measured Data'!$H18*$D15+'Measured Data'!$H19*$D15)*0.5*($C15-$C14))</f>
        <v>0</v>
      </c>
      <c r="BS15" s="112"/>
      <c r="BT15" s="112"/>
      <c r="BU15" s="112"/>
      <c r="BV15" s="112"/>
      <c r="BW15" s="111">
        <f t="shared" si="2"/>
        <v>0</v>
      </c>
      <c r="BX15" s="111">
        <f t="shared" si="3"/>
        <v>0</v>
      </c>
      <c r="BY15" s="111">
        <f t="shared" si="4"/>
        <v>-8.9256198347107286E-3</v>
      </c>
      <c r="BZ15" s="111">
        <f t="shared" si="7"/>
        <v>-4.3333333333333215</v>
      </c>
      <c r="CA15" s="36"/>
    </row>
    <row r="16" spans="1:79" x14ac:dyDescent="0.15">
      <c r="A16" s="94">
        <f>'Measured Data'!$A20</f>
        <v>13</v>
      </c>
      <c r="B16" s="95">
        <f t="shared" si="0"/>
        <v>12.786805555559113</v>
      </c>
      <c r="C16" s="96">
        <f>('Measured Data'!$C20-t0+'Measured Data'!$B20-d0)*24+$C$3</f>
        <v>306.8833333334187</v>
      </c>
      <c r="D16" s="97">
        <f t="shared" si="8"/>
        <v>731.2</v>
      </c>
      <c r="E16" s="97">
        <f>'Measured Data'!E20</f>
        <v>0</v>
      </c>
      <c r="F16" s="97">
        <f>'Measured Data'!F20</f>
        <v>0</v>
      </c>
      <c r="G16" s="97">
        <f>'Measured Data'!G20</f>
        <v>0</v>
      </c>
      <c r="H16" s="97">
        <v>0</v>
      </c>
      <c r="I16" s="97">
        <f>$D16-'Measured Data'!$D20</f>
        <v>720.2</v>
      </c>
      <c r="J16" s="102">
        <f>$J15+AVERAGE('Measured Data'!$H18:$H18)*($C16-$C15)</f>
        <v>833.45542807381185</v>
      </c>
      <c r="K16" s="102">
        <f>K15 + 'Measured Data'!$H20*'In Process Calc.'!$D16 - 'Measured Data'!$H19*'In Process Calc.'!$I15</f>
        <v>3124.0811553092194</v>
      </c>
      <c r="L16" s="105">
        <f>L15 + ('Measured Data'!P20*$D16-'Measured Data'!P19*$I15)/1000</f>
        <v>0</v>
      </c>
      <c r="M16" s="105">
        <f>M15+(-'Measured Data'!S19*'In Process Calc.'!$I15+'Measured Data'!S20*'In Process Calc.'!$D16)/1000</f>
        <v>701.50430000000017</v>
      </c>
      <c r="N16" s="105"/>
      <c r="O16" s="105"/>
      <c r="P16" s="105"/>
      <c r="Q16" s="105"/>
      <c r="R16" s="105"/>
      <c r="S16" s="105">
        <f>S15-(-'Measured Data'!AV19*'In Process Calc.'!$D16+'Measured Data'!Y20*'In Process Calc.'!$D16)/1000</f>
        <v>31.364890238838715</v>
      </c>
      <c r="T16" s="105">
        <f>T15-(-'Measured Data'!AW19*'In Process Calc.'!$D16+'Measured Data'!Z20*'In Process Calc.'!$D16)/1000</f>
        <v>-0.15726876981538207</v>
      </c>
      <c r="U16" s="105">
        <f>U15-(-'Measured Data'!AX19*'In Process Calc.'!$D16+'Measured Data'!AA20*'In Process Calc.'!$D16)/1000</f>
        <v>-0.86952955897115958</v>
      </c>
      <c r="V16" s="105"/>
      <c r="W16" s="105"/>
      <c r="X16" s="105"/>
      <c r="Y16" s="105">
        <f>Y15+(-'Measured Data'!BB19*'In Process Calc.'!$D16+'Measured Data'!AE20*'In Process Calc.'!$D16)/1000</f>
        <v>-0.83767779292732492</v>
      </c>
      <c r="Z16" s="105"/>
      <c r="AA16" s="105"/>
      <c r="AB16" s="105"/>
      <c r="AC16" s="105">
        <f>AC15+(-'Measured Data'!AI19*'In Process Calc.'!$I15+'Measured Data'!AI20*'In Process Calc.'!$D16)/1000</f>
        <v>7.4962779999999993</v>
      </c>
      <c r="AD16" s="105"/>
      <c r="AE16" s="105"/>
      <c r="AF16" s="105"/>
      <c r="AG16" s="105"/>
      <c r="AH16" s="105"/>
      <c r="AI16" s="105"/>
      <c r="AJ16" s="105"/>
      <c r="AK16" s="105">
        <f>AK15-(-'Measured Data'!BN19*'In Process Calc.'!$I15+'Measured Data'!BN20*'In Process Calc.'!$D16-'In Process Calc.'!$E15*'Measured Data'!CJ20)/1000</f>
        <v>0</v>
      </c>
      <c r="AL16" s="104"/>
      <c r="AM16" s="104"/>
      <c r="AN16" s="104"/>
      <c r="AO16" s="110">
        <f>'Measured Data'!N20/('Measured Data'!H20)</f>
        <v>0</v>
      </c>
      <c r="AP16" s="111">
        <f>IF('Measured Data'!O20&gt;0,'Measured Data'!O20,('Measured Data'!P20*$D16-'Measured Data'!P19*$I15)/1000/(('Measured Data'!$H19*$I15+'Measured Data'!$H20*$D16)*1000000*0.5*($C16-$C15))*1000000000)</f>
        <v>0</v>
      </c>
      <c r="AQ16" s="111">
        <f>(K16-K15)/(('Measured Data'!$H19*$I15+'Measured Data'!$H20*$D16)*0.5*($C16-$C15))</f>
        <v>-2.0993845253766933E-3</v>
      </c>
      <c r="AR16" s="111">
        <f t="shared" si="1"/>
        <v>-1.4880388293113482E-3</v>
      </c>
      <c r="AS16" s="111">
        <f>('Measured Data'!$I20*$D16-'Measured Data'!$I19*$I15)/(('Measured Data'!$H19*$I15+'Measured Data'!$H20*$D16)*0.5*($C16-$C15))</f>
        <v>6.1134569606534502E-4</v>
      </c>
      <c r="AT16" s="111">
        <f>(M16-M15)*1000/(('Measured Data'!$H19*$I15+'Measured Data'!$H20*$D16)*0.5*($C16-$C15))</f>
        <v>1.4288601204194493</v>
      </c>
      <c r="AU16" s="111"/>
      <c r="AV16" s="111"/>
      <c r="AW16" s="111"/>
      <c r="AX16" s="111"/>
      <c r="AY16" s="111"/>
      <c r="AZ16" s="111">
        <f>(S16-S15)*1000/(('Measured Data'!$H19*$D16+'Measured Data'!$H20*$D16)*0.5*($C16-$C15))</f>
        <v>3.4880300817475236E-2</v>
      </c>
      <c r="BA16" s="111">
        <f>(T16-T15)*1000/(('Measured Data'!$H19*$D16+'Measured Data'!$H20*$D16)*0.5*($C16-$C15))</f>
        <v>2.2858173704260348E-3</v>
      </c>
      <c r="BB16" s="111">
        <f>(U16-U15)*1000/(('Measured Data'!$H19*$D16+'Measured Data'!$H20*$D16)*0.5*($C16-$C15))</f>
        <v>-1.9578199060888428E-3</v>
      </c>
      <c r="BC16" s="111"/>
      <c r="BD16" s="111"/>
      <c r="BE16" s="111"/>
      <c r="BF16" s="111">
        <f>(Y16-Y15)*1000/(('Measured Data'!$H19*$D16+'Measured Data'!$H20*$D16)*0.5*($C16-$C15))</f>
        <v>-1.211416387746787E-2</v>
      </c>
      <c r="BG16" s="111"/>
      <c r="BH16" s="111"/>
      <c r="BI16" s="111"/>
      <c r="BJ16" s="111">
        <f>(AC16-AC15)*1000/(('Measured Data'!$H19*$D16+'Measured Data'!$H20*$D16)*0.5*($C16-$C15))</f>
        <v>6.1258839212440111E-3</v>
      </c>
      <c r="BK16" s="111"/>
      <c r="BL16" s="111"/>
      <c r="BM16" s="111"/>
      <c r="BN16" s="111"/>
      <c r="BO16" s="111"/>
      <c r="BP16" s="111"/>
      <c r="BQ16" s="111"/>
      <c r="BR16" s="111">
        <f>(AK16-AK15)*1000/(('Measured Data'!$H19*$D16+'Measured Data'!$H20*$D16)*0.5*($C16-$C15))</f>
        <v>0</v>
      </c>
      <c r="BS16" s="112"/>
      <c r="BT16" s="112"/>
      <c r="BU16" s="112"/>
      <c r="BV16" s="112"/>
      <c r="BW16" s="111">
        <f t="shared" si="2"/>
        <v>-0.34730674889703367</v>
      </c>
      <c r="BX16" s="111">
        <f t="shared" si="3"/>
        <v>0</v>
      </c>
      <c r="BY16" s="111">
        <f t="shared" si="4"/>
        <v>6.5533189704626252E-2</v>
      </c>
      <c r="BZ16" s="111">
        <f t="shared" si="7"/>
        <v>2.6799533508235864</v>
      </c>
      <c r="CA16" s="36"/>
    </row>
    <row r="17" spans="1:79" x14ac:dyDescent="0.15">
      <c r="A17" s="94">
        <f>'Measured Data'!$A21</f>
        <v>14</v>
      </c>
      <c r="B17" s="95">
        <f t="shared" si="0"/>
        <v>13.997222222220444</v>
      </c>
      <c r="C17" s="96">
        <f>('Measured Data'!$C21-t0+'Measured Data'!$B21-d0)*24+$C$3</f>
        <v>335.93333333329065</v>
      </c>
      <c r="D17" s="97">
        <f t="shared" si="8"/>
        <v>720.2</v>
      </c>
      <c r="E17" s="97">
        <f>'Measured Data'!E21</f>
        <v>0</v>
      </c>
      <c r="F17" s="97">
        <f>'Measured Data'!F21</f>
        <v>0</v>
      </c>
      <c r="G17" s="97">
        <f>'Measured Data'!G21</f>
        <v>0</v>
      </c>
      <c r="H17" s="97">
        <v>0</v>
      </c>
      <c r="I17" s="97">
        <f>$D17-'Measured Data'!$D21</f>
        <v>709.2</v>
      </c>
      <c r="J17" s="102">
        <f>$J16+AVERAGE('Measured Data'!$H19:$H19)*($C17-$C16)</f>
        <v>949.78866766516455</v>
      </c>
      <c r="K17" s="102">
        <f>K16 + 'Measured Data'!$H21*'In Process Calc.'!$D17 - 'Measured Data'!$H20*'In Process Calc.'!$I16</f>
        <v>2970.4750374884793</v>
      </c>
      <c r="L17" s="105">
        <f>L16 + ('Measured Data'!P21*$D17-'Measured Data'!P20*$I16)/1000</f>
        <v>0</v>
      </c>
      <c r="M17" s="105">
        <f>M16+(-'Measured Data'!S20*'In Process Calc.'!$I16+'Measured Data'!S21*'In Process Calc.'!$D17)/1000</f>
        <v>722.57015000000013</v>
      </c>
      <c r="N17" s="105">
        <f>N12-(-'Measured Data'!AQ16*'In Process Calc.'!$D17+'Measured Data'!T21*'In Process Calc.'!$D17)/1000</f>
        <v>2.4909278791358624E-2</v>
      </c>
      <c r="O17" s="105">
        <f>O12-(-'Measured Data'!AR16*'In Process Calc.'!$D17+'Measured Data'!U21*'In Process Calc.'!$D17)/1000</f>
        <v>0.75660780711825582</v>
      </c>
      <c r="P17" s="105">
        <f>P12-(-'Measured Data'!AS16*'In Process Calc.'!$D17+'Measured Data'!V21*'In Process Calc.'!$D17)/1000</f>
        <v>5.600682864062974</v>
      </c>
      <c r="Q17" s="105">
        <f>Q12-(-'Measured Data'!AT16*'In Process Calc.'!$D17+'Measured Data'!W21*'In Process Calc.'!$D17)/1000</f>
        <v>5.2977681616707972</v>
      </c>
      <c r="R17" s="105">
        <f>R12-(-'Measured Data'!AU16*'In Process Calc.'!$D17+'Measured Data'!X21*'In Process Calc.'!$D17)/1000</f>
        <v>0.95625723684210517</v>
      </c>
      <c r="S17" s="105">
        <f>S16-(-'Measured Data'!AV20*'In Process Calc.'!$D17+'Measured Data'!Y21*'In Process Calc.'!$D17)/1000</f>
        <v>35.60606801661649</v>
      </c>
      <c r="T17" s="105">
        <f>T16-(-'Measured Data'!AW20*'In Process Calc.'!$D17+'Measured Data'!Z21*'In Process Calc.'!$D17)/1000</f>
        <v>-0.2004807698153821</v>
      </c>
      <c r="U17" s="105">
        <f>U16-(-'Measured Data'!AX20*'In Process Calc.'!$D17+'Measured Data'!AA21*'In Process Calc.'!$D17)/1000</f>
        <v>-0.58865155897115962</v>
      </c>
      <c r="V17" s="105">
        <f>V12-(-'Measured Data'!AY16*'In Process Calc.'!$D17+'Measured Data'!AB21*'In Process Calc.'!$D17)/1000</f>
        <v>-2.8504612311620909</v>
      </c>
      <c r="W17" s="105">
        <f>W12-(-'Measured Data'!AZ16*'In Process Calc.'!$D17+'Measured Data'!AC21*'In Process Calc.'!$D17)/1000</f>
        <v>0.66052690162677585</v>
      </c>
      <c r="X17" s="105">
        <f>X12-(-'Measured Data'!BA16*'In Process Calc.'!$D17+'Measured Data'!AD21*'In Process Calc.'!$D17)/1000</f>
        <v>1.4169367995730728</v>
      </c>
      <c r="Y17" s="105">
        <f>Y16+(-'Measured Data'!BB20*'In Process Calc.'!$D17+'Measured Data'!AE21*'In Process Calc.'!$D17)/1000</f>
        <v>-0.35797086575148124</v>
      </c>
      <c r="Z17" s="105">
        <f>Z12-(-'Measured Data'!BC16*'In Process Calc.'!$D17+'Measured Data'!AF21*'In Process Calc.'!$D17)/1000</f>
        <v>2.786144087824959</v>
      </c>
      <c r="AA17" s="105">
        <f>AA12-(-'Measured Data'!BD16*'In Process Calc.'!$D17+'Measured Data'!AG21*'In Process Calc.'!$D17)/1000</f>
        <v>1.3301047282793579</v>
      </c>
      <c r="AB17" s="105">
        <f>AB12-(-'Measured Data'!BE16*'In Process Calc.'!$D17+'Measured Data'!AH21*'In Process Calc.'!$D17)/1000</f>
        <v>0.41018697503177637</v>
      </c>
      <c r="AC17" s="105">
        <f>AC16+(-'Measured Data'!AI20*'In Process Calc.'!$I16+'Measured Data'!AI21*'In Process Calc.'!$D17)/1000</f>
        <v>7.8275700000000006</v>
      </c>
      <c r="AD17" s="105">
        <f>AD12-(-'Measured Data'!BG16*'In Process Calc.'!$D17+'Measured Data'!AJ21*'In Process Calc.'!$D17)/1000</f>
        <v>0.63768374301407538</v>
      </c>
      <c r="AE17" s="105">
        <f>AE12-(-'Measured Data'!BH16*'In Process Calc.'!$D17+'Measured Data'!AK21*'In Process Calc.'!$D17)/1000</f>
        <v>0.97109292850441054</v>
      </c>
      <c r="AF17" s="105">
        <f>AF12-(-'Measured Data'!BI16*'In Process Calc.'!$D17+'Measured Data'!AL21*'In Process Calc.'!$D17)/1000</f>
        <v>4.5296895927272978</v>
      </c>
      <c r="AG17" s="105">
        <f>AG12-(-'Measured Data'!BJ16*'In Process Calc.'!$D17+'Measured Data'!AM21*'In Process Calc.'!$D17)/1000</f>
        <v>1.2454303964716169</v>
      </c>
      <c r="AH17" s="105">
        <f>AH12-(-'Measured Data'!BK16*'In Process Calc.'!$D17+'Measured Data'!AN21*'In Process Calc.'!$D17)/1000</f>
        <v>0.33823660353710883</v>
      </c>
      <c r="AI17" s="105">
        <f>AI12-(-'Measured Data'!BL16*'In Process Calc.'!$D17+'Measured Data'!AO21*'In Process Calc.'!$D17)/1000</f>
        <v>0.24778175297612418</v>
      </c>
      <c r="AJ17" s="105">
        <f>AJ12-(-'Measured Data'!BM16*'In Process Calc.'!$D17+'Measured Data'!AP21*'In Process Calc.'!$D17)/1000</f>
        <v>1.8229034554759553</v>
      </c>
      <c r="AK17" s="105">
        <f>AK16-(-'Measured Data'!BN20*'In Process Calc.'!$I16+'Measured Data'!BN21*'In Process Calc.'!$D17-'In Process Calc.'!$E16*'Measured Data'!CJ21)/1000</f>
        <v>0</v>
      </c>
      <c r="AL17" s="104">
        <f t="shared" si="9"/>
        <v>29.181457641093868</v>
      </c>
      <c r="AM17" s="104">
        <f t="shared" si="5"/>
        <v>37.033936919885221</v>
      </c>
      <c r="AN17" s="104">
        <f t="shared" si="6"/>
        <v>127.59345678984033</v>
      </c>
      <c r="AO17" s="110">
        <f>'Measured Data'!N21/('Measured Data'!H21)</f>
        <v>0</v>
      </c>
      <c r="AP17" s="111">
        <f>IF('Measured Data'!O21&gt;0,'Measured Data'!O21,('Measured Data'!P21*$D17-'Measured Data'!P20*$I16)/1000/(('Measured Data'!$H20*$I16+'Measured Data'!$H21*$D17)*1000000*0.5*($C17-$C16))*1000000000)</f>
        <v>0</v>
      </c>
      <c r="AQ17" s="111">
        <f>(K17-K16)/(('Measured Data'!$H20*$I16+'Measured Data'!$H21*$D17)*0.5*($C17-$C16))</f>
        <v>-1.9814422393623185E-3</v>
      </c>
      <c r="AR17" s="111">
        <f t="shared" si="1"/>
        <v>-2.2139620392550956E-3</v>
      </c>
      <c r="AS17" s="111">
        <f>('Measured Data'!$I21*$D17-'Measured Data'!$I20*$I16)/(('Measured Data'!$H20*$I16+'Measured Data'!$H21*$D17)*0.5*($C17-$C16))</f>
        <v>-2.3251979989277703E-4</v>
      </c>
      <c r="AT17" s="111">
        <f>(M17-M16)*1000/(('Measured Data'!$H20*$I16+'Measured Data'!$H21*$D17)*0.5*($C17-$C16))</f>
        <v>0.27173894887951339</v>
      </c>
      <c r="AU17" s="111">
        <f>(N17-N12)*1000/(('Measured Data'!$H20*$D17+'Measured Data'!$H21*$D17)*0.5*($C17-$C12))</f>
        <v>8.8411049398674692E-4</v>
      </c>
      <c r="AV17" s="111">
        <f>(O17-O12)*1000/(('Measured Data'!$H20*$D17+'Measured Data'!$H21*$D17)*0.5*($C17-$C12))</f>
        <v>8.1890297469144988E-4</v>
      </c>
      <c r="AW17" s="111">
        <f>(P17-P12)*1000/(('Measured Data'!$H20*$D17+'Measured Data'!$H21*$D17)*0.5*($C17-$C12))</f>
        <v>1.77524878458025E-3</v>
      </c>
      <c r="AX17" s="111">
        <f>(Q17-Q12)*1000/(('Measured Data'!$H20*$D17+'Measured Data'!$H21*$D17)*0.5*($C17-$C12))</f>
        <v>8.7625599596066715E-3</v>
      </c>
      <c r="AY17" s="111">
        <f>(R17-R12)*1000/(('Measured Data'!$H20*$D17+'Measured Data'!$H21*$D17)*0.5*($C17-$C12))</f>
        <v>4.6421496273286837E-4</v>
      </c>
      <c r="AZ17" s="111">
        <f>(S17-S16)*1000/(('Measured Data'!$H20*$D17+'Measured Data'!$H21*$D17)*0.5*($C17-$C16))</f>
        <v>5.4709076127689396E-2</v>
      </c>
      <c r="BA17" s="111">
        <f>(T17-T16)*1000/(('Measured Data'!$H20*$D17+'Measured Data'!$H21*$D17)*0.5*($C17-$C16))</f>
        <v>-5.5741322847079836E-4</v>
      </c>
      <c r="BB17" s="111">
        <f>(U17-U16)*1000/(('Measured Data'!$H20*$D17+'Measured Data'!$H21*$D17)*0.5*($C17-$C16))</f>
        <v>3.6231859850601863E-3</v>
      </c>
      <c r="BC17" s="111">
        <f>(V17-V12)*1000/(('Measured Data'!$H20*$D17+'Measured Data'!$H21*$D17)*0.5*($C17-$C12))</f>
        <v>-2.4656813532277391E-3</v>
      </c>
      <c r="BD17" s="111">
        <f>(W17-W12)*1000/(('Measured Data'!$H20*$D17+'Measured Data'!$H21*$D17)*0.5*($C17-$C12))</f>
        <v>8.4891623425541922E-4</v>
      </c>
      <c r="BE17" s="111">
        <f>(X17-X12)*1000/(('Measured Data'!$H20*$D17+'Measured Data'!$H21*$D17)*0.5*($C17-$C12))</f>
        <v>1.6463252449844276E-3</v>
      </c>
      <c r="BF17" s="111">
        <f>(Y17-Y16)*1000/(('Measured Data'!$H20*$D17+'Measured Data'!$H21*$D17)*0.5*($C17-$C16))</f>
        <v>6.1879798897735115E-3</v>
      </c>
      <c r="BG17" s="111">
        <f>(Z17-Z12)*1000/(('Measured Data'!$H20*$D17+'Measured Data'!$H21*$D17)*0.5*($C17-$C12))</f>
        <v>3.1708858061959434E-3</v>
      </c>
      <c r="BH17" s="111">
        <f>(AA17-AA12)*1000/(('Measured Data'!$H20*$D17+'Measured Data'!$H21*$D17)*0.5*($C17-$C12))</f>
        <v>1.5774512567431334E-3</v>
      </c>
      <c r="BI17" s="111">
        <f>(AB17-AB12)*1000/(('Measured Data'!$H20*$D17+'Measured Data'!$H21*$D17)*0.5*($C17-$C12))</f>
        <v>4.8095995357481995E-4</v>
      </c>
      <c r="BJ17" s="111">
        <f>(AC17-AC16)*1000/(('Measured Data'!$H20*$D17+'Measured Data'!$H21*$D17)*0.5*($C17-$C16))</f>
        <v>4.2735014182761341E-3</v>
      </c>
      <c r="BK17" s="111">
        <f>(AD17-AD12)*1000/(('Measured Data'!$H20*$D17+'Measured Data'!$H21*$D17)*0.5*($C17-$C12))</f>
        <v>7.2184799205220228E-4</v>
      </c>
      <c r="BL17" s="111">
        <f>(AE17-AE12)*1000/(('Measured Data'!$H20*$D17+'Measured Data'!$H21*$D17)*0.5*($C17-$C12))</f>
        <v>1.250461694806494E-3</v>
      </c>
      <c r="BM17" s="111">
        <f>(AF17-AF12)*1000/(('Measured Data'!$H20*$D17+'Measured Data'!$H21*$D17)*0.5*($C17-$C12))</f>
        <v>4.1868141397733332E-3</v>
      </c>
      <c r="BN17" s="111">
        <f>(AG17-AG12)*1000/(('Measured Data'!$H20*$D17+'Measured Data'!$H21*$D17)*0.5*($C17-$C12))</f>
        <v>1.636537732332658E-3</v>
      </c>
      <c r="BO17" s="111">
        <f>(AH17-AH12)*1000/(('Measured Data'!$H20*$D17+'Measured Data'!$H21*$D17)*0.5*($C17-$C12))</f>
        <v>3.8031356787002332E-4</v>
      </c>
      <c r="BP17" s="111">
        <f>(AI17-AI12)*1000/(('Measured Data'!$H20*$D17+'Measured Data'!$H21*$D17)*0.5*($C17-$C12))</f>
        <v>-1.3282855979942618E-5</v>
      </c>
      <c r="BQ17" s="111">
        <f>(AJ17-AJ12)*1000/(('Measured Data'!$H20*$D17+'Measured Data'!$H21*$D17)*0.5*($C17-$C12))</f>
        <v>2.1851264422121865E-3</v>
      </c>
      <c r="BR17" s="111">
        <f>(AK17-AK16)*1000/(('Measured Data'!$H20*$D17+'Measured Data'!$H21*$D17)*0.5*($C17-$C16))</f>
        <v>0</v>
      </c>
      <c r="BS17" s="112">
        <f>($AU17*1+$AV17*4+$AW17*2+$AX17*1+$AY17*1+$BA17*2+$BB17*1+$BC17*1+$BD17*3+$BE17*1+$BG17*1+$BH17*2+$BI17*1-$BJ17*1+$BK17*1+$BL17*1+$BM17*1+$BN17*1+$BO17*1+$BP17*1+$BQ17*1)</f>
        <v>3.4053812574941972E-2</v>
      </c>
      <c r="BT17" s="112">
        <f>$BS17+$BJ17*1-$AU17*1</f>
        <v>3.7443203499231359E-2</v>
      </c>
      <c r="BU17" s="112">
        <f>($AU17*3+$AV17*6+$AW17*4+$AX17*4+$AY17*6+$BA17*5+$BB17*5+$BC17*2+$BD17*6+$BE17*6+$BG17*6+$BH17*6+$BI17*5+$BK17*9+$BL17*5+$BM17*3+$BN17*4+$BO17*4+$BP17*9+$BQ17*5)</f>
        <v>0.15294892071056743</v>
      </c>
      <c r="BV17" s="112">
        <f>($BU17+ABS($AU17*3)+ABS($AV17*6)+ABS($AW17*4)+ABS($AX17*4)+ABS($AY17*6)+ABS($BA17*5)+ABS($BB17*5)+ABS($BC17*2)+ABS($BD17*6)+ABS($BE17*6)+ABS($BG17*6)+ABS($BH17*6)+ABS($BI17*5)+ABS($BK17*9)+ABS($BL17*5)+ABS($BM17*3)+ABS($BN17*4)+ABS($BO17*4)+ABS($BP17*9)+ABS($BQ17*5))/2</f>
        <v>0.16078689526319637</v>
      </c>
      <c r="BW17" s="111">
        <f t="shared" si="2"/>
        <v>0.11310700760749361</v>
      </c>
      <c r="BX17" s="111">
        <f t="shared" si="3"/>
        <v>0</v>
      </c>
      <c r="BY17" s="111">
        <f t="shared" si="4"/>
        <v>-1.0188679245283033E-2</v>
      </c>
      <c r="BZ17" s="111">
        <f t="shared" si="7"/>
        <v>-7.6666666666666909</v>
      </c>
      <c r="CA17" s="37"/>
    </row>
    <row r="18" spans="1:79" x14ac:dyDescent="0.15">
      <c r="A18" s="94"/>
      <c r="B18" s="98"/>
      <c r="D18" s="99"/>
      <c r="E18" s="99"/>
      <c r="F18" s="99"/>
      <c r="G18" s="99"/>
      <c r="H18" s="99"/>
      <c r="I18" s="99"/>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37"/>
    </row>
    <row r="19" spans="1:79" x14ac:dyDescent="0.15">
      <c r="A19" s="94"/>
      <c r="B19" s="98"/>
      <c r="D19" s="99"/>
      <c r="E19" s="99"/>
      <c r="F19" s="99"/>
      <c r="G19" s="99"/>
      <c r="H19" s="99"/>
      <c r="I19" s="99"/>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37"/>
    </row>
    <row r="20" spans="1:79" x14ac:dyDescent="0.15">
      <c r="A20" s="94"/>
      <c r="B20" s="98"/>
      <c r="D20" s="99"/>
      <c r="E20" s="99"/>
      <c r="F20" s="99"/>
      <c r="G20" s="99"/>
      <c r="H20" s="99"/>
      <c r="I20" s="99"/>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37"/>
    </row>
    <row r="21" spans="1:79" x14ac:dyDescent="0.15">
      <c r="A21" s="94"/>
      <c r="B21" s="98"/>
      <c r="D21" s="99"/>
      <c r="E21" s="99"/>
      <c r="F21" s="99"/>
      <c r="G21" s="99"/>
      <c r="H21" s="99"/>
      <c r="I21" s="99"/>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37"/>
    </row>
    <row r="22" spans="1:79" x14ac:dyDescent="0.15">
      <c r="A22" s="94"/>
      <c r="B22" s="98"/>
      <c r="D22" s="99"/>
      <c r="E22" s="99"/>
      <c r="F22" s="99"/>
      <c r="G22" s="99"/>
      <c r="H22" s="99"/>
      <c r="I22" s="99"/>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37"/>
    </row>
    <row r="23" spans="1:79" x14ac:dyDescent="0.15">
      <c r="A23" s="94"/>
      <c r="B23" s="98"/>
      <c r="D23" s="99"/>
      <c r="E23" s="99"/>
      <c r="F23" s="99"/>
      <c r="G23" s="99"/>
      <c r="H23" s="99"/>
      <c r="I23" s="99"/>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37"/>
    </row>
    <row r="24" spans="1:79" x14ac:dyDescent="0.15">
      <c r="A24" s="94"/>
      <c r="B24" s="98"/>
      <c r="D24" s="99"/>
      <c r="E24" s="99"/>
      <c r="F24" s="99"/>
      <c r="G24" s="99"/>
      <c r="H24" s="99"/>
      <c r="I24" s="99"/>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37"/>
    </row>
    <row r="25" spans="1:79" x14ac:dyDescent="0.15">
      <c r="A25" s="94"/>
      <c r="B25" s="98"/>
      <c r="C25" s="99"/>
      <c r="D25" s="99"/>
      <c r="E25" s="99"/>
      <c r="F25" s="99"/>
      <c r="G25" s="99"/>
      <c r="H25" s="99"/>
      <c r="I25" s="99"/>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37"/>
    </row>
    <row r="26" spans="1:79" x14ac:dyDescent="0.15">
      <c r="A26" s="94"/>
      <c r="B26" s="100"/>
      <c r="C26" s="99"/>
      <c r="D26" s="99"/>
      <c r="E26" s="99"/>
      <c r="F26" s="99"/>
      <c r="G26" s="99"/>
      <c r="H26" s="99"/>
      <c r="I26" s="99"/>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37"/>
    </row>
    <row r="27" spans="1:79" x14ac:dyDescent="0.15">
      <c r="A27" s="94"/>
      <c r="B27" s="100"/>
      <c r="C27" s="99"/>
      <c r="D27" s="99"/>
      <c r="E27" s="99"/>
      <c r="F27" s="99"/>
      <c r="G27" s="99"/>
      <c r="H27" s="99"/>
      <c r="I27" s="99"/>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37"/>
    </row>
    <row r="28" spans="1:79" x14ac:dyDescent="0.15">
      <c r="A28" s="94"/>
      <c r="B28" s="100"/>
      <c r="C28" s="99"/>
      <c r="D28" s="99"/>
      <c r="E28" s="99"/>
      <c r="F28" s="99"/>
      <c r="G28" s="99"/>
      <c r="H28" s="99"/>
      <c r="I28" s="99"/>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37"/>
    </row>
    <row r="29" spans="1:79" x14ac:dyDescent="0.15">
      <c r="A29" s="94"/>
      <c r="B29" s="100"/>
      <c r="C29" s="99"/>
      <c r="D29" s="99"/>
      <c r="E29" s="99"/>
      <c r="F29" s="99"/>
      <c r="G29" s="99"/>
      <c r="H29" s="99"/>
      <c r="I29" s="99"/>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37"/>
    </row>
    <row r="30" spans="1:79" x14ac:dyDescent="0.15">
      <c r="A30" s="94"/>
      <c r="B30" s="100"/>
      <c r="C30" s="99"/>
      <c r="D30" s="99"/>
      <c r="E30" s="99"/>
      <c r="F30" s="99"/>
      <c r="G30" s="99"/>
      <c r="H30" s="99"/>
      <c r="I30" s="99"/>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37"/>
    </row>
    <row r="31" spans="1:79" x14ac:dyDescent="0.15">
      <c r="A31" s="94"/>
      <c r="B31" s="100"/>
      <c r="C31" s="99"/>
      <c r="D31" s="99"/>
      <c r="E31" s="99"/>
      <c r="F31" s="99"/>
      <c r="G31" s="99"/>
      <c r="H31" s="99"/>
      <c r="I31" s="99"/>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37"/>
    </row>
    <row r="32" spans="1:79" x14ac:dyDescent="0.15">
      <c r="A32" s="94"/>
      <c r="B32" s="100"/>
      <c r="C32" s="99"/>
      <c r="D32" s="99"/>
      <c r="E32" s="99"/>
      <c r="F32" s="99"/>
      <c r="G32" s="99"/>
      <c r="H32" s="99"/>
      <c r="I32" s="99"/>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37"/>
    </row>
    <row r="33" spans="1:79" x14ac:dyDescent="0.15">
      <c r="A33" s="94"/>
      <c r="B33" s="100"/>
      <c r="C33" s="99"/>
      <c r="D33" s="99"/>
      <c r="E33" s="99"/>
      <c r="F33" s="99"/>
      <c r="G33" s="99"/>
      <c r="H33" s="99"/>
      <c r="I33" s="99"/>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37"/>
    </row>
    <row r="34" spans="1:79" x14ac:dyDescent="0.15">
      <c r="A34" s="94"/>
      <c r="B34" s="100"/>
      <c r="C34" s="99"/>
      <c r="D34" s="99"/>
      <c r="E34" s="99"/>
      <c r="F34" s="99"/>
      <c r="G34" s="99"/>
      <c r="H34" s="99"/>
      <c r="I34" s="99"/>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37"/>
    </row>
    <row r="35" spans="1:79" x14ac:dyDescent="0.15">
      <c r="A35" s="94"/>
      <c r="B35" s="100"/>
      <c r="C35" s="99"/>
      <c r="D35" s="99"/>
      <c r="E35" s="99"/>
      <c r="F35" s="99"/>
      <c r="G35" s="99"/>
      <c r="H35" s="99"/>
      <c r="I35" s="99"/>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37"/>
    </row>
    <row r="36" spans="1:79" x14ac:dyDescent="0.15">
      <c r="A36" s="94"/>
      <c r="B36" s="100"/>
      <c r="C36" s="99"/>
      <c r="D36" s="99"/>
      <c r="E36" s="99"/>
      <c r="F36" s="99"/>
      <c r="G36" s="99"/>
      <c r="H36" s="99"/>
      <c r="I36" s="99"/>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37"/>
    </row>
    <row r="37" spans="1:79" x14ac:dyDescent="0.15">
      <c r="A37" s="94"/>
      <c r="B37" s="100"/>
      <c r="C37" s="99"/>
      <c r="D37" s="99"/>
      <c r="E37" s="99"/>
      <c r="F37" s="99"/>
      <c r="G37" s="99"/>
      <c r="H37" s="99"/>
      <c r="I37" s="99"/>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37"/>
    </row>
    <row r="38" spans="1:79" x14ac:dyDescent="0.15">
      <c r="A38" s="94"/>
      <c r="B38" s="100"/>
      <c r="C38" s="99"/>
      <c r="D38" s="99"/>
      <c r="E38" s="99"/>
      <c r="F38" s="99"/>
      <c r="G38" s="99"/>
      <c r="H38" s="99"/>
      <c r="I38" s="99"/>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37"/>
    </row>
    <row r="39" spans="1:79" x14ac:dyDescent="0.15">
      <c r="A39" s="94"/>
      <c r="B39" s="100"/>
      <c r="C39" s="99"/>
      <c r="D39" s="99"/>
      <c r="E39" s="99"/>
      <c r="F39" s="99"/>
      <c r="G39" s="99"/>
      <c r="H39" s="99"/>
      <c r="I39" s="99"/>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37"/>
    </row>
    <row r="40" spans="1:79" x14ac:dyDescent="0.15">
      <c r="A40" s="94"/>
      <c r="B40" s="100"/>
      <c r="C40" s="99"/>
      <c r="D40" s="99"/>
      <c r="E40" s="99"/>
      <c r="F40" s="99"/>
      <c r="G40" s="99"/>
      <c r="H40" s="99"/>
      <c r="I40" s="99"/>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37"/>
    </row>
    <row r="41" spans="1:79" x14ac:dyDescent="0.15">
      <c r="A41" s="94"/>
      <c r="B41" s="100"/>
      <c r="C41" s="99"/>
      <c r="D41" s="99"/>
      <c r="E41" s="99"/>
      <c r="F41" s="99"/>
      <c r="G41" s="99"/>
      <c r="H41" s="99"/>
      <c r="I41" s="99"/>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37"/>
    </row>
    <row r="42" spans="1:79" x14ac:dyDescent="0.15">
      <c r="A42" s="94"/>
      <c r="B42" s="100"/>
      <c r="C42" s="99"/>
      <c r="D42" s="99"/>
      <c r="E42" s="99"/>
      <c r="F42" s="99"/>
      <c r="G42" s="99"/>
      <c r="H42" s="99"/>
      <c r="I42" s="99"/>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37"/>
    </row>
    <row r="43" spans="1:79" x14ac:dyDescent="0.15">
      <c r="A43" s="94"/>
      <c r="B43" s="100"/>
      <c r="C43" s="99"/>
      <c r="D43" s="99"/>
      <c r="E43" s="99"/>
      <c r="F43" s="99"/>
      <c r="G43" s="99"/>
      <c r="H43" s="99"/>
      <c r="I43" s="99"/>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37"/>
    </row>
    <row r="44" spans="1:79" x14ac:dyDescent="0.15">
      <c r="A44" s="94"/>
      <c r="B44" s="100"/>
      <c r="C44" s="99"/>
      <c r="D44" s="99"/>
      <c r="E44" s="99"/>
      <c r="F44" s="99"/>
      <c r="G44" s="99"/>
      <c r="H44" s="99"/>
      <c r="I44" s="99"/>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37"/>
    </row>
    <row r="45" spans="1:79" x14ac:dyDescent="0.15">
      <c r="A45" s="94"/>
      <c r="B45" s="100"/>
      <c r="C45" s="99"/>
      <c r="D45" s="99"/>
      <c r="E45" s="99"/>
      <c r="F45" s="99"/>
      <c r="G45" s="99"/>
      <c r="H45" s="99"/>
      <c r="I45" s="99"/>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37"/>
    </row>
    <row r="46" spans="1:79" x14ac:dyDescent="0.15">
      <c r="A46" s="94"/>
      <c r="B46" s="100"/>
      <c r="C46" s="99"/>
      <c r="D46" s="99"/>
      <c r="E46" s="99"/>
      <c r="F46" s="99"/>
      <c r="G46" s="99"/>
      <c r="H46" s="99"/>
      <c r="I46" s="99"/>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37"/>
    </row>
    <row r="47" spans="1:79" x14ac:dyDescent="0.15">
      <c r="A47" s="94"/>
      <c r="B47" s="100"/>
      <c r="C47" s="99"/>
      <c r="D47" s="99"/>
      <c r="E47" s="99"/>
      <c r="F47" s="99"/>
      <c r="G47" s="99"/>
      <c r="H47" s="99"/>
      <c r="I47" s="99"/>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37"/>
    </row>
    <row r="48" spans="1:79" x14ac:dyDescent="0.15">
      <c r="A48" s="94"/>
      <c r="B48" s="100"/>
      <c r="C48" s="99"/>
      <c r="D48" s="99"/>
      <c r="E48" s="99"/>
      <c r="F48" s="99"/>
      <c r="G48" s="99"/>
      <c r="H48" s="99"/>
      <c r="I48" s="99"/>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37"/>
    </row>
    <row r="49" spans="1:79" x14ac:dyDescent="0.15">
      <c r="A49" s="94"/>
      <c r="B49" s="100"/>
      <c r="C49" s="99"/>
      <c r="D49" s="99"/>
      <c r="E49" s="99"/>
      <c r="F49" s="99"/>
      <c r="G49" s="99"/>
      <c r="H49" s="99"/>
      <c r="I49" s="99"/>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37"/>
    </row>
    <row r="50" spans="1:79" x14ac:dyDescent="0.15">
      <c r="A50" s="94"/>
      <c r="B50" s="100"/>
      <c r="C50" s="99"/>
      <c r="D50" s="99"/>
      <c r="E50" s="99"/>
      <c r="F50" s="99"/>
      <c r="G50" s="99"/>
      <c r="H50" s="99"/>
      <c r="I50" s="99"/>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37"/>
    </row>
    <row r="51" spans="1:79" x14ac:dyDescent="0.15">
      <c r="A51" s="94"/>
      <c r="B51" s="100"/>
      <c r="C51" s="99"/>
      <c r="D51" s="99"/>
      <c r="E51" s="99"/>
      <c r="F51" s="99"/>
      <c r="G51" s="99"/>
      <c r="H51" s="99"/>
      <c r="I51" s="99"/>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37"/>
    </row>
    <row r="52" spans="1:79" x14ac:dyDescent="0.15">
      <c r="A52" s="94"/>
      <c r="B52" s="100"/>
      <c r="C52" s="99"/>
      <c r="D52" s="99"/>
      <c r="E52" s="99"/>
      <c r="F52" s="99"/>
      <c r="G52" s="99"/>
      <c r="H52" s="99"/>
      <c r="I52" s="99"/>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37"/>
    </row>
    <row r="53" spans="1:79" x14ac:dyDescent="0.15">
      <c r="A53" s="94"/>
      <c r="B53" s="100"/>
      <c r="C53" s="99"/>
      <c r="D53" s="99"/>
      <c r="E53" s="99"/>
      <c r="F53" s="99"/>
      <c r="G53" s="99"/>
      <c r="H53" s="99"/>
      <c r="I53" s="99"/>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37"/>
    </row>
    <row r="54" spans="1:79" x14ac:dyDescent="0.15">
      <c r="A54" s="94"/>
      <c r="B54" s="100"/>
      <c r="C54" s="99"/>
      <c r="D54" s="99"/>
      <c r="E54" s="99"/>
      <c r="F54" s="99"/>
      <c r="G54" s="99"/>
      <c r="H54" s="99"/>
      <c r="I54" s="99"/>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37"/>
    </row>
    <row r="55" spans="1:79" x14ac:dyDescent="0.15">
      <c r="A55" s="94"/>
      <c r="B55" s="100"/>
      <c r="C55" s="99"/>
      <c r="D55" s="99"/>
      <c r="E55" s="99"/>
      <c r="F55" s="99"/>
      <c r="G55" s="99"/>
      <c r="H55" s="99"/>
      <c r="I55" s="99"/>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37"/>
    </row>
    <row r="56" spans="1:79" x14ac:dyDescent="0.15">
      <c r="A56" s="94"/>
      <c r="B56" s="100"/>
      <c r="C56" s="99"/>
      <c r="D56" s="99"/>
      <c r="E56" s="99"/>
      <c r="F56" s="99"/>
      <c r="G56" s="99"/>
      <c r="H56" s="99"/>
      <c r="I56" s="99"/>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37"/>
    </row>
    <row r="57" spans="1:79" x14ac:dyDescent="0.15">
      <c r="A57" s="94"/>
      <c r="B57" s="100"/>
      <c r="C57" s="99"/>
      <c r="D57" s="99"/>
      <c r="E57" s="99"/>
      <c r="F57" s="99"/>
      <c r="G57" s="99"/>
      <c r="H57" s="99"/>
      <c r="I57" s="99"/>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37"/>
    </row>
    <row r="58" spans="1:79" x14ac:dyDescent="0.15">
      <c r="A58" s="94"/>
      <c r="B58" s="100"/>
      <c r="C58" s="99"/>
      <c r="D58" s="99"/>
      <c r="E58" s="99"/>
      <c r="F58" s="99"/>
      <c r="G58" s="99"/>
      <c r="H58" s="99"/>
      <c r="I58" s="99"/>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37"/>
    </row>
    <row r="59" spans="1:79" x14ac:dyDescent="0.15">
      <c r="A59" s="94"/>
      <c r="B59" s="100"/>
      <c r="C59" s="99"/>
      <c r="D59" s="99"/>
      <c r="E59" s="99"/>
      <c r="F59" s="99"/>
      <c r="G59" s="99"/>
      <c r="H59" s="99"/>
      <c r="I59" s="99"/>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37"/>
    </row>
    <row r="60" spans="1:79" x14ac:dyDescent="0.15">
      <c r="A60" s="94"/>
      <c r="B60" s="100"/>
      <c r="C60" s="99"/>
      <c r="D60" s="99"/>
      <c r="E60" s="99"/>
      <c r="F60" s="99"/>
      <c r="G60" s="99"/>
      <c r="H60" s="99"/>
      <c r="I60" s="99"/>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37"/>
    </row>
    <row r="61" spans="1:79" x14ac:dyDescent="0.15">
      <c r="A61" s="94"/>
      <c r="B61" s="100"/>
      <c r="C61" s="99"/>
      <c r="D61" s="99"/>
      <c r="E61" s="99"/>
      <c r="F61" s="99"/>
      <c r="G61" s="99"/>
      <c r="H61" s="99"/>
      <c r="I61" s="99"/>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37"/>
    </row>
    <row r="62" spans="1:79" x14ac:dyDescent="0.15">
      <c r="A62" s="94"/>
      <c r="B62" s="100"/>
      <c r="C62" s="99"/>
      <c r="D62" s="99"/>
      <c r="E62" s="99"/>
      <c r="F62" s="99"/>
      <c r="G62" s="99"/>
      <c r="H62" s="99"/>
      <c r="I62" s="99"/>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37"/>
    </row>
    <row r="63" spans="1:79" x14ac:dyDescent="0.15">
      <c r="A63" s="94"/>
      <c r="B63" s="100"/>
      <c r="C63" s="99"/>
      <c r="D63" s="99"/>
      <c r="E63" s="99"/>
      <c r="F63" s="99"/>
      <c r="G63" s="99"/>
      <c r="H63" s="99"/>
      <c r="I63" s="99"/>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37"/>
    </row>
    <row r="64" spans="1:79" x14ac:dyDescent="0.15">
      <c r="A64" s="94"/>
      <c r="B64" s="100"/>
      <c r="C64" s="99"/>
      <c r="D64" s="99"/>
      <c r="E64" s="99"/>
      <c r="F64" s="99"/>
      <c r="G64" s="99"/>
      <c r="H64" s="99"/>
      <c r="I64" s="99"/>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37"/>
    </row>
    <row r="65" spans="1:79" x14ac:dyDescent="0.15">
      <c r="A65" s="94"/>
      <c r="B65" s="100"/>
      <c r="C65" s="99"/>
      <c r="D65" s="99"/>
      <c r="E65" s="99"/>
      <c r="F65" s="99"/>
      <c r="G65" s="99"/>
      <c r="H65" s="99"/>
      <c r="I65" s="99"/>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37"/>
    </row>
    <row r="66" spans="1:79" x14ac:dyDescent="0.15">
      <c r="A66" s="94"/>
      <c r="B66" s="100"/>
      <c r="C66" s="99"/>
      <c r="D66" s="99"/>
      <c r="E66" s="99"/>
      <c r="F66" s="99"/>
      <c r="G66" s="99"/>
      <c r="H66" s="99"/>
      <c r="I66" s="99"/>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37"/>
    </row>
    <row r="67" spans="1:79" x14ac:dyDescent="0.15">
      <c r="A67" s="94"/>
      <c r="B67" s="100"/>
      <c r="C67" s="99"/>
      <c r="D67" s="99"/>
      <c r="E67" s="99"/>
      <c r="F67" s="99"/>
      <c r="G67" s="99"/>
      <c r="H67" s="99"/>
      <c r="I67" s="99"/>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37"/>
    </row>
    <row r="68" spans="1:79" x14ac:dyDescent="0.15">
      <c r="A68" s="94"/>
      <c r="B68" s="100"/>
      <c r="C68" s="99"/>
      <c r="D68" s="99"/>
      <c r="E68" s="99"/>
      <c r="F68" s="99"/>
      <c r="G68" s="99"/>
      <c r="H68" s="99"/>
      <c r="I68" s="99"/>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37"/>
    </row>
    <row r="69" spans="1:79" x14ac:dyDescent="0.15">
      <c r="A69" s="94"/>
      <c r="B69" s="100"/>
      <c r="C69" s="99"/>
      <c r="D69" s="99"/>
      <c r="E69" s="99"/>
      <c r="F69" s="99"/>
      <c r="G69" s="99"/>
      <c r="H69" s="99"/>
      <c r="I69" s="99"/>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37"/>
    </row>
    <row r="70" spans="1:79" x14ac:dyDescent="0.15">
      <c r="A70" s="94"/>
      <c r="B70" s="100"/>
      <c r="C70" s="99"/>
      <c r="D70" s="99"/>
      <c r="E70" s="99"/>
      <c r="F70" s="99"/>
      <c r="G70" s="99"/>
      <c r="H70" s="99"/>
      <c r="I70" s="99"/>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37"/>
    </row>
    <row r="71" spans="1:79" x14ac:dyDescent="0.15">
      <c r="A71" s="94"/>
      <c r="B71" s="100"/>
      <c r="C71" s="99"/>
      <c r="D71" s="99"/>
      <c r="E71" s="99"/>
      <c r="F71" s="99"/>
      <c r="G71" s="99"/>
      <c r="H71" s="99"/>
      <c r="I71" s="99"/>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37"/>
    </row>
    <row r="72" spans="1:79" x14ac:dyDescent="0.15">
      <c r="A72" s="94"/>
      <c r="B72" s="100"/>
      <c r="C72" s="99"/>
      <c r="D72" s="99"/>
      <c r="E72" s="99"/>
      <c r="F72" s="99"/>
      <c r="G72" s="99"/>
      <c r="H72" s="99"/>
      <c r="I72" s="99"/>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37"/>
    </row>
    <row r="73" spans="1:79" x14ac:dyDescent="0.15">
      <c r="A73" s="94"/>
      <c r="B73" s="100"/>
      <c r="C73" s="99"/>
      <c r="D73" s="99"/>
      <c r="E73" s="99"/>
      <c r="F73" s="99"/>
      <c r="G73" s="99"/>
      <c r="H73" s="99"/>
      <c r="I73" s="99"/>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37"/>
    </row>
    <row r="74" spans="1:79" x14ac:dyDescent="0.15">
      <c r="A74" s="94"/>
      <c r="B74" s="100"/>
      <c r="C74" s="99"/>
      <c r="D74" s="99"/>
      <c r="E74" s="99"/>
      <c r="F74" s="99"/>
      <c r="G74" s="99"/>
      <c r="H74" s="99"/>
      <c r="I74" s="99"/>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37"/>
    </row>
    <row r="75" spans="1:79" x14ac:dyDescent="0.15">
      <c r="A75" s="94"/>
      <c r="B75" s="100"/>
      <c r="C75" s="99"/>
      <c r="D75" s="99"/>
      <c r="E75" s="99"/>
      <c r="F75" s="99"/>
      <c r="G75" s="99"/>
      <c r="H75" s="99"/>
      <c r="I75" s="99"/>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37"/>
    </row>
    <row r="76" spans="1:79" x14ac:dyDescent="0.15">
      <c r="A76" s="94"/>
      <c r="B76" s="100"/>
      <c r="C76" s="99"/>
      <c r="D76" s="99"/>
      <c r="E76" s="99"/>
      <c r="F76" s="99"/>
      <c r="G76" s="99"/>
      <c r="H76" s="99"/>
      <c r="I76" s="99"/>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37"/>
    </row>
    <row r="77" spans="1:79" x14ac:dyDescent="0.15">
      <c r="A77" s="94"/>
      <c r="B77" s="100"/>
      <c r="C77" s="99"/>
      <c r="D77" s="99"/>
      <c r="E77" s="99"/>
      <c r="F77" s="99"/>
      <c r="G77" s="99"/>
      <c r="H77" s="99"/>
      <c r="I77" s="99"/>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37"/>
    </row>
    <row r="78" spans="1:79" x14ac:dyDescent="0.15">
      <c r="A78" s="94"/>
      <c r="B78" s="100"/>
      <c r="C78" s="99"/>
      <c r="D78" s="99"/>
      <c r="E78" s="99"/>
      <c r="F78" s="99"/>
      <c r="G78" s="99"/>
      <c r="H78" s="99"/>
      <c r="I78" s="99"/>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37"/>
    </row>
    <row r="79" spans="1:79" x14ac:dyDescent="0.15">
      <c r="A79" s="94"/>
      <c r="B79" s="100"/>
      <c r="C79" s="99"/>
      <c r="D79" s="99"/>
      <c r="E79" s="99"/>
      <c r="F79" s="99"/>
      <c r="G79" s="99"/>
      <c r="H79" s="99"/>
      <c r="I79" s="99"/>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37"/>
    </row>
    <row r="80" spans="1:79" x14ac:dyDescent="0.15">
      <c r="A80" s="94"/>
      <c r="B80" s="100"/>
      <c r="C80" s="99"/>
      <c r="D80" s="99"/>
      <c r="E80" s="99"/>
      <c r="F80" s="99"/>
      <c r="G80" s="99"/>
      <c r="H80" s="99"/>
      <c r="I80" s="99"/>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37"/>
    </row>
    <row r="81" spans="1:79" x14ac:dyDescent="0.15">
      <c r="A81" s="94"/>
      <c r="B81" s="100"/>
      <c r="C81" s="99"/>
      <c r="D81" s="99"/>
      <c r="E81" s="99"/>
      <c r="F81" s="99"/>
      <c r="G81" s="99"/>
      <c r="H81" s="99"/>
      <c r="I81" s="99"/>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37"/>
    </row>
    <row r="82" spans="1:79" x14ac:dyDescent="0.15">
      <c r="A82" s="94"/>
      <c r="B82" s="100"/>
      <c r="C82" s="99"/>
      <c r="D82" s="99"/>
      <c r="E82" s="99"/>
      <c r="F82" s="99"/>
      <c r="G82" s="99"/>
      <c r="H82" s="99"/>
      <c r="I82" s="99"/>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37"/>
    </row>
    <row r="83" spans="1:79" x14ac:dyDescent="0.15">
      <c r="A83" s="94"/>
    </row>
    <row r="84" spans="1:79" x14ac:dyDescent="0.15">
      <c r="A84" s="94"/>
    </row>
    <row r="85" spans="1:79" x14ac:dyDescent="0.15">
      <c r="A85" s="94"/>
    </row>
    <row r="86" spans="1:79" x14ac:dyDescent="0.15">
      <c r="A86" s="94"/>
    </row>
    <row r="87" spans="1:79" x14ac:dyDescent="0.15">
      <c r="A87" s="94"/>
    </row>
    <row r="88" spans="1:79" x14ac:dyDescent="0.15">
      <c r="A88" s="94"/>
    </row>
    <row r="89" spans="1:79" x14ac:dyDescent="0.15">
      <c r="A89" s="94"/>
    </row>
    <row r="90" spans="1:79" x14ac:dyDescent="0.15">
      <c r="A90" s="94"/>
    </row>
    <row r="91" spans="1:79" x14ac:dyDescent="0.15">
      <c r="A91" s="94"/>
    </row>
    <row r="92" spans="1:79" x14ac:dyDescent="0.15">
      <c r="A92" s="94"/>
    </row>
    <row r="93" spans="1:79" x14ac:dyDescent="0.15">
      <c r="A93" s="94"/>
    </row>
    <row r="94" spans="1:79" x14ac:dyDescent="0.15">
      <c r="A94" s="94"/>
    </row>
    <row r="95" spans="1:79" x14ac:dyDescent="0.15">
      <c r="A95" s="94"/>
    </row>
    <row r="96" spans="1:79" x14ac:dyDescent="0.15">
      <c r="A96" s="94"/>
    </row>
    <row r="97" spans="1:1" x14ac:dyDescent="0.15">
      <c r="A97" s="94"/>
    </row>
    <row r="98" spans="1:1" x14ac:dyDescent="0.15">
      <c r="A98" s="94"/>
    </row>
    <row r="99" spans="1:1" x14ac:dyDescent="0.15">
      <c r="A99" s="94"/>
    </row>
    <row r="100" spans="1:1" x14ac:dyDescent="0.15">
      <c r="A100" s="94"/>
    </row>
    <row r="101" spans="1:1" x14ac:dyDescent="0.15">
      <c r="A101" s="94"/>
    </row>
    <row r="102" spans="1:1" x14ac:dyDescent="0.15">
      <c r="A102" s="94"/>
    </row>
    <row r="103" spans="1:1" x14ac:dyDescent="0.15">
      <c r="A103" s="94"/>
    </row>
    <row r="104" spans="1:1" x14ac:dyDescent="0.15">
      <c r="A104" s="94"/>
    </row>
    <row r="105" spans="1:1" x14ac:dyDescent="0.15">
      <c r="A105" s="94"/>
    </row>
    <row r="106" spans="1:1" x14ac:dyDescent="0.15">
      <c r="A106" s="94"/>
    </row>
    <row r="107" spans="1:1" x14ac:dyDescent="0.15">
      <c r="A107" s="94"/>
    </row>
    <row r="108" spans="1:1" x14ac:dyDescent="0.15">
      <c r="A108" s="94"/>
    </row>
    <row r="109" spans="1:1" x14ac:dyDescent="0.15">
      <c r="A109" s="94"/>
    </row>
    <row r="110" spans="1:1" x14ac:dyDescent="0.15">
      <c r="A110" s="94"/>
    </row>
    <row r="111" spans="1:1" x14ac:dyDescent="0.15">
      <c r="A111" s="94"/>
    </row>
    <row r="112" spans="1:1" x14ac:dyDescent="0.15">
      <c r="A112" s="94"/>
    </row>
    <row r="113" spans="1:1" x14ac:dyDescent="0.15">
      <c r="A113" s="94"/>
    </row>
    <row r="114" spans="1:1" x14ac:dyDescent="0.15">
      <c r="A114" s="94"/>
    </row>
    <row r="115" spans="1:1" x14ac:dyDescent="0.15">
      <c r="A115" s="94"/>
    </row>
    <row r="116" spans="1:1" x14ac:dyDescent="0.15">
      <c r="A116" s="94"/>
    </row>
    <row r="117" spans="1:1" x14ac:dyDescent="0.15">
      <c r="A117" s="94"/>
    </row>
    <row r="118" spans="1:1" x14ac:dyDescent="0.15">
      <c r="A118" s="94"/>
    </row>
    <row r="119" spans="1:1" x14ac:dyDescent="0.15">
      <c r="A119" s="94"/>
    </row>
    <row r="120" spans="1:1" x14ac:dyDescent="0.15">
      <c r="A120" s="94"/>
    </row>
    <row r="121" spans="1:1" x14ac:dyDescent="0.15">
      <c r="A121" s="94"/>
    </row>
    <row r="122" spans="1:1" x14ac:dyDescent="0.15">
      <c r="A122" s="94"/>
    </row>
    <row r="123" spans="1:1" x14ac:dyDescent="0.15">
      <c r="A123" s="94"/>
    </row>
    <row r="124" spans="1:1" x14ac:dyDescent="0.15">
      <c r="A124" s="94"/>
    </row>
    <row r="125" spans="1:1" x14ac:dyDescent="0.15">
      <c r="A125" s="94"/>
    </row>
    <row r="126" spans="1:1" x14ac:dyDescent="0.15">
      <c r="A126" s="94"/>
    </row>
    <row r="127" spans="1:1" x14ac:dyDescent="0.15">
      <c r="A127" s="94"/>
    </row>
    <row r="128" spans="1:1" x14ac:dyDescent="0.15">
      <c r="A128" s="94"/>
    </row>
    <row r="129" spans="1:1" x14ac:dyDescent="0.15">
      <c r="A129" s="94"/>
    </row>
    <row r="130" spans="1:1" x14ac:dyDescent="0.15">
      <c r="A130" s="94"/>
    </row>
    <row r="131" spans="1:1" x14ac:dyDescent="0.15">
      <c r="A131" s="94"/>
    </row>
    <row r="132" spans="1:1" x14ac:dyDescent="0.15">
      <c r="A132" s="94"/>
    </row>
    <row r="133" spans="1:1" x14ac:dyDescent="0.15">
      <c r="A133" s="94"/>
    </row>
    <row r="134" spans="1:1" x14ac:dyDescent="0.15">
      <c r="A134" s="94"/>
    </row>
    <row r="135" spans="1:1" x14ac:dyDescent="0.15">
      <c r="A135" s="94"/>
    </row>
    <row r="136" spans="1:1" x14ac:dyDescent="0.15">
      <c r="A136" s="94"/>
    </row>
    <row r="137" spans="1:1" x14ac:dyDescent="0.15">
      <c r="A137" s="94"/>
    </row>
    <row r="138" spans="1:1" x14ac:dyDescent="0.15">
      <c r="A138" s="94"/>
    </row>
    <row r="139" spans="1:1" x14ac:dyDescent="0.15">
      <c r="A139" s="94"/>
    </row>
    <row r="140" spans="1:1" x14ac:dyDescent="0.15">
      <c r="A140" s="94"/>
    </row>
    <row r="141" spans="1:1" x14ac:dyDescent="0.15">
      <c r="A141" s="94"/>
    </row>
    <row r="142" spans="1:1" x14ac:dyDescent="0.15">
      <c r="A142" s="94"/>
    </row>
    <row r="143" spans="1:1" x14ac:dyDescent="0.15">
      <c r="A143" s="94"/>
    </row>
    <row r="144" spans="1:1" x14ac:dyDescent="0.15">
      <c r="A144" s="94"/>
    </row>
    <row r="145" spans="1:1" x14ac:dyDescent="0.15">
      <c r="A145" s="94"/>
    </row>
    <row r="146" spans="1:1" x14ac:dyDescent="0.15">
      <c r="A146" s="94"/>
    </row>
    <row r="147" spans="1:1" x14ac:dyDescent="0.15">
      <c r="A147" s="94"/>
    </row>
    <row r="148" spans="1:1" x14ac:dyDescent="0.15">
      <c r="A148" s="94"/>
    </row>
    <row r="149" spans="1:1" x14ac:dyDescent="0.15">
      <c r="A149" s="94"/>
    </row>
    <row r="150" spans="1:1" x14ac:dyDescent="0.15">
      <c r="A150" s="94"/>
    </row>
    <row r="151" spans="1:1" x14ac:dyDescent="0.15">
      <c r="A151" s="94"/>
    </row>
    <row r="152" spans="1:1" x14ac:dyDescent="0.15">
      <c r="A152" s="94"/>
    </row>
    <row r="153" spans="1:1" x14ac:dyDescent="0.15">
      <c r="A153" s="94"/>
    </row>
    <row r="154" spans="1:1" x14ac:dyDescent="0.15">
      <c r="A154" s="94"/>
    </row>
    <row r="155" spans="1:1" x14ac:dyDescent="0.15">
      <c r="A155" s="94"/>
    </row>
    <row r="156" spans="1:1" x14ac:dyDescent="0.15">
      <c r="A156" s="94"/>
    </row>
    <row r="157" spans="1:1" x14ac:dyDescent="0.15">
      <c r="A157" s="94"/>
    </row>
    <row r="158" spans="1:1" x14ac:dyDescent="0.15">
      <c r="A158" s="94"/>
    </row>
    <row r="159" spans="1:1" x14ac:dyDescent="0.15">
      <c r="A159" s="94"/>
    </row>
    <row r="160" spans="1:1" x14ac:dyDescent="0.15">
      <c r="A160" s="94"/>
    </row>
    <row r="161" spans="1:1" x14ac:dyDescent="0.15">
      <c r="A161" s="94"/>
    </row>
    <row r="162" spans="1:1" x14ac:dyDescent="0.15">
      <c r="A162" s="94"/>
    </row>
    <row r="163" spans="1:1" x14ac:dyDescent="0.15">
      <c r="A163" s="94"/>
    </row>
    <row r="164" spans="1:1" x14ac:dyDescent="0.15">
      <c r="A164" s="94"/>
    </row>
    <row r="165" spans="1:1" x14ac:dyDescent="0.15">
      <c r="A165" s="94"/>
    </row>
    <row r="166" spans="1:1" x14ac:dyDescent="0.15">
      <c r="A166" s="94"/>
    </row>
    <row r="167" spans="1:1" x14ac:dyDescent="0.15">
      <c r="A167" s="94"/>
    </row>
    <row r="168" spans="1:1" x14ac:dyDescent="0.15">
      <c r="A168" s="94"/>
    </row>
    <row r="169" spans="1:1" x14ac:dyDescent="0.15">
      <c r="A169" s="94"/>
    </row>
    <row r="170" spans="1:1" x14ac:dyDescent="0.15">
      <c r="A170" s="94"/>
    </row>
    <row r="171" spans="1:1" x14ac:dyDescent="0.15">
      <c r="A171" s="94"/>
    </row>
    <row r="172" spans="1:1" x14ac:dyDescent="0.15">
      <c r="A172" s="94"/>
    </row>
    <row r="173" spans="1:1" x14ac:dyDescent="0.15">
      <c r="A173" s="94"/>
    </row>
    <row r="174" spans="1:1" x14ac:dyDescent="0.15">
      <c r="A174" s="94"/>
    </row>
    <row r="175" spans="1:1" x14ac:dyDescent="0.15">
      <c r="A175" s="94"/>
    </row>
    <row r="176" spans="1:1" x14ac:dyDescent="0.15">
      <c r="A176" s="94"/>
    </row>
    <row r="177" spans="1:1" x14ac:dyDescent="0.15">
      <c r="A177" s="94"/>
    </row>
    <row r="178" spans="1:1" x14ac:dyDescent="0.15">
      <c r="A178" s="94"/>
    </row>
    <row r="179" spans="1:1" x14ac:dyDescent="0.15">
      <c r="A179" s="94"/>
    </row>
    <row r="180" spans="1:1" x14ac:dyDescent="0.15">
      <c r="A180" s="94"/>
    </row>
    <row r="181" spans="1:1" x14ac:dyDescent="0.15">
      <c r="A181" s="94"/>
    </row>
    <row r="182" spans="1:1" x14ac:dyDescent="0.15">
      <c r="A182" s="94"/>
    </row>
    <row r="183" spans="1:1" x14ac:dyDescent="0.15">
      <c r="A183" s="94"/>
    </row>
    <row r="184" spans="1:1" x14ac:dyDescent="0.15">
      <c r="A184" s="94"/>
    </row>
    <row r="185" spans="1:1" x14ac:dyDescent="0.15">
      <c r="A185" s="94"/>
    </row>
    <row r="186" spans="1:1" x14ac:dyDescent="0.15">
      <c r="A186" s="94"/>
    </row>
    <row r="187" spans="1:1" x14ac:dyDescent="0.15">
      <c r="A187" s="94"/>
    </row>
    <row r="188" spans="1:1" x14ac:dyDescent="0.15">
      <c r="A188" s="94"/>
    </row>
    <row r="189" spans="1:1" x14ac:dyDescent="0.15">
      <c r="A189" s="94"/>
    </row>
    <row r="190" spans="1:1" x14ac:dyDescent="0.15">
      <c r="A190" s="94"/>
    </row>
    <row r="191" spans="1:1" x14ac:dyDescent="0.15">
      <c r="A191" s="94"/>
    </row>
    <row r="192" spans="1:1" x14ac:dyDescent="0.15">
      <c r="A192" s="94"/>
    </row>
    <row r="193" spans="1:1" x14ac:dyDescent="0.15">
      <c r="A193" s="94"/>
    </row>
    <row r="194" spans="1:1" x14ac:dyDescent="0.15">
      <c r="A194" s="94"/>
    </row>
    <row r="195" spans="1:1" x14ac:dyDescent="0.15">
      <c r="A195" s="94"/>
    </row>
    <row r="196" spans="1:1" x14ac:dyDescent="0.15">
      <c r="A196" s="94"/>
    </row>
    <row r="197" spans="1:1" x14ac:dyDescent="0.15">
      <c r="A197" s="94"/>
    </row>
    <row r="198" spans="1:1" x14ac:dyDescent="0.15">
      <c r="A198" s="94"/>
    </row>
    <row r="199" spans="1:1" x14ac:dyDescent="0.15">
      <c r="A199" s="94"/>
    </row>
    <row r="200" spans="1:1" x14ac:dyDescent="0.15">
      <c r="A200" s="94"/>
    </row>
    <row r="201" spans="1:1" x14ac:dyDescent="0.15">
      <c r="A201" s="94"/>
    </row>
    <row r="202" spans="1:1" x14ac:dyDescent="0.15">
      <c r="A202" s="94"/>
    </row>
    <row r="203" spans="1:1" x14ac:dyDescent="0.15">
      <c r="A203" s="94"/>
    </row>
    <row r="204" spans="1:1" x14ac:dyDescent="0.15">
      <c r="A204" s="94"/>
    </row>
    <row r="205" spans="1:1" x14ac:dyDescent="0.15">
      <c r="A205" s="94"/>
    </row>
    <row r="206" spans="1:1" x14ac:dyDescent="0.15">
      <c r="A206" s="94"/>
    </row>
    <row r="207" spans="1:1" x14ac:dyDescent="0.15">
      <c r="A207" s="94"/>
    </row>
    <row r="208" spans="1:1" x14ac:dyDescent="0.15">
      <c r="A208" s="94"/>
    </row>
    <row r="209" spans="1:1" x14ac:dyDescent="0.15">
      <c r="A209" s="94"/>
    </row>
    <row r="210" spans="1:1" x14ac:dyDescent="0.15">
      <c r="A210" s="94"/>
    </row>
    <row r="211" spans="1:1" x14ac:dyDescent="0.15">
      <c r="A211" s="94"/>
    </row>
    <row r="212" spans="1:1" x14ac:dyDescent="0.15">
      <c r="A212" s="94"/>
    </row>
    <row r="213" spans="1:1" x14ac:dyDescent="0.15">
      <c r="A213" s="94"/>
    </row>
    <row r="214" spans="1:1" x14ac:dyDescent="0.15">
      <c r="A214" s="94"/>
    </row>
    <row r="215" spans="1:1" x14ac:dyDescent="0.15">
      <c r="A215" s="94"/>
    </row>
    <row r="216" spans="1:1" x14ac:dyDescent="0.15">
      <c r="A216" s="94"/>
    </row>
    <row r="217" spans="1:1" x14ac:dyDescent="0.15">
      <c r="A217" s="94"/>
    </row>
    <row r="218" spans="1:1" x14ac:dyDescent="0.15">
      <c r="A218" s="94"/>
    </row>
    <row r="219" spans="1:1" x14ac:dyDescent="0.15">
      <c r="A219" s="94"/>
    </row>
    <row r="220" spans="1:1" x14ac:dyDescent="0.15">
      <c r="A220" s="94"/>
    </row>
    <row r="221" spans="1:1" x14ac:dyDescent="0.15">
      <c r="A221" s="94"/>
    </row>
    <row r="222" spans="1:1" x14ac:dyDescent="0.15">
      <c r="A222" s="94"/>
    </row>
    <row r="223" spans="1:1" x14ac:dyDescent="0.15">
      <c r="A223" s="94"/>
    </row>
    <row r="224" spans="1:1" x14ac:dyDescent="0.15">
      <c r="A224" s="94"/>
    </row>
    <row r="225" spans="1:1" x14ac:dyDescent="0.15">
      <c r="A225" s="94"/>
    </row>
    <row r="226" spans="1:1" x14ac:dyDescent="0.15">
      <c r="A226" s="94"/>
    </row>
    <row r="227" spans="1:1" x14ac:dyDescent="0.15">
      <c r="A227" s="94"/>
    </row>
    <row r="228" spans="1:1" x14ac:dyDescent="0.15">
      <c r="A228" s="94"/>
    </row>
    <row r="229" spans="1:1" x14ac:dyDescent="0.15">
      <c r="A229" s="94"/>
    </row>
    <row r="230" spans="1:1" x14ac:dyDescent="0.15">
      <c r="A230" s="94"/>
    </row>
    <row r="231" spans="1:1" x14ac:dyDescent="0.15">
      <c r="A231" s="94"/>
    </row>
    <row r="232" spans="1:1" x14ac:dyDescent="0.15">
      <c r="A232" s="94"/>
    </row>
    <row r="233" spans="1:1" x14ac:dyDescent="0.15">
      <c r="A233" s="94"/>
    </row>
    <row r="234" spans="1:1" x14ac:dyDescent="0.15">
      <c r="A234" s="94"/>
    </row>
    <row r="235" spans="1:1" x14ac:dyDescent="0.15">
      <c r="A235" s="94"/>
    </row>
    <row r="236" spans="1:1" x14ac:dyDescent="0.15">
      <c r="A236" s="94"/>
    </row>
    <row r="237" spans="1:1" x14ac:dyDescent="0.15">
      <c r="A237" s="94"/>
    </row>
    <row r="238" spans="1:1" x14ac:dyDescent="0.15">
      <c r="A238" s="94"/>
    </row>
    <row r="239" spans="1:1" x14ac:dyDescent="0.15">
      <c r="A239" s="94"/>
    </row>
    <row r="240" spans="1:1" x14ac:dyDescent="0.15">
      <c r="A240" s="94"/>
    </row>
    <row r="241" spans="1:1" x14ac:dyDescent="0.15">
      <c r="A241" s="94"/>
    </row>
    <row r="242" spans="1:1" x14ac:dyDescent="0.15">
      <c r="A242" s="94"/>
    </row>
    <row r="243" spans="1:1" x14ac:dyDescent="0.15">
      <c r="A243" s="94"/>
    </row>
    <row r="244" spans="1:1" x14ac:dyDescent="0.15">
      <c r="A244" s="94"/>
    </row>
    <row r="245" spans="1:1" x14ac:dyDescent="0.15">
      <c r="A245" s="94"/>
    </row>
    <row r="246" spans="1:1" x14ac:dyDescent="0.15">
      <c r="A246" s="94"/>
    </row>
    <row r="247" spans="1:1" x14ac:dyDescent="0.15">
      <c r="A247" s="94"/>
    </row>
    <row r="248" spans="1:1" x14ac:dyDescent="0.15">
      <c r="A248" s="94"/>
    </row>
    <row r="249" spans="1:1" x14ac:dyDescent="0.15">
      <c r="A249" s="94"/>
    </row>
    <row r="250" spans="1:1" x14ac:dyDescent="0.15">
      <c r="A250" s="94"/>
    </row>
    <row r="251" spans="1:1" x14ac:dyDescent="0.15">
      <c r="A251" s="94"/>
    </row>
    <row r="252" spans="1:1" x14ac:dyDescent="0.15">
      <c r="A252" s="94"/>
    </row>
    <row r="253" spans="1:1" x14ac:dyDescent="0.15">
      <c r="A253" s="94"/>
    </row>
    <row r="254" spans="1:1" x14ac:dyDescent="0.15">
      <c r="A254" s="94"/>
    </row>
    <row r="255" spans="1:1" x14ac:dyDescent="0.15">
      <c r="A255" s="94"/>
    </row>
    <row r="256" spans="1:1" x14ac:dyDescent="0.15">
      <c r="A256" s="94"/>
    </row>
    <row r="257" spans="1:1" x14ac:dyDescent="0.15">
      <c r="A257" s="94"/>
    </row>
    <row r="258" spans="1:1" x14ac:dyDescent="0.15">
      <c r="A258" s="94"/>
    </row>
    <row r="259" spans="1:1" x14ac:dyDescent="0.15">
      <c r="A259" s="94"/>
    </row>
    <row r="260" spans="1:1" x14ac:dyDescent="0.15">
      <c r="A260" s="94"/>
    </row>
    <row r="261" spans="1:1" x14ac:dyDescent="0.15">
      <c r="A261" s="94"/>
    </row>
    <row r="262" spans="1:1" x14ac:dyDescent="0.15">
      <c r="A262" s="94"/>
    </row>
    <row r="263" spans="1:1" x14ac:dyDescent="0.15">
      <c r="A263" s="94"/>
    </row>
    <row r="264" spans="1:1" x14ac:dyDescent="0.15">
      <c r="A264" s="94"/>
    </row>
    <row r="265" spans="1:1" x14ac:dyDescent="0.15">
      <c r="A265" s="94"/>
    </row>
    <row r="266" spans="1:1" x14ac:dyDescent="0.15">
      <c r="A266" s="94"/>
    </row>
    <row r="267" spans="1:1" x14ac:dyDescent="0.15">
      <c r="A267" s="94"/>
    </row>
    <row r="268" spans="1:1" x14ac:dyDescent="0.15">
      <c r="A268" s="94"/>
    </row>
    <row r="269" spans="1:1" x14ac:dyDescent="0.15">
      <c r="A269" s="94"/>
    </row>
    <row r="270" spans="1:1" x14ac:dyDescent="0.15">
      <c r="A270" s="94"/>
    </row>
    <row r="271" spans="1:1" x14ac:dyDescent="0.15">
      <c r="A271" s="94"/>
    </row>
    <row r="272" spans="1:1" x14ac:dyDescent="0.15">
      <c r="A272" s="94"/>
    </row>
    <row r="273" spans="1:1" x14ac:dyDescent="0.15">
      <c r="A273" s="94"/>
    </row>
    <row r="274" spans="1:1" x14ac:dyDescent="0.15">
      <c r="A274" s="94"/>
    </row>
    <row r="275" spans="1:1" x14ac:dyDescent="0.15">
      <c r="A275" s="94"/>
    </row>
    <row r="276" spans="1:1" x14ac:dyDescent="0.15">
      <c r="A276" s="94"/>
    </row>
    <row r="277" spans="1:1" x14ac:dyDescent="0.15">
      <c r="A277" s="94"/>
    </row>
    <row r="278" spans="1:1" x14ac:dyDescent="0.15">
      <c r="A278" s="94"/>
    </row>
    <row r="279" spans="1:1" x14ac:dyDescent="0.15">
      <c r="A279" s="94"/>
    </row>
    <row r="280" spans="1:1" x14ac:dyDescent="0.15">
      <c r="A280" s="94"/>
    </row>
    <row r="281" spans="1:1" x14ac:dyDescent="0.15">
      <c r="A281" s="94"/>
    </row>
    <row r="282" spans="1:1" x14ac:dyDescent="0.15">
      <c r="A282" s="94"/>
    </row>
    <row r="283" spans="1:1" x14ac:dyDescent="0.15">
      <c r="A283" s="94"/>
    </row>
    <row r="284" spans="1:1" x14ac:dyDescent="0.15">
      <c r="A284" s="94"/>
    </row>
    <row r="285" spans="1:1" x14ac:dyDescent="0.15">
      <c r="A285" s="94"/>
    </row>
    <row r="286" spans="1:1" x14ac:dyDescent="0.15">
      <c r="A286" s="94"/>
    </row>
    <row r="287" spans="1:1" x14ac:dyDescent="0.15">
      <c r="A287" s="94"/>
    </row>
    <row r="288" spans="1:1" x14ac:dyDescent="0.15">
      <c r="A288" s="94"/>
    </row>
    <row r="289" spans="1:1" x14ac:dyDescent="0.15">
      <c r="A289" s="94"/>
    </row>
    <row r="290" spans="1:1" x14ac:dyDescent="0.15">
      <c r="A290" s="94"/>
    </row>
    <row r="291" spans="1:1" x14ac:dyDescent="0.15">
      <c r="A291" s="94"/>
    </row>
    <row r="292" spans="1:1" x14ac:dyDescent="0.15">
      <c r="A292" s="94"/>
    </row>
    <row r="293" spans="1:1" x14ac:dyDescent="0.15">
      <c r="A293" s="94"/>
    </row>
    <row r="294" spans="1:1" x14ac:dyDescent="0.15">
      <c r="A294" s="94"/>
    </row>
    <row r="295" spans="1:1" x14ac:dyDescent="0.15">
      <c r="A295" s="94"/>
    </row>
    <row r="296" spans="1:1" x14ac:dyDescent="0.15">
      <c r="A296" s="94"/>
    </row>
    <row r="297" spans="1:1" x14ac:dyDescent="0.15">
      <c r="A297" s="94"/>
    </row>
    <row r="298" spans="1:1" x14ac:dyDescent="0.15">
      <c r="A298" s="94"/>
    </row>
    <row r="299" spans="1:1" x14ac:dyDescent="0.15">
      <c r="A299" s="94"/>
    </row>
    <row r="300" spans="1:1" x14ac:dyDescent="0.15">
      <c r="A300" s="94"/>
    </row>
    <row r="301" spans="1:1" x14ac:dyDescent="0.15">
      <c r="A301" s="94"/>
    </row>
    <row r="302" spans="1:1" x14ac:dyDescent="0.15">
      <c r="A302" s="94"/>
    </row>
    <row r="303" spans="1:1" x14ac:dyDescent="0.15">
      <c r="A303" s="94"/>
    </row>
    <row r="304" spans="1:1" x14ac:dyDescent="0.15">
      <c r="A304" s="94"/>
    </row>
    <row r="305" spans="1:1" x14ac:dyDescent="0.15">
      <c r="A305" s="94"/>
    </row>
    <row r="306" spans="1:1" x14ac:dyDescent="0.15">
      <c r="A306" s="94"/>
    </row>
    <row r="307" spans="1:1" x14ac:dyDescent="0.15">
      <c r="A307" s="94"/>
    </row>
    <row r="308" spans="1:1" x14ac:dyDescent="0.15">
      <c r="A308" s="94"/>
    </row>
    <row r="309" spans="1:1" x14ac:dyDescent="0.15">
      <c r="A309" s="94"/>
    </row>
    <row r="310" spans="1:1" x14ac:dyDescent="0.15">
      <c r="A310" s="94"/>
    </row>
    <row r="311" spans="1:1" x14ac:dyDescent="0.15">
      <c r="A311" s="94"/>
    </row>
    <row r="312" spans="1:1" x14ac:dyDescent="0.15">
      <c r="A312" s="94"/>
    </row>
    <row r="313" spans="1:1" x14ac:dyDescent="0.15">
      <c r="A313" s="94"/>
    </row>
    <row r="314" spans="1:1" x14ac:dyDescent="0.15">
      <c r="A314" s="94"/>
    </row>
    <row r="315" spans="1:1" x14ac:dyDescent="0.15">
      <c r="A315" s="94"/>
    </row>
    <row r="316" spans="1:1" x14ac:dyDescent="0.15">
      <c r="A316" s="94"/>
    </row>
    <row r="317" spans="1:1" x14ac:dyDescent="0.15">
      <c r="A317" s="94"/>
    </row>
    <row r="318" spans="1:1" x14ac:dyDescent="0.15">
      <c r="A318" s="94"/>
    </row>
    <row r="319" spans="1:1" x14ac:dyDescent="0.15">
      <c r="A319" s="94"/>
    </row>
    <row r="320" spans="1:1" x14ac:dyDescent="0.15">
      <c r="A320" s="94"/>
    </row>
    <row r="321" spans="1:1" x14ac:dyDescent="0.15">
      <c r="A321" s="94"/>
    </row>
    <row r="322" spans="1:1" x14ac:dyDescent="0.15">
      <c r="A322" s="94"/>
    </row>
    <row r="323" spans="1:1" x14ac:dyDescent="0.15">
      <c r="A323" s="94"/>
    </row>
    <row r="324" spans="1:1" x14ac:dyDescent="0.15">
      <c r="A324" s="94"/>
    </row>
    <row r="325" spans="1:1" x14ac:dyDescent="0.15">
      <c r="A325" s="94"/>
    </row>
    <row r="326" spans="1:1" x14ac:dyDescent="0.15">
      <c r="A326" s="94"/>
    </row>
    <row r="327" spans="1:1" x14ac:dyDescent="0.15">
      <c r="A327" s="94"/>
    </row>
    <row r="328" spans="1:1" x14ac:dyDescent="0.15">
      <c r="A328" s="94"/>
    </row>
    <row r="329" spans="1:1" x14ac:dyDescent="0.15">
      <c r="A329" s="94"/>
    </row>
    <row r="330" spans="1:1" x14ac:dyDescent="0.15">
      <c r="A330" s="94"/>
    </row>
    <row r="331" spans="1:1" x14ac:dyDescent="0.15">
      <c r="A331" s="94"/>
    </row>
    <row r="332" spans="1:1" x14ac:dyDescent="0.15">
      <c r="A332" s="94"/>
    </row>
    <row r="333" spans="1:1" x14ac:dyDescent="0.15">
      <c r="A333" s="94"/>
    </row>
    <row r="334" spans="1:1" x14ac:dyDescent="0.15">
      <c r="A334" s="94"/>
    </row>
    <row r="335" spans="1:1" x14ac:dyDescent="0.15">
      <c r="A335" s="94"/>
    </row>
    <row r="336" spans="1:1" x14ac:dyDescent="0.15">
      <c r="A336" s="94"/>
    </row>
    <row r="337" spans="1:1" x14ac:dyDescent="0.15">
      <c r="A337" s="94"/>
    </row>
    <row r="338" spans="1:1" x14ac:dyDescent="0.15">
      <c r="A338" s="94"/>
    </row>
    <row r="339" spans="1:1" x14ac:dyDescent="0.15">
      <c r="A339" s="94"/>
    </row>
    <row r="340" spans="1:1" x14ac:dyDescent="0.15">
      <c r="A340" s="94"/>
    </row>
    <row r="341" spans="1:1" x14ac:dyDescent="0.15">
      <c r="A341" s="94"/>
    </row>
    <row r="342" spans="1:1" x14ac:dyDescent="0.15">
      <c r="A342" s="94"/>
    </row>
    <row r="343" spans="1:1" x14ac:dyDescent="0.15">
      <c r="A343" s="94"/>
    </row>
    <row r="344" spans="1:1" x14ac:dyDescent="0.15">
      <c r="A344" s="94"/>
    </row>
    <row r="345" spans="1:1" x14ac:dyDescent="0.15">
      <c r="A345" s="94"/>
    </row>
    <row r="346" spans="1:1" x14ac:dyDescent="0.15">
      <c r="A346" s="94"/>
    </row>
    <row r="347" spans="1:1" x14ac:dyDescent="0.15">
      <c r="A347" s="94"/>
    </row>
    <row r="348" spans="1:1" x14ac:dyDescent="0.15">
      <c r="A348" s="94"/>
    </row>
    <row r="349" spans="1:1" x14ac:dyDescent="0.15">
      <c r="A349" s="94"/>
    </row>
    <row r="350" spans="1:1" x14ac:dyDescent="0.15">
      <c r="A350" s="94"/>
    </row>
    <row r="351" spans="1:1" x14ac:dyDescent="0.15">
      <c r="A351" s="94"/>
    </row>
    <row r="352" spans="1:1" x14ac:dyDescent="0.15">
      <c r="A352" s="94"/>
    </row>
    <row r="353" spans="1:1" x14ac:dyDescent="0.15">
      <c r="A353" s="94"/>
    </row>
    <row r="354" spans="1:1" x14ac:dyDescent="0.15">
      <c r="A354" s="94"/>
    </row>
    <row r="355" spans="1:1" x14ac:dyDescent="0.15">
      <c r="A355" s="94"/>
    </row>
    <row r="356" spans="1:1" x14ac:dyDescent="0.15">
      <c r="A356" s="94"/>
    </row>
    <row r="357" spans="1:1" x14ac:dyDescent="0.15">
      <c r="A357" s="94"/>
    </row>
    <row r="358" spans="1:1" x14ac:dyDescent="0.15">
      <c r="A358" s="94"/>
    </row>
    <row r="359" spans="1:1" x14ac:dyDescent="0.15">
      <c r="A359" s="94"/>
    </row>
    <row r="360" spans="1:1" x14ac:dyDescent="0.15">
      <c r="A360" s="94"/>
    </row>
    <row r="361" spans="1:1" x14ac:dyDescent="0.15">
      <c r="A361" s="94"/>
    </row>
    <row r="362" spans="1:1" x14ac:dyDescent="0.15">
      <c r="A362" s="94"/>
    </row>
    <row r="363" spans="1:1" x14ac:dyDescent="0.15">
      <c r="A363" s="94"/>
    </row>
    <row r="364" spans="1:1" x14ac:dyDescent="0.15">
      <c r="A364" s="94"/>
    </row>
    <row r="365" spans="1:1" x14ac:dyDescent="0.15">
      <c r="A365" s="94"/>
    </row>
    <row r="366" spans="1:1" x14ac:dyDescent="0.15">
      <c r="A366" s="94"/>
    </row>
    <row r="367" spans="1:1" x14ac:dyDescent="0.15">
      <c r="A367" s="94"/>
    </row>
    <row r="368" spans="1:1" x14ac:dyDescent="0.15">
      <c r="A368" s="94"/>
    </row>
    <row r="369" spans="1:1" x14ac:dyDescent="0.15">
      <c r="A369" s="94"/>
    </row>
    <row r="370" spans="1:1" x14ac:dyDescent="0.15">
      <c r="A370" s="94"/>
    </row>
    <row r="371" spans="1:1" x14ac:dyDescent="0.15">
      <c r="A371" s="94"/>
    </row>
    <row r="372" spans="1:1" x14ac:dyDescent="0.15">
      <c r="A372" s="94"/>
    </row>
    <row r="373" spans="1:1" x14ac:dyDescent="0.15">
      <c r="A373" s="94"/>
    </row>
    <row r="374" spans="1:1" x14ac:dyDescent="0.15">
      <c r="A374" s="94"/>
    </row>
    <row r="375" spans="1:1" x14ac:dyDescent="0.15">
      <c r="A375" s="94"/>
    </row>
    <row r="376" spans="1:1" x14ac:dyDescent="0.15">
      <c r="A376" s="94"/>
    </row>
    <row r="377" spans="1:1" x14ac:dyDescent="0.15">
      <c r="A377" s="94"/>
    </row>
    <row r="378" spans="1:1" x14ac:dyDescent="0.15">
      <c r="A378" s="94"/>
    </row>
    <row r="379" spans="1:1" x14ac:dyDescent="0.15">
      <c r="A379" s="94"/>
    </row>
    <row r="380" spans="1:1" x14ac:dyDescent="0.15">
      <c r="A380" s="94"/>
    </row>
    <row r="381" spans="1:1" x14ac:dyDescent="0.15">
      <c r="A381" s="94"/>
    </row>
    <row r="382" spans="1:1" x14ac:dyDescent="0.15">
      <c r="A382" s="94"/>
    </row>
    <row r="383" spans="1:1" x14ac:dyDescent="0.15">
      <c r="A383" s="94"/>
    </row>
    <row r="384" spans="1:1" x14ac:dyDescent="0.15">
      <c r="A384" s="94"/>
    </row>
    <row r="385" spans="1:1" x14ac:dyDescent="0.15">
      <c r="A385" s="94"/>
    </row>
    <row r="386" spans="1:1" x14ac:dyDescent="0.15">
      <c r="A386" s="94"/>
    </row>
    <row r="387" spans="1:1" x14ac:dyDescent="0.15">
      <c r="A387" s="94"/>
    </row>
    <row r="388" spans="1:1" x14ac:dyDescent="0.15">
      <c r="A388" s="94"/>
    </row>
    <row r="389" spans="1:1" x14ac:dyDescent="0.15">
      <c r="A389" s="94"/>
    </row>
    <row r="390" spans="1:1" x14ac:dyDescent="0.15">
      <c r="A390" s="94"/>
    </row>
    <row r="391" spans="1:1" x14ac:dyDescent="0.15">
      <c r="A391" s="94"/>
    </row>
    <row r="392" spans="1:1" x14ac:dyDescent="0.15">
      <c r="A392" s="94"/>
    </row>
    <row r="393" spans="1:1" x14ac:dyDescent="0.15">
      <c r="A393" s="94"/>
    </row>
    <row r="394" spans="1:1" x14ac:dyDescent="0.15">
      <c r="A394" s="94"/>
    </row>
    <row r="395" spans="1:1" x14ac:dyDescent="0.15">
      <c r="A395" s="94"/>
    </row>
    <row r="396" spans="1:1" x14ac:dyDescent="0.15">
      <c r="A396" s="94"/>
    </row>
    <row r="397" spans="1:1" x14ac:dyDescent="0.15">
      <c r="A397" s="94"/>
    </row>
    <row r="398" spans="1:1" x14ac:dyDescent="0.15">
      <c r="A398" s="94"/>
    </row>
    <row r="399" spans="1:1" x14ac:dyDescent="0.15">
      <c r="A399" s="94"/>
    </row>
    <row r="400" spans="1:1" x14ac:dyDescent="0.15">
      <c r="A400" s="94"/>
    </row>
    <row r="401" spans="1:1" x14ac:dyDescent="0.15">
      <c r="A401" s="94"/>
    </row>
    <row r="402" spans="1:1" x14ac:dyDescent="0.15">
      <c r="A402" s="94"/>
    </row>
    <row r="403" spans="1:1" x14ac:dyDescent="0.15">
      <c r="A403" s="94"/>
    </row>
    <row r="404" spans="1:1" x14ac:dyDescent="0.15">
      <c r="A404" s="94"/>
    </row>
    <row r="405" spans="1:1" x14ac:dyDescent="0.15">
      <c r="A405" s="94"/>
    </row>
    <row r="406" spans="1:1" x14ac:dyDescent="0.15">
      <c r="A406" s="94"/>
    </row>
    <row r="407" spans="1:1" x14ac:dyDescent="0.15">
      <c r="A407" s="94"/>
    </row>
    <row r="408" spans="1:1" x14ac:dyDescent="0.15">
      <c r="A408" s="94"/>
    </row>
    <row r="409" spans="1:1" x14ac:dyDescent="0.15">
      <c r="A409" s="94"/>
    </row>
    <row r="410" spans="1:1" x14ac:dyDescent="0.15">
      <c r="A410" s="94"/>
    </row>
    <row r="411" spans="1:1" x14ac:dyDescent="0.15">
      <c r="A411" s="94"/>
    </row>
    <row r="412" spans="1:1" x14ac:dyDescent="0.15">
      <c r="A412" s="94"/>
    </row>
    <row r="413" spans="1:1" x14ac:dyDescent="0.15">
      <c r="A413" s="94"/>
    </row>
    <row r="414" spans="1:1" x14ac:dyDescent="0.15">
      <c r="A414" s="94"/>
    </row>
    <row r="415" spans="1:1" x14ac:dyDescent="0.15">
      <c r="A415" s="94"/>
    </row>
    <row r="416" spans="1:1" x14ac:dyDescent="0.15">
      <c r="A416" s="94"/>
    </row>
    <row r="417" spans="1:1" x14ac:dyDescent="0.15">
      <c r="A417" s="94"/>
    </row>
    <row r="418" spans="1:1" x14ac:dyDescent="0.15">
      <c r="A418" s="94"/>
    </row>
    <row r="419" spans="1:1" x14ac:dyDescent="0.15">
      <c r="A419" s="94"/>
    </row>
    <row r="420" spans="1:1" x14ac:dyDescent="0.15">
      <c r="A420" s="94"/>
    </row>
    <row r="421" spans="1:1" x14ac:dyDescent="0.15">
      <c r="A421" s="94"/>
    </row>
    <row r="422" spans="1:1" x14ac:dyDescent="0.15">
      <c r="A422" s="94"/>
    </row>
    <row r="423" spans="1:1" x14ac:dyDescent="0.15">
      <c r="A423" s="94"/>
    </row>
    <row r="424" spans="1:1" x14ac:dyDescent="0.15">
      <c r="A424" s="94"/>
    </row>
    <row r="425" spans="1:1" x14ac:dyDescent="0.15">
      <c r="A425" s="94"/>
    </row>
    <row r="426" spans="1:1" x14ac:dyDescent="0.15">
      <c r="A426" s="94"/>
    </row>
    <row r="427" spans="1:1" x14ac:dyDescent="0.15">
      <c r="A427" s="94"/>
    </row>
    <row r="428" spans="1:1" x14ac:dyDescent="0.15">
      <c r="A428" s="94"/>
    </row>
    <row r="429" spans="1:1" x14ac:dyDescent="0.15">
      <c r="A429" s="94"/>
    </row>
    <row r="430" spans="1:1" x14ac:dyDescent="0.15">
      <c r="A430" s="94"/>
    </row>
    <row r="431" spans="1:1" x14ac:dyDescent="0.15">
      <c r="A431" s="94"/>
    </row>
    <row r="432" spans="1:1" x14ac:dyDescent="0.15">
      <c r="A432" s="94"/>
    </row>
    <row r="433" spans="1:1" x14ac:dyDescent="0.15">
      <c r="A433" s="94"/>
    </row>
    <row r="434" spans="1:1" x14ac:dyDescent="0.15">
      <c r="A434" s="94"/>
    </row>
    <row r="435" spans="1:1" x14ac:dyDescent="0.15">
      <c r="A435" s="94"/>
    </row>
    <row r="436" spans="1:1" x14ac:dyDescent="0.15">
      <c r="A436" s="94"/>
    </row>
    <row r="437" spans="1:1" x14ac:dyDescent="0.15">
      <c r="A437" s="94"/>
    </row>
    <row r="438" spans="1:1" x14ac:dyDescent="0.15">
      <c r="A438" s="94"/>
    </row>
    <row r="439" spans="1:1" x14ac:dyDescent="0.15">
      <c r="A439" s="94"/>
    </row>
    <row r="440" spans="1:1" x14ac:dyDescent="0.15">
      <c r="A440" s="94"/>
    </row>
    <row r="441" spans="1:1" x14ac:dyDescent="0.15">
      <c r="A441" s="94"/>
    </row>
    <row r="442" spans="1:1" x14ac:dyDescent="0.15">
      <c r="A442" s="94"/>
    </row>
    <row r="443" spans="1:1" x14ac:dyDescent="0.15">
      <c r="A443" s="94"/>
    </row>
    <row r="444" spans="1:1" x14ac:dyDescent="0.15">
      <c r="A444" s="94"/>
    </row>
    <row r="445" spans="1:1" x14ac:dyDescent="0.15">
      <c r="A445" s="94"/>
    </row>
    <row r="446" spans="1:1" x14ac:dyDescent="0.15">
      <c r="A446" s="94"/>
    </row>
  </sheetData>
  <mergeCells count="2">
    <mergeCell ref="AO1:BZ1"/>
    <mergeCell ref="J1:AN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V24"/>
  <sheetViews>
    <sheetView zoomScale="85" zoomScaleNormal="85" workbookViewId="0">
      <selection activeCell="U21" sqref="U21"/>
    </sheetView>
  </sheetViews>
  <sheetFormatPr baseColWidth="10" defaultColWidth="8.83203125" defaultRowHeight="13" x14ac:dyDescent="0.15"/>
  <cols>
    <col min="10" max="10" width="19.33203125" customWidth="1"/>
    <col min="11" max="11" width="13.33203125" customWidth="1"/>
    <col min="12" max="12" width="23" bestFit="1" customWidth="1"/>
    <col min="15" max="15" width="20.83203125" bestFit="1" customWidth="1"/>
  </cols>
  <sheetData>
    <row r="1" spans="1:22" ht="79" x14ac:dyDescent="0.15">
      <c r="A1" s="93" t="s">
        <v>358</v>
      </c>
      <c r="B1" s="93" t="s">
        <v>3</v>
      </c>
      <c r="C1" s="258" t="s">
        <v>416</v>
      </c>
      <c r="D1" s="258" t="s">
        <v>417</v>
      </c>
      <c r="E1" s="258" t="s">
        <v>418</v>
      </c>
      <c r="F1" s="258" t="s">
        <v>7</v>
      </c>
      <c r="G1" s="258" t="s">
        <v>489</v>
      </c>
      <c r="H1" s="294" t="s">
        <v>481</v>
      </c>
      <c r="I1" s="294" t="s">
        <v>482</v>
      </c>
      <c r="J1" s="59" t="s">
        <v>113</v>
      </c>
      <c r="K1" s="107" t="s">
        <v>488</v>
      </c>
      <c r="L1" s="108" t="s">
        <v>64</v>
      </c>
      <c r="M1" s="258" t="s">
        <v>489</v>
      </c>
      <c r="N1" s="294" t="s">
        <v>481</v>
      </c>
      <c r="O1" s="294" t="s">
        <v>482</v>
      </c>
      <c r="P1" s="107" t="s">
        <v>488</v>
      </c>
      <c r="Q1" s="59" t="s">
        <v>113</v>
      </c>
      <c r="R1" s="93" t="s">
        <v>358</v>
      </c>
      <c r="S1" s="93" t="s">
        <v>3</v>
      </c>
      <c r="T1" s="107" t="s">
        <v>488</v>
      </c>
    </row>
    <row r="2" spans="1:22" x14ac:dyDescent="0.15">
      <c r="A2" s="95">
        <f>'In Process Calc.'!B3</f>
        <v>0</v>
      </c>
      <c r="B2" s="95">
        <f>'In Process Calc.'!C3</f>
        <v>0</v>
      </c>
      <c r="C2" s="293">
        <f>'Measured Data'!H7</f>
        <v>0.48869086632728576</v>
      </c>
      <c r="D2" s="255">
        <f>E2-C2</f>
        <v>2.0679572415798764E-2</v>
      </c>
      <c r="E2" s="255">
        <f>C2/F2*100</f>
        <v>0.50937043874308452</v>
      </c>
      <c r="F2" s="293">
        <f>'Measured Data'!K7</f>
        <v>95.940170288085938</v>
      </c>
      <c r="G2">
        <f>$H$24/(1+$I$24*EXP(-$J$24*B2))</f>
        <v>0.33048387870276985</v>
      </c>
      <c r="H2" s="299">
        <f>G2-C2</f>
        <v>-0.1582069876245159</v>
      </c>
      <c r="I2" s="299">
        <f>H2^2</f>
        <v>2.5029450933223729E-2</v>
      </c>
      <c r="J2">
        <v>0</v>
      </c>
      <c r="K2">
        <f>$H$24*$I$24*$J$24*(1+$I$24*EXP(-$J$24*B2))^-2*EXP(-$J$24*B2)</f>
        <v>9.4191189532300164E-3</v>
      </c>
      <c r="L2">
        <f>'In Process Calc.'!AR3</f>
        <v>0</v>
      </c>
      <c r="M2">
        <f>$N$24*$M$24/($M$24+($N$24-$M$24)*EXP(-$O$24*B2))</f>
        <v>0.48869086632728576</v>
      </c>
      <c r="N2" s="299">
        <f>M2-E2</f>
        <v>-2.0679572415798764E-2</v>
      </c>
      <c r="O2" s="295">
        <f>N2^2</f>
        <v>4.2764471530026512E-4</v>
      </c>
      <c r="P2">
        <f>($N$24-$M$24)*$O$24*EXP(-$O$24*B2)/($M$24+($N$24-$M$24)*EXP(-$O$24*B2))</f>
        <v>1.9875309962485991E-2</v>
      </c>
      <c r="Q2">
        <f>P2*'Post Process Calc.'!A4*1000</f>
        <v>12.10904704921214</v>
      </c>
      <c r="R2" s="306">
        <f>AVERAGE(A2:A3)</f>
        <v>0.4406249999992724</v>
      </c>
      <c r="S2" s="306">
        <f>AVERAGE(B2:B3)</f>
        <v>10.574999999982538</v>
      </c>
      <c r="T2">
        <f>($N$24-$M$24)*$O$24*EXP(-$O$24*S2)/($M$24+($N$24-$M$24)*EXP(-$O$24*S2))</f>
        <v>1.9330126140388156E-2</v>
      </c>
      <c r="U2">
        <f>$M$24*EXP(LN($P$24/$M$24)*(1-EXP(-$Q$24*B2)))</f>
        <v>0.48869086632728576</v>
      </c>
      <c r="V2">
        <f>(U2-E2)^2</f>
        <v>4.2764471530026512E-4</v>
      </c>
    </row>
    <row r="3" spans="1:22" x14ac:dyDescent="0.15">
      <c r="A3" s="95">
        <f>'In Process Calc.'!B4</f>
        <v>0.88124999999854481</v>
      </c>
      <c r="B3" s="95">
        <f>'In Process Calc.'!C4</f>
        <v>21.149999999965075</v>
      </c>
      <c r="C3" s="293">
        <f>'Measured Data'!H8</f>
        <v>0.67694525251388549</v>
      </c>
      <c r="D3" s="255">
        <f t="shared" ref="D3:D16" si="0">E3-C3</f>
        <v>2.0678394781625475E-2</v>
      </c>
      <c r="E3" s="255">
        <f t="shared" ref="E3:E16" si="1">C3/F3*100</f>
        <v>0.69762364729551096</v>
      </c>
      <c r="F3" s="293">
        <f>'Measured Data'!K8</f>
        <v>97.035881042480469</v>
      </c>
      <c r="G3">
        <f t="shared" ref="G3:G16" si="2">$H$24/(1+$I$24*EXP(-$J$24*B3))</f>
        <v>0.59141402666297005</v>
      </c>
      <c r="H3" s="299">
        <f t="shared" ref="H3:H16" si="3">G3-C3</f>
        <v>-8.5531225850915438E-2</v>
      </c>
      <c r="I3" s="299">
        <f t="shared" ref="I3:I16" si="4">H3^2</f>
        <v>7.3155905955603054E-3</v>
      </c>
      <c r="J3">
        <v>1</v>
      </c>
      <c r="K3">
        <f t="shared" ref="K3:K16" si="5">$H$24*$I$24*$J$24*(1+$I$24*EXP(-$J$24*B3))^-2*EXP(-$J$24*B3)</f>
        <v>1.5584438051775427E-2</v>
      </c>
      <c r="L3">
        <f>'In Process Calc.'!AR4</f>
        <v>1.5272108989430058E-2</v>
      </c>
      <c r="M3">
        <f t="shared" ref="M3:M16" si="6">$N$24*$M$24/($M$24+($N$24-$M$24)*EXP(-$O$24*B3))</f>
        <v>0.73524109104058277</v>
      </c>
      <c r="N3" s="299">
        <f t="shared" ref="N3:N16" si="7">M3-E3</f>
        <v>3.761744374507181E-2</v>
      </c>
      <c r="O3" s="295">
        <f t="shared" ref="O3:O16" si="8">N3^2</f>
        <v>1.4150720739136422E-3</v>
      </c>
      <c r="P3">
        <f t="shared" ref="P3:P16" si="9">($N$24-$M$24)*$O$24*EXP(-$O$24*B3)/($M$24+($N$24-$M$24)*EXP(-$O$24*B3))</f>
        <v>1.8681800578496242E-2</v>
      </c>
      <c r="Q3">
        <f>P3*'Post Process Calc.'!A5*1000</f>
        <v>17.113637451853091</v>
      </c>
      <c r="R3" s="306">
        <f t="shared" ref="R3:R15" si="10">AVERAGE(A3:A4)</f>
        <v>1.3430555555532919</v>
      </c>
      <c r="S3" s="306">
        <f t="shared" ref="S3:S15" si="11">AVERAGE(B3:B4)</f>
        <v>32.233333333279006</v>
      </c>
      <c r="T3">
        <f t="shared" ref="T3:T15" si="12">($N$24-$M$24)*$O$24*EXP(-$O$24*S3)/($M$24+($N$24-$M$24)*EXP(-$O$24*S3))</f>
        <v>1.7881855967962483E-2</v>
      </c>
      <c r="U3">
        <f t="shared" ref="U3:U16" si="13">$M$24*EXP(LN($P$24/$M$24)*(1-EXP(-$Q$24*B3)))</f>
        <v>0.87334675192344824</v>
      </c>
      <c r="V3">
        <f t="shared" ref="V3:V16" si="14">(U3-E3)^2</f>
        <v>3.0878609500080992E-2</v>
      </c>
    </row>
    <row r="4" spans="1:22" x14ac:dyDescent="0.15">
      <c r="A4" s="95">
        <f>'In Process Calc.'!B5</f>
        <v>1.804861111108039</v>
      </c>
      <c r="B4" s="95">
        <f>'In Process Calc.'!C5</f>
        <v>43.316666666592937</v>
      </c>
      <c r="C4" s="293">
        <f>'Measured Data'!H9</f>
        <v>1.0469249320983887</v>
      </c>
      <c r="D4" s="255">
        <f t="shared" si="0"/>
        <v>5.5502288527817356E-2</v>
      </c>
      <c r="E4" s="255">
        <f t="shared" si="1"/>
        <v>1.102427220626206</v>
      </c>
      <c r="F4" s="293">
        <f>'Measured Data'!K9</f>
        <v>94.965446472167969</v>
      </c>
      <c r="G4">
        <f t="shared" si="2"/>
        <v>1.0223961692341639</v>
      </c>
      <c r="H4" s="299">
        <f t="shared" si="3"/>
        <v>-2.4528762864224785E-2</v>
      </c>
      <c r="I4" s="299">
        <f t="shared" si="4"/>
        <v>6.016602076493728E-4</v>
      </c>
      <c r="J4">
        <v>2</v>
      </c>
      <c r="K4">
        <f t="shared" si="5"/>
        <v>2.3310851604364885E-2</v>
      </c>
      <c r="L4">
        <f>'In Process Calc.'!AR5</f>
        <v>2.1238256471165409E-2</v>
      </c>
      <c r="M4">
        <f t="shared" si="6"/>
        <v>1.0923673734505912</v>
      </c>
      <c r="N4" s="299">
        <f t="shared" si="7"/>
        <v>-1.0059847175614811E-2</v>
      </c>
      <c r="O4" s="295">
        <f t="shared" si="8"/>
        <v>1.012005251967253E-4</v>
      </c>
      <c r="P4">
        <f t="shared" si="9"/>
        <v>1.6953010552766736E-2</v>
      </c>
      <c r="Q4">
        <f>P4*'Post Process Calc.'!A6*1000</f>
        <v>20.076443725645177</v>
      </c>
      <c r="R4" s="306">
        <f t="shared" si="10"/>
        <v>2.3940972222189885</v>
      </c>
      <c r="S4" s="306">
        <f t="shared" si="11"/>
        <v>57.458333333255723</v>
      </c>
      <c r="T4">
        <f t="shared" si="12"/>
        <v>1.5583569096931031E-2</v>
      </c>
      <c r="U4">
        <f t="shared" si="13"/>
        <v>1.3601915746302025</v>
      </c>
      <c r="V4">
        <f t="shared" si="14"/>
        <v>6.6442462195097599E-2</v>
      </c>
    </row>
    <row r="5" spans="1:22" x14ac:dyDescent="0.15">
      <c r="A5" s="95">
        <f>'In Process Calc.'!B6</f>
        <v>2.9833333333299379</v>
      </c>
      <c r="B5" s="95">
        <f>'In Process Calc.'!C6</f>
        <v>71.599999999918509</v>
      </c>
      <c r="C5" s="293">
        <f>'Measured Data'!H10</f>
        <v>1.4952533079147339</v>
      </c>
      <c r="D5" s="255">
        <f t="shared" si="0"/>
        <v>7.5089189095791209E-2</v>
      </c>
      <c r="E5" s="255">
        <f t="shared" si="1"/>
        <v>1.5703424970105251</v>
      </c>
      <c r="F5" s="293">
        <f>'Measured Data'!K10</f>
        <v>95.218292236328125</v>
      </c>
      <c r="G5">
        <f t="shared" si="2"/>
        <v>1.788273715369886</v>
      </c>
      <c r="H5" s="299">
        <f t="shared" si="3"/>
        <v>0.29302040745515212</v>
      </c>
      <c r="I5" s="299">
        <f t="shared" si="4"/>
        <v>8.5860959185183369E-2</v>
      </c>
      <c r="J5">
        <v>3</v>
      </c>
      <c r="K5">
        <f t="shared" si="5"/>
        <v>2.9488674023799795E-2</v>
      </c>
      <c r="L5">
        <f>'In Process Calc.'!AR6</f>
        <v>1.3015493237919588E-2</v>
      </c>
      <c r="M5">
        <f t="shared" si="6"/>
        <v>1.6959380724624706</v>
      </c>
      <c r="N5" s="299">
        <f t="shared" si="7"/>
        <v>0.12559557545194555</v>
      </c>
      <c r="O5" s="295">
        <f t="shared" si="8"/>
        <v>1.5774248573105349E-2</v>
      </c>
      <c r="P5">
        <f t="shared" si="9"/>
        <v>1.403122334283978E-2</v>
      </c>
      <c r="Q5">
        <f>P5*'Post Process Calc.'!A7*1000</f>
        <v>24.395011181289533</v>
      </c>
      <c r="R5" s="306">
        <f t="shared" si="10"/>
        <v>3.4892361111087666</v>
      </c>
      <c r="S5" s="306">
        <f t="shared" si="11"/>
        <v>83.741666666610399</v>
      </c>
      <c r="T5">
        <f t="shared" si="12"/>
        <v>1.2590413953448032E-2</v>
      </c>
      <c r="U5">
        <f t="shared" si="13"/>
        <v>2.0120564586750795</v>
      </c>
      <c r="V5">
        <f t="shared" si="14"/>
        <v>0.19511122392939548</v>
      </c>
    </row>
    <row r="6" spans="1:22" x14ac:dyDescent="0.15">
      <c r="A6" s="95">
        <f>'In Process Calc.'!B7</f>
        <v>3.9951388888875954</v>
      </c>
      <c r="B6" s="95">
        <f>'In Process Calc.'!C7</f>
        <v>95.883333333302289</v>
      </c>
      <c r="C6" s="293">
        <f>'Measured Data'!H11</f>
        <v>2.1176897121429445</v>
      </c>
      <c r="D6" s="255">
        <f t="shared" si="0"/>
        <v>0.11644025197186902</v>
      </c>
      <c r="E6" s="255">
        <f t="shared" si="1"/>
        <v>2.2341299641148136</v>
      </c>
      <c r="F6" s="293">
        <f>'Measured Data'!K11</f>
        <v>94.788116455078125</v>
      </c>
      <c r="G6">
        <f t="shared" si="2"/>
        <v>2.4861202770716337</v>
      </c>
      <c r="H6" s="299">
        <f t="shared" si="3"/>
        <v>0.3684305649286892</v>
      </c>
      <c r="I6" s="299">
        <f t="shared" si="4"/>
        <v>0.13574108117367306</v>
      </c>
      <c r="J6">
        <v>4</v>
      </c>
      <c r="K6">
        <f t="shared" si="5"/>
        <v>2.6701800944062291E-2</v>
      </c>
      <c r="L6">
        <f>'In Process Calc.'!AR7</f>
        <v>1.7169817692155268E-2</v>
      </c>
      <c r="M6">
        <f t="shared" si="6"/>
        <v>2.3019615816397798</v>
      </c>
      <c r="N6" s="299">
        <f t="shared" si="7"/>
        <v>6.7831617524966248E-2</v>
      </c>
      <c r="O6" s="295">
        <f t="shared" si="8"/>
        <v>4.6011283360533079E-3</v>
      </c>
      <c r="P6">
        <f t="shared" si="9"/>
        <v>1.1097562479368238E-2</v>
      </c>
      <c r="Q6">
        <f>P6*'Post Process Calc.'!A8*1000</f>
        <v>23.104273338532082</v>
      </c>
      <c r="R6" s="306">
        <f t="shared" si="10"/>
        <v>4.3878472222204437</v>
      </c>
      <c r="S6" s="306">
        <f t="shared" si="11"/>
        <v>105.30833333329065</v>
      </c>
      <c r="T6">
        <f t="shared" si="12"/>
        <v>9.9365209703272447E-3</v>
      </c>
      <c r="U6">
        <f t="shared" si="13"/>
        <v>2.5277620028843977</v>
      </c>
      <c r="V6">
        <f t="shared" si="14"/>
        <v>8.621977419198254E-2</v>
      </c>
    </row>
    <row r="7" spans="1:22" x14ac:dyDescent="0.15">
      <c r="A7" s="95">
        <f>'In Process Calc.'!B8</f>
        <v>4.7805555555532919</v>
      </c>
      <c r="B7" s="95">
        <f>'In Process Calc.'!C8</f>
        <v>114.73333333327901</v>
      </c>
      <c r="C7" s="293">
        <f>'Measured Data'!H12</f>
        <v>2.5671063495635988</v>
      </c>
      <c r="D7" s="255">
        <f t="shared" si="0"/>
        <v>0.10338072561781297</v>
      </c>
      <c r="E7" s="255">
        <f t="shared" si="1"/>
        <v>2.6704870751814118</v>
      </c>
      <c r="F7" s="293">
        <f>'Measured Data'!K12</f>
        <v>96.128768920898438</v>
      </c>
      <c r="G7">
        <f t="shared" si="2"/>
        <v>2.9353076181278497</v>
      </c>
      <c r="H7" s="299">
        <f t="shared" si="3"/>
        <v>0.36820126856425084</v>
      </c>
      <c r="I7" s="299">
        <f t="shared" si="4"/>
        <v>0.13557217417232356</v>
      </c>
      <c r="J7">
        <v>5</v>
      </c>
      <c r="K7">
        <f t="shared" si="5"/>
        <v>2.0662865965239266E-2</v>
      </c>
      <c r="L7">
        <f>'In Process Calc.'!AR8</f>
        <v>9.8825724979656054E-3</v>
      </c>
      <c r="M7">
        <f t="shared" si="6"/>
        <v>2.7763732509174339</v>
      </c>
      <c r="N7" s="299">
        <f t="shared" si="7"/>
        <v>0.1058861757360221</v>
      </c>
      <c r="O7" s="295">
        <f t="shared" si="8"/>
        <v>1.1211882211999756E-2</v>
      </c>
      <c r="P7">
        <f t="shared" si="9"/>
        <v>8.8010130448035479E-3</v>
      </c>
      <c r="Q7">
        <f>P7*'Post Process Calc.'!A9*1000</f>
        <v>24.571608678421953</v>
      </c>
      <c r="R7" s="306">
        <f t="shared" si="10"/>
        <v>5.4048611111102218</v>
      </c>
      <c r="S7" s="306">
        <f t="shared" si="11"/>
        <v>129.71666666664532</v>
      </c>
      <c r="T7">
        <f t="shared" si="12"/>
        <v>7.1033841869655358E-3</v>
      </c>
      <c r="U7">
        <f t="shared" si="13"/>
        <v>2.875271188665196</v>
      </c>
      <c r="V7">
        <f t="shared" si="14"/>
        <v>4.1936533135339418E-2</v>
      </c>
    </row>
    <row r="8" spans="1:22" x14ac:dyDescent="0.15">
      <c r="A8" s="95">
        <f>'In Process Calc.'!B9</f>
        <v>6.0291666666671517</v>
      </c>
      <c r="B8" s="95">
        <f>'In Process Calc.'!C9</f>
        <v>144.70000000001164</v>
      </c>
      <c r="C8" s="293">
        <f>'Measured Data'!H13</f>
        <v>3.4855266643524172</v>
      </c>
      <c r="D8" s="255">
        <f t="shared" si="0"/>
        <v>0.12949649971484023</v>
      </c>
      <c r="E8" s="255">
        <f t="shared" si="1"/>
        <v>3.6150231640672574</v>
      </c>
      <c r="F8" s="293">
        <f>'Measured Data'!K13</f>
        <v>96.417823791503906</v>
      </c>
      <c r="G8">
        <f t="shared" si="2"/>
        <v>3.4012881626315927</v>
      </c>
      <c r="H8" s="299">
        <f t="shared" si="3"/>
        <v>-8.4238501720824477E-2</v>
      </c>
      <c r="I8" s="299">
        <f t="shared" si="4"/>
        <v>7.0961251721693482E-3</v>
      </c>
      <c r="J8">
        <v>6</v>
      </c>
      <c r="K8">
        <f t="shared" si="5"/>
        <v>1.0884565418603626E-2</v>
      </c>
      <c r="L8">
        <f>'In Process Calc.'!AR9</f>
        <v>1.0415155835418471E-2</v>
      </c>
      <c r="M8">
        <f t="shared" si="6"/>
        <v>3.4382764408129289</v>
      </c>
      <c r="N8" s="299">
        <f t="shared" si="7"/>
        <v>-0.1767467232543285</v>
      </c>
      <c r="O8" s="295">
        <f t="shared" si="8"/>
        <v>3.1239404181142186E-2</v>
      </c>
      <c r="P8">
        <f t="shared" si="9"/>
        <v>5.5968477703582974E-3</v>
      </c>
      <c r="Q8">
        <f>P8*'Post Process Calc.'!A10*1000</f>
        <v>16.791745843375342</v>
      </c>
      <c r="R8" s="306">
        <f t="shared" si="10"/>
        <v>6.4576388888890506</v>
      </c>
      <c r="S8" s="306">
        <f t="shared" si="11"/>
        <v>154.98333333333721</v>
      </c>
      <c r="T8">
        <f t="shared" si="12"/>
        <v>4.694115236504556E-3</v>
      </c>
      <c r="U8">
        <f t="shared" si="13"/>
        <v>3.3200788929218201</v>
      </c>
      <c r="V8">
        <f t="shared" si="14"/>
        <v>8.6992123081513245E-2</v>
      </c>
    </row>
    <row r="9" spans="1:22" x14ac:dyDescent="0.15">
      <c r="A9" s="95">
        <f>'In Process Calc.'!B10</f>
        <v>6.8861111111109494</v>
      </c>
      <c r="B9" s="95">
        <f>'In Process Calc.'!C10</f>
        <v>165.26666666666279</v>
      </c>
      <c r="C9" s="293">
        <f>'Measured Data'!H14</f>
        <v>3.8141556812286379</v>
      </c>
      <c r="D9" s="255">
        <f t="shared" si="0"/>
        <v>9.9026448629025321E-2</v>
      </c>
      <c r="E9" s="255">
        <f t="shared" si="1"/>
        <v>3.9131821298576632</v>
      </c>
      <c r="F9" s="293">
        <f>'Measured Data'!K14</f>
        <v>97.469413757324219</v>
      </c>
      <c r="G9">
        <f t="shared" si="2"/>
        <v>3.5749030277344636</v>
      </c>
      <c r="H9" s="299">
        <f t="shared" si="3"/>
        <v>-0.23925265349417435</v>
      </c>
      <c r="I9" s="299">
        <f t="shared" si="4"/>
        <v>5.7241832204003459E-2</v>
      </c>
      <c r="J9">
        <v>7</v>
      </c>
      <c r="K9">
        <f t="shared" si="5"/>
        <v>6.3264658501771803E-3</v>
      </c>
      <c r="L9">
        <f>'In Process Calc.'!AR10</f>
        <v>6.9563618963480759E-3</v>
      </c>
      <c r="M9">
        <f t="shared" si="6"/>
        <v>3.7882165752749257</v>
      </c>
      <c r="N9" s="299">
        <f t="shared" si="7"/>
        <v>-0.1249655545827375</v>
      </c>
      <c r="O9" s="295">
        <f t="shared" si="8"/>
        <v>1.5616389832171146E-2</v>
      </c>
      <c r="P9">
        <f t="shared" si="9"/>
        <v>3.9028447135746277E-3</v>
      </c>
      <c r="Q9">
        <f>P9*'Post Process Calc.'!A11*1000</f>
        <v>12.003485972278154</v>
      </c>
      <c r="R9" s="306">
        <f t="shared" si="10"/>
        <v>7.3684027777781012</v>
      </c>
      <c r="S9" s="306">
        <f t="shared" si="11"/>
        <v>176.84166666667443</v>
      </c>
      <c r="T9">
        <f t="shared" si="12"/>
        <v>3.1421589894353886E-3</v>
      </c>
      <c r="U9">
        <f t="shared" si="13"/>
        <v>3.5531841421916215</v>
      </c>
      <c r="V9">
        <f t="shared" si="14"/>
        <v>0.12959855112359955</v>
      </c>
    </row>
    <row r="10" spans="1:22" x14ac:dyDescent="0.15">
      <c r="A10" s="95">
        <f>'In Process Calc.'!B11</f>
        <v>7.8506944444452529</v>
      </c>
      <c r="B10" s="95">
        <f>'In Process Calc.'!C11</f>
        <v>188.41666666668607</v>
      </c>
      <c r="C10" s="293">
        <f>'Measured Data'!H15</f>
        <v>3.9654120040893557</v>
      </c>
      <c r="D10" s="255">
        <f t="shared" si="0"/>
        <v>0.12623153610157312</v>
      </c>
      <c r="E10" s="255">
        <f t="shared" si="1"/>
        <v>4.0916435401909288</v>
      </c>
      <c r="F10" s="293">
        <f>'Measured Data'!K15</f>
        <v>96.914894104003906</v>
      </c>
      <c r="G10">
        <f t="shared" si="2"/>
        <v>3.6823070454743405</v>
      </c>
      <c r="H10" s="299">
        <f t="shared" si="3"/>
        <v>-0.28310495861501517</v>
      </c>
      <c r="I10" s="299">
        <f t="shared" si="4"/>
        <v>8.0148417592409454E-2</v>
      </c>
      <c r="J10">
        <v>8</v>
      </c>
      <c r="K10">
        <f t="shared" si="5"/>
        <v>3.2579924807812307E-3</v>
      </c>
      <c r="L10">
        <f>'In Process Calc.'!AR11</f>
        <v>1.9818366585179189E-3</v>
      </c>
      <c r="M10">
        <f t="shared" si="6"/>
        <v>4.0760590130313368</v>
      </c>
      <c r="N10" s="299">
        <f t="shared" si="7"/>
        <v>-1.5584527159592021E-2</v>
      </c>
      <c r="O10" s="295">
        <f t="shared" si="8"/>
        <v>2.4287748678806134E-4</v>
      </c>
      <c r="P10">
        <f t="shared" si="9"/>
        <v>2.5094464679544801E-3</v>
      </c>
      <c r="Q10">
        <f>P10*'Post Process Calc.'!A12*1000</f>
        <v>7.5676271392581347</v>
      </c>
      <c r="R10" s="306">
        <f t="shared" si="10"/>
        <v>8.3541666666678793</v>
      </c>
      <c r="S10" s="306">
        <f t="shared" si="11"/>
        <v>200.5000000000291</v>
      </c>
      <c r="T10">
        <f t="shared" si="12"/>
        <v>1.9704591744021975E-3</v>
      </c>
      <c r="U10">
        <f t="shared" si="13"/>
        <v>3.7558914565629467</v>
      </c>
      <c r="V10">
        <f t="shared" si="14"/>
        <v>0.11272946166053152</v>
      </c>
    </row>
    <row r="11" spans="1:22" x14ac:dyDescent="0.15">
      <c r="A11" s="95">
        <f>'In Process Calc.'!B12</f>
        <v>8.8576388888905058</v>
      </c>
      <c r="B11" s="95">
        <f>'In Process Calc.'!C12</f>
        <v>212.58333333337214</v>
      </c>
      <c r="C11" s="293">
        <f>'Measured Data'!H16</f>
        <v>4.0829351974487302</v>
      </c>
      <c r="D11" s="255">
        <f t="shared" si="0"/>
        <v>0.15670112729679797</v>
      </c>
      <c r="E11" s="255">
        <f t="shared" si="1"/>
        <v>4.2396363247455282</v>
      </c>
      <c r="F11" s="293">
        <f>'Measured Data'!K16</f>
        <v>96.303901672363281</v>
      </c>
      <c r="G11">
        <f t="shared" si="2"/>
        <v>3.7384294818672639</v>
      </c>
      <c r="H11" s="299">
        <f t="shared" si="3"/>
        <v>-0.34450571558146637</v>
      </c>
      <c r="I11" s="299">
        <f t="shared" si="4"/>
        <v>0.1186841880682982</v>
      </c>
      <c r="J11">
        <v>9</v>
      </c>
      <c r="K11">
        <f t="shared" si="5"/>
        <v>1.5789905584493659E-3</v>
      </c>
      <c r="L11">
        <f>'In Process Calc.'!AR12</f>
        <v>1.5217632161059701E-3</v>
      </c>
      <c r="M11">
        <f t="shared" si="6"/>
        <v>4.2766924753272697</v>
      </c>
      <c r="N11" s="299">
        <f t="shared" si="7"/>
        <v>3.7056150581741498E-2</v>
      </c>
      <c r="O11" s="295">
        <f t="shared" si="8"/>
        <v>1.3731582959367007E-3</v>
      </c>
      <c r="P11">
        <f t="shared" si="9"/>
        <v>1.5382126340733554E-3</v>
      </c>
      <c r="Q11">
        <f>P11*'Post Process Calc.'!A13*1000</f>
        <v>4.8644799585004739</v>
      </c>
      <c r="R11" s="306">
        <f t="shared" si="10"/>
        <v>9.398263888888323</v>
      </c>
      <c r="S11" s="306">
        <f t="shared" si="11"/>
        <v>225.55833333331975</v>
      </c>
      <c r="T11">
        <f t="shared" si="12"/>
        <v>1.1729630720318741E-3</v>
      </c>
      <c r="U11">
        <f t="shared" si="13"/>
        <v>3.9128935099193876</v>
      </c>
      <c r="V11">
        <f t="shared" si="14"/>
        <v>0.10676086704050963</v>
      </c>
    </row>
    <row r="12" spans="1:22" x14ac:dyDescent="0.15">
      <c r="A12" s="95">
        <f>'In Process Calc.'!B13</f>
        <v>9.9388888888861402</v>
      </c>
      <c r="B12" s="95">
        <f>'In Process Calc.'!C13</f>
        <v>238.53333333326736</v>
      </c>
      <c r="C12" s="293">
        <f>'Measured Data'!H17</f>
        <v>4.1797827316284177</v>
      </c>
      <c r="D12" s="255">
        <f t="shared" si="0"/>
        <v>0.1284078907684254</v>
      </c>
      <c r="E12" s="255">
        <f t="shared" si="1"/>
        <v>4.3081906223968431</v>
      </c>
      <c r="F12" s="293">
        <f>'Measured Data'!K17</f>
        <v>97.019447326660156</v>
      </c>
      <c r="G12">
        <f t="shared" si="2"/>
        <v>3.7667213241283823</v>
      </c>
      <c r="H12" s="299">
        <f t="shared" si="3"/>
        <v>-0.41306140750003539</v>
      </c>
      <c r="I12" s="299">
        <f t="shared" si="4"/>
        <v>0.1706197263659103</v>
      </c>
      <c r="J12">
        <v>9</v>
      </c>
      <c r="K12">
        <f t="shared" si="5"/>
        <v>7.129130044416026E-4</v>
      </c>
      <c r="L12">
        <f>'In Process Calc.'!AR13</f>
        <v>2.6370698783308635E-3</v>
      </c>
      <c r="M12">
        <f t="shared" si="6"/>
        <v>4.4104507110339348</v>
      </c>
      <c r="N12" s="299">
        <f t="shared" si="7"/>
        <v>0.10226008863709168</v>
      </c>
      <c r="O12" s="295">
        <f t="shared" si="8"/>
        <v>1.0457125728065848E-2</v>
      </c>
      <c r="P12">
        <f t="shared" si="9"/>
        <v>8.9071085350325967E-4</v>
      </c>
      <c r="Q12">
        <f>P12*'Post Process Calc.'!A14*1000</f>
        <v>2.7093662077224607</v>
      </c>
      <c r="R12" s="306">
        <f t="shared" si="10"/>
        <v>10.411111111108767</v>
      </c>
      <c r="S12" s="306">
        <f t="shared" si="11"/>
        <v>249.8666666666104</v>
      </c>
      <c r="T12">
        <f t="shared" si="12"/>
        <v>6.9848826817851155E-4</v>
      </c>
      <c r="U12">
        <f t="shared" si="13"/>
        <v>4.0339582261301077</v>
      </c>
      <c r="V12">
        <f t="shared" si="14"/>
        <v>7.5203407162195826E-2</v>
      </c>
    </row>
    <row r="13" spans="1:22" x14ac:dyDescent="0.15">
      <c r="A13" s="95">
        <f>'In Process Calc.'!B14</f>
        <v>10.883333333331393</v>
      </c>
      <c r="B13" s="95">
        <f>'In Process Calc.'!C14</f>
        <v>261.19999999995343</v>
      </c>
      <c r="C13" s="293">
        <f>'Measured Data'!H18</f>
        <v>4.0796702934265134</v>
      </c>
      <c r="D13" s="255">
        <f t="shared" si="0"/>
        <v>0.16975965589714104</v>
      </c>
      <c r="E13" s="255">
        <f t="shared" si="1"/>
        <v>4.2494299493236545</v>
      </c>
      <c r="F13" s="293">
        <f>'Measured Data'!K18</f>
        <v>96.005119323730469</v>
      </c>
      <c r="G13">
        <f t="shared" si="2"/>
        <v>3.7783385895853194</v>
      </c>
      <c r="H13" s="299">
        <f t="shared" si="3"/>
        <v>-0.30133170384119401</v>
      </c>
      <c r="I13" s="299">
        <f t="shared" si="4"/>
        <v>9.0800795739837056E-2</v>
      </c>
      <c r="J13">
        <v>9</v>
      </c>
      <c r="K13">
        <f t="shared" si="5"/>
        <v>3.5346215840982641E-4</v>
      </c>
      <c r="L13">
        <f>'In Process Calc.'!AR14</f>
        <v>-6.2773712198997103E-4</v>
      </c>
      <c r="M13">
        <f t="shared" si="6"/>
        <v>4.4815178028877281</v>
      </c>
      <c r="N13" s="299">
        <f t="shared" si="7"/>
        <v>0.23208785356407358</v>
      </c>
      <c r="O13" s="295">
        <f t="shared" si="8"/>
        <v>5.3864771771978862E-2</v>
      </c>
      <c r="P13">
        <f t="shared" si="9"/>
        <v>5.4668666484556814E-4</v>
      </c>
      <c r="Q13">
        <f>P13*'Post Process Calc.'!A15*1000</f>
        <v>1.6082260405719588</v>
      </c>
      <c r="R13" s="306">
        <f t="shared" si="10"/>
        <v>11.449652777777374</v>
      </c>
      <c r="S13" s="306">
        <f t="shared" si="11"/>
        <v>274.79166666665697</v>
      </c>
      <c r="T13">
        <f t="shared" si="12"/>
        <v>4.0667602214347837E-4</v>
      </c>
      <c r="U13">
        <f t="shared" si="13"/>
        <v>4.1097149119673393</v>
      </c>
      <c r="V13">
        <f t="shared" si="14"/>
        <v>1.9520291663476547E-2</v>
      </c>
    </row>
    <row r="14" spans="1:22" x14ac:dyDescent="0.15">
      <c r="A14" s="95">
        <f>'In Process Calc.'!B15</f>
        <v>12.015972222223354</v>
      </c>
      <c r="B14" s="95">
        <f>'In Process Calc.'!C15</f>
        <v>288.3833333333605</v>
      </c>
      <c r="C14" s="293">
        <f>'Measured Data'!H19</f>
        <v>4.004586560821533</v>
      </c>
      <c r="D14" s="255">
        <f t="shared" si="0"/>
        <v>0.14690749931112101</v>
      </c>
      <c r="E14" s="255">
        <f t="shared" si="1"/>
        <v>4.151494060132654</v>
      </c>
      <c r="F14" s="293">
        <f>'Measured Data'!K19</f>
        <v>96.461334228515625</v>
      </c>
      <c r="G14">
        <f t="shared" si="2"/>
        <v>3.7848255535211588</v>
      </c>
      <c r="H14" s="299">
        <f t="shared" si="3"/>
        <v>-0.21976100730037418</v>
      </c>
      <c r="I14" s="299">
        <f t="shared" si="4"/>
        <v>4.8294900329675115E-2</v>
      </c>
      <c r="J14">
        <v>9</v>
      </c>
      <c r="K14">
        <f t="shared" si="5"/>
        <v>1.5178080927642884E-4</v>
      </c>
      <c r="L14">
        <f>'In Process Calc.'!AR15</f>
        <v>-8.9131056060339734E-4</v>
      </c>
      <c r="M14">
        <f t="shared" si="6"/>
        <v>4.5320592085290086</v>
      </c>
      <c r="N14" s="299">
        <f t="shared" si="7"/>
        <v>0.38056514839635458</v>
      </c>
      <c r="O14" s="295">
        <f t="shared" si="8"/>
        <v>0.14482983217393938</v>
      </c>
      <c r="P14">
        <f t="shared" si="9"/>
        <v>3.0202397194781727E-4</v>
      </c>
      <c r="Q14">
        <f>P14*'Post Process Calc.'!A16*1000</f>
        <v>0.8418372565457638</v>
      </c>
      <c r="R14" s="306">
        <f t="shared" si="10"/>
        <v>12.401388888891233</v>
      </c>
      <c r="S14" s="306">
        <f t="shared" si="11"/>
        <v>297.6333333333896</v>
      </c>
      <c r="T14">
        <f t="shared" si="12"/>
        <v>2.4648609348791047E-4</v>
      </c>
      <c r="U14">
        <f t="shared" si="13"/>
        <v>4.1739563825775043</v>
      </c>
      <c r="V14">
        <f t="shared" si="14"/>
        <v>5.0455592961642817E-4</v>
      </c>
    </row>
    <row r="15" spans="1:22" x14ac:dyDescent="0.15">
      <c r="A15" s="95">
        <f>'In Process Calc.'!B16</f>
        <v>12.786805555559113</v>
      </c>
      <c r="B15" s="95">
        <f>'In Process Calc.'!C16</f>
        <v>306.8833333334187</v>
      </c>
      <c r="C15" s="293">
        <f>'Measured Data'!H20</f>
        <v>3.8119793964385988</v>
      </c>
      <c r="D15" s="255">
        <f t="shared" si="0"/>
        <v>0.18934745618324156</v>
      </c>
      <c r="E15" s="255">
        <f t="shared" si="1"/>
        <v>4.0013268526218404</v>
      </c>
      <c r="F15" s="293">
        <f>'Measured Data'!K20</f>
        <v>95.26788330078125</v>
      </c>
      <c r="G15">
        <f t="shared" si="2"/>
        <v>3.7869596854208907</v>
      </c>
      <c r="H15" s="299">
        <f t="shared" si="3"/>
        <v>-2.5019711017708168E-2</v>
      </c>
      <c r="I15" s="299">
        <f t="shared" si="4"/>
        <v>6.2598593940962747E-4</v>
      </c>
      <c r="J15">
        <v>9</v>
      </c>
      <c r="K15">
        <f t="shared" si="5"/>
        <v>8.5278520115772885E-5</v>
      </c>
      <c r="L15">
        <f>'In Process Calc.'!AR16</f>
        <v>-1.4880388293113482E-3</v>
      </c>
      <c r="M15">
        <f t="shared" si="6"/>
        <v>4.5529144325332256</v>
      </c>
      <c r="N15" s="299">
        <f t="shared" si="7"/>
        <v>0.55158757991138518</v>
      </c>
      <c r="O15" s="295">
        <f t="shared" si="8"/>
        <v>0.30424885831249876</v>
      </c>
      <c r="P15">
        <f t="shared" si="9"/>
        <v>2.0106723754132963E-4</v>
      </c>
      <c r="Q15">
        <f>P15*'Post Process Calc.'!A17*1000</f>
        <v>0.52112233515428641</v>
      </c>
      <c r="R15" s="306">
        <f t="shared" si="10"/>
        <v>13.392013888889778</v>
      </c>
      <c r="S15" s="306">
        <f t="shared" si="11"/>
        <v>321.40833333335468</v>
      </c>
      <c r="T15">
        <f t="shared" si="12"/>
        <v>1.4592429030515372E-4</v>
      </c>
      <c r="U15">
        <f t="shared" si="13"/>
        <v>4.2054783023901372</v>
      </c>
      <c r="V15">
        <f t="shared" si="14"/>
        <v>4.1677814442497414E-2</v>
      </c>
    </row>
    <row r="16" spans="1:22" x14ac:dyDescent="0.15">
      <c r="A16" s="95">
        <f>'In Process Calc.'!B17</f>
        <v>13.997222222220444</v>
      </c>
      <c r="B16" s="95">
        <f>'In Process Calc.'!C17</f>
        <v>335.93333333329065</v>
      </c>
      <c r="C16" s="293">
        <f>'Measured Data'!H21</f>
        <v>3.5986968112945559</v>
      </c>
      <c r="D16" s="255">
        <f t="shared" si="0"/>
        <v>0.16431900820069156</v>
      </c>
      <c r="E16" s="255">
        <f t="shared" si="1"/>
        <v>3.7630158194952474</v>
      </c>
      <c r="F16" s="293">
        <f>'Measured Data'!K21</f>
        <v>95.633316040039062</v>
      </c>
      <c r="G16">
        <f t="shared" si="2"/>
        <v>3.7885889648896232</v>
      </c>
      <c r="H16" s="299">
        <f t="shared" si="3"/>
        <v>0.18989215359506728</v>
      </c>
      <c r="I16" s="299">
        <f t="shared" si="4"/>
        <v>3.6059029996972622E-2</v>
      </c>
      <c r="J16">
        <v>9</v>
      </c>
      <c r="K16">
        <f t="shared" si="5"/>
        <v>3.4457561017483512E-5</v>
      </c>
      <c r="L16">
        <f>'In Process Calc.'!AR17</f>
        <v>-2.2139620392550956E-3</v>
      </c>
      <c r="M16">
        <f t="shared" si="6"/>
        <v>4.5725877852950507</v>
      </c>
      <c r="N16" s="299">
        <f t="shared" si="7"/>
        <v>0.80957196579980328</v>
      </c>
      <c r="O16" s="295">
        <f t="shared" si="8"/>
        <v>0.6554067678089579</v>
      </c>
      <c r="P16">
        <f t="shared" si="9"/>
        <v>1.0583174885709248E-4</v>
      </c>
      <c r="Q16">
        <f>P16*'Post Process Calc.'!A18*1000</f>
        <v>0</v>
      </c>
      <c r="R16" s="306"/>
      <c r="S16" s="306"/>
      <c r="U16">
        <f t="shared" si="13"/>
        <v>4.2408384293412595</v>
      </c>
      <c r="V16">
        <f t="shared" si="14"/>
        <v>0.22831444648005431</v>
      </c>
    </row>
    <row r="23" spans="7:18" x14ac:dyDescent="0.15">
      <c r="G23" s="294" t="s">
        <v>483</v>
      </c>
      <c r="H23" t="s">
        <v>478</v>
      </c>
      <c r="I23" t="s">
        <v>479</v>
      </c>
      <c r="J23" t="s">
        <v>480</v>
      </c>
      <c r="L23" t="s">
        <v>483</v>
      </c>
      <c r="M23" t="s">
        <v>629</v>
      </c>
      <c r="N23" t="s">
        <v>630</v>
      </c>
      <c r="O23" t="s">
        <v>631</v>
      </c>
      <c r="P23" t="s">
        <v>648</v>
      </c>
      <c r="Q23" t="s">
        <v>479</v>
      </c>
      <c r="R23" t="s">
        <v>649</v>
      </c>
    </row>
    <row r="24" spans="7:18" x14ac:dyDescent="0.15">
      <c r="G24" s="299">
        <f>SUM(I3:I16)</f>
        <v>0.97466246674307477</v>
      </c>
      <c r="H24">
        <v>3.7896928499098297</v>
      </c>
      <c r="I24">
        <v>10.467103523431467</v>
      </c>
      <c r="J24">
        <v>3.1223904954928154E-2</v>
      </c>
      <c r="L24" s="295">
        <f>SUM(O2:O12)</f>
        <v>9.2460131959672981E-2</v>
      </c>
      <c r="M24">
        <f>C2</f>
        <v>0.48869086632728576</v>
      </c>
      <c r="N24">
        <v>4.5944500695908745</v>
      </c>
      <c r="O24">
        <v>2.2240982658627065E-2</v>
      </c>
      <c r="P24">
        <f>MAX(E:E)</f>
        <v>4.3081906223968431</v>
      </c>
      <c r="Q24">
        <v>1.4670195206540611E-2</v>
      </c>
      <c r="R24">
        <f>SUM(V2:V11)</f>
        <v>0.85709725057335029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topLeftCell="AW1" zoomScale="130" zoomScaleNormal="130" workbookViewId="0">
      <selection activeCell="DL2" sqref="CM2:DL2"/>
    </sheetView>
  </sheetViews>
  <sheetFormatPr baseColWidth="10" defaultColWidth="8.83203125" defaultRowHeight="13" x14ac:dyDescent="0.15"/>
  <cols>
    <col min="1" max="1" width="6.33203125" style="115" bestFit="1" customWidth="1"/>
    <col min="2" max="2" width="5.5" style="115" bestFit="1" customWidth="1"/>
    <col min="3" max="3" width="7.1640625" style="115" bestFit="1" customWidth="1"/>
    <col min="4" max="4" width="4.6640625" style="115" bestFit="1" customWidth="1"/>
    <col min="5" max="5" width="5.5" style="115" bestFit="1" customWidth="1"/>
    <col min="6" max="9" width="5.33203125" style="115" bestFit="1" customWidth="1"/>
    <col min="10" max="12" width="4.6640625" style="115" bestFit="1" customWidth="1"/>
    <col min="13" max="16" width="5.33203125" style="115" bestFit="1" customWidth="1"/>
    <col min="17" max="18" width="4.6640625" style="115" bestFit="1" customWidth="1"/>
    <col min="19" max="19" width="5.33203125" style="115" bestFit="1" customWidth="1"/>
    <col min="20" max="21" width="4.6640625" style="115" bestFit="1" customWidth="1"/>
    <col min="22" max="22" width="6.33203125" style="115" bestFit="1" customWidth="1"/>
    <col min="23" max="23" width="5.33203125" style="115" bestFit="1" customWidth="1"/>
    <col min="24" max="24" width="4.6640625" style="115" bestFit="1" customWidth="1"/>
    <col min="25" max="25" width="5.33203125" style="115" bestFit="1" customWidth="1"/>
    <col min="26" max="26" width="4.6640625" style="115" bestFit="1" customWidth="1"/>
    <col min="27" max="28" width="5.33203125" style="115" bestFit="1" customWidth="1"/>
    <col min="29" max="29" width="4.6640625" style="115" bestFit="1" customWidth="1"/>
    <col min="30" max="30" width="5.33203125" style="115" bestFit="1" customWidth="1"/>
    <col min="31" max="31" width="6.5" style="115" bestFit="1" customWidth="1"/>
    <col min="32" max="32" width="5.5" style="115" bestFit="1" customWidth="1"/>
    <col min="33" max="33" width="2.1640625" customWidth="1"/>
    <col min="34" max="34" width="6.33203125" style="115" bestFit="1" customWidth="1"/>
    <col min="35" max="35" width="5.5" style="115" bestFit="1" customWidth="1"/>
    <col min="36" max="36" width="7.1640625" style="115" bestFit="1" customWidth="1"/>
    <col min="37" max="37" width="4.6640625" style="115" bestFit="1" customWidth="1"/>
    <col min="38" max="38" width="5.5" style="115" bestFit="1" customWidth="1"/>
    <col min="39" max="42" width="5.33203125" style="115" bestFit="1" customWidth="1"/>
    <col min="43" max="45" width="4.6640625" style="115" bestFit="1" customWidth="1"/>
    <col min="46" max="49" width="5.33203125" style="115" bestFit="1" customWidth="1"/>
    <col min="50" max="51" width="4.6640625" style="115" bestFit="1" customWidth="1"/>
    <col min="52" max="52" width="5.33203125" style="115" bestFit="1" customWidth="1"/>
    <col min="53" max="54" width="4.6640625" style="115" bestFit="1" customWidth="1"/>
    <col min="55" max="55" width="6.33203125" style="115" bestFit="1" customWidth="1"/>
    <col min="56" max="56" width="5.33203125" style="115" bestFit="1" customWidth="1"/>
    <col min="57" max="57" width="4.6640625" style="115" bestFit="1" customWidth="1"/>
    <col min="58" max="58" width="5.33203125" style="115" bestFit="1" customWidth="1"/>
    <col min="59" max="59" width="4.6640625" style="115" bestFit="1" customWidth="1"/>
    <col min="60" max="61" width="5.33203125" style="115" bestFit="1" customWidth="1"/>
    <col min="62" max="62" width="4.6640625" style="115" bestFit="1" customWidth="1"/>
    <col min="63" max="63" width="5.33203125" style="115" bestFit="1" customWidth="1"/>
    <col min="64" max="64" width="6.5" style="115" bestFit="1" customWidth="1"/>
    <col min="65" max="65" width="5.5" style="115" bestFit="1" customWidth="1"/>
    <col min="66" max="66" width="2.1640625" customWidth="1"/>
    <col min="67" max="67" width="35.33203125" customWidth="1"/>
    <col min="68" max="76" width="6.6640625" customWidth="1"/>
    <col min="77" max="77" width="9.1640625" bestFit="1" customWidth="1"/>
    <col min="78" max="78" width="9.5" customWidth="1"/>
    <col min="79" max="79" width="9.16406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x14ac:dyDescent="0.2">
      <c r="A1" s="388" t="s">
        <v>375</v>
      </c>
      <c r="B1" s="388"/>
      <c r="C1" s="388"/>
      <c r="D1" s="388"/>
      <c r="E1" s="388"/>
      <c r="F1" s="388"/>
      <c r="G1" s="388"/>
      <c r="H1" s="388"/>
      <c r="I1" s="388"/>
      <c r="J1" s="388"/>
      <c r="K1" s="388"/>
      <c r="L1" s="388"/>
      <c r="M1" s="388"/>
      <c r="N1" s="388"/>
      <c r="O1" s="388"/>
      <c r="P1" s="388"/>
      <c r="Q1" s="388"/>
      <c r="R1" s="388"/>
      <c r="S1" s="388"/>
      <c r="T1" s="388"/>
      <c r="U1" s="388"/>
      <c r="V1" s="388"/>
      <c r="W1" s="388"/>
      <c r="X1" s="388"/>
      <c r="Y1" s="388"/>
      <c r="Z1" s="388"/>
      <c r="AA1" s="388"/>
      <c r="AB1" s="388"/>
      <c r="AC1" s="388"/>
      <c r="AD1" s="388"/>
      <c r="AE1" s="388"/>
      <c r="AF1" s="388"/>
      <c r="AH1" s="388" t="s">
        <v>523</v>
      </c>
      <c r="AI1" s="388"/>
      <c r="AJ1" s="388"/>
      <c r="AK1" s="388"/>
      <c r="AL1" s="388"/>
      <c r="AM1" s="388"/>
      <c r="AN1" s="388"/>
      <c r="AO1" s="388"/>
      <c r="AP1" s="388"/>
      <c r="AQ1" s="388"/>
      <c r="AR1" s="388"/>
      <c r="AS1" s="388"/>
      <c r="AT1" s="388"/>
      <c r="AU1" s="388"/>
      <c r="AV1" s="388"/>
      <c r="AW1" s="388"/>
      <c r="AX1" s="388"/>
      <c r="AY1" s="388"/>
      <c r="AZ1" s="388"/>
      <c r="BA1" s="388"/>
      <c r="BB1" s="388"/>
      <c r="BC1" s="388"/>
      <c r="BD1" s="388"/>
      <c r="BE1" s="388"/>
      <c r="BF1" s="388"/>
      <c r="BG1" s="388"/>
      <c r="BH1" s="388"/>
      <c r="BI1" s="388"/>
      <c r="BJ1" s="388"/>
      <c r="BK1" s="388"/>
      <c r="BL1" s="388"/>
      <c r="BM1" s="388"/>
      <c r="BO1" s="391" t="s">
        <v>382</v>
      </c>
      <c r="BP1" s="391"/>
      <c r="BQ1" s="391"/>
      <c r="BR1" s="391"/>
      <c r="BS1" s="391"/>
      <c r="BT1" s="391"/>
      <c r="BU1" s="391"/>
      <c r="BV1" s="391"/>
      <c r="BW1" s="391"/>
      <c r="BX1" s="391"/>
      <c r="BY1" s="391"/>
      <c r="BZ1" s="391"/>
      <c r="CA1" s="391"/>
      <c r="CB1" s="391"/>
      <c r="CC1" s="391"/>
      <c r="CD1" s="391"/>
      <c r="CE1" s="391"/>
      <c r="CG1" s="390" t="s">
        <v>383</v>
      </c>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row>
    <row r="2" spans="1:116" s="51" customFormat="1" ht="91" customHeight="1" x14ac:dyDescent="0.15">
      <c r="A2" s="72" t="s">
        <v>3</v>
      </c>
      <c r="B2" s="73" t="s">
        <v>374</v>
      </c>
      <c r="C2" s="72" t="s">
        <v>113</v>
      </c>
      <c r="D2" s="72" t="s">
        <v>112</v>
      </c>
      <c r="E2" s="72" t="s">
        <v>108</v>
      </c>
      <c r="F2" s="72" t="s">
        <v>295</v>
      </c>
      <c r="G2" s="72" t="s">
        <v>56</v>
      </c>
      <c r="H2" s="72" t="s">
        <v>51</v>
      </c>
      <c r="I2" s="72" t="s">
        <v>49</v>
      </c>
      <c r="J2" s="72" t="s">
        <v>353</v>
      </c>
      <c r="K2" s="72" t="s">
        <v>109</v>
      </c>
      <c r="L2" s="72" t="s">
        <v>53</v>
      </c>
      <c r="M2" s="72" t="s">
        <v>50</v>
      </c>
      <c r="N2" s="72" t="s">
        <v>54</v>
      </c>
      <c r="O2" s="72" t="s">
        <v>336</v>
      </c>
      <c r="P2" s="72" t="s">
        <v>61</v>
      </c>
      <c r="Q2" s="72" t="s">
        <v>111</v>
      </c>
      <c r="R2" s="72" t="s">
        <v>62</v>
      </c>
      <c r="S2" s="72" t="s">
        <v>63</v>
      </c>
      <c r="T2" s="72" t="s">
        <v>59</v>
      </c>
      <c r="U2" s="72" t="s">
        <v>110</v>
      </c>
      <c r="V2" s="72" t="s">
        <v>66</v>
      </c>
      <c r="W2" s="72" t="s">
        <v>365</v>
      </c>
      <c r="X2" s="72" t="s">
        <v>52</v>
      </c>
      <c r="Y2" s="72" t="s">
        <v>55</v>
      </c>
      <c r="Z2" s="72" t="s">
        <v>354</v>
      </c>
      <c r="AA2" s="72" t="s">
        <v>57</v>
      </c>
      <c r="AB2" s="72" t="s">
        <v>60</v>
      </c>
      <c r="AC2" s="72" t="s">
        <v>58</v>
      </c>
      <c r="AD2" s="72" t="s">
        <v>115</v>
      </c>
      <c r="AE2" s="72" t="s">
        <v>114</v>
      </c>
      <c r="AF2" s="72" t="s">
        <v>246</v>
      </c>
      <c r="AH2" s="72" t="s">
        <v>3</v>
      </c>
      <c r="AI2" s="73" t="s">
        <v>374</v>
      </c>
      <c r="AJ2" s="72" t="s">
        <v>113</v>
      </c>
      <c r="AK2" s="72" t="s">
        <v>112</v>
      </c>
      <c r="AL2" s="72" t="s">
        <v>108</v>
      </c>
      <c r="AM2" s="72" t="s">
        <v>295</v>
      </c>
      <c r="AN2" s="72" t="s">
        <v>56</v>
      </c>
      <c r="AO2" s="72" t="s">
        <v>51</v>
      </c>
      <c r="AP2" s="72" t="s">
        <v>49</v>
      </c>
      <c r="AQ2" s="72" t="s">
        <v>353</v>
      </c>
      <c r="AR2" s="72" t="s">
        <v>109</v>
      </c>
      <c r="AS2" s="72" t="s">
        <v>53</v>
      </c>
      <c r="AT2" s="72" t="s">
        <v>50</v>
      </c>
      <c r="AU2" s="72" t="s">
        <v>54</v>
      </c>
      <c r="AV2" s="72" t="s">
        <v>336</v>
      </c>
      <c r="AW2" s="72" t="s">
        <v>61</v>
      </c>
      <c r="AX2" s="72" t="s">
        <v>111</v>
      </c>
      <c r="AY2" s="72" t="s">
        <v>62</v>
      </c>
      <c r="AZ2" s="72" t="s">
        <v>63</v>
      </c>
      <c r="BA2" s="72" t="s">
        <v>59</v>
      </c>
      <c r="BB2" s="72" t="s">
        <v>110</v>
      </c>
      <c r="BC2" s="72" t="s">
        <v>66</v>
      </c>
      <c r="BD2" s="72" t="s">
        <v>365</v>
      </c>
      <c r="BE2" s="72" t="s">
        <v>52</v>
      </c>
      <c r="BF2" s="72" t="s">
        <v>55</v>
      </c>
      <c r="BG2" s="72" t="s">
        <v>354</v>
      </c>
      <c r="BH2" s="72" t="s">
        <v>57</v>
      </c>
      <c r="BI2" s="72" t="s">
        <v>60</v>
      </c>
      <c r="BJ2" s="72" t="s">
        <v>58</v>
      </c>
      <c r="BK2" s="72" t="s">
        <v>115</v>
      </c>
      <c r="BL2" s="72" t="s">
        <v>114</v>
      </c>
      <c r="BM2" s="72" t="s">
        <v>246</v>
      </c>
      <c r="BO2" s="53"/>
      <c r="BP2" s="389" t="s">
        <v>359</v>
      </c>
      <c r="BQ2" s="389"/>
      <c r="BR2" s="389"/>
      <c r="BS2" s="389"/>
      <c r="BT2" s="389" t="s">
        <v>360</v>
      </c>
      <c r="BU2" s="389"/>
      <c r="BV2" s="389"/>
      <c r="BW2" s="389"/>
      <c r="BX2" s="389"/>
      <c r="BY2" s="389" t="s">
        <v>361</v>
      </c>
      <c r="BZ2" s="389"/>
      <c r="CA2" s="389"/>
      <c r="CB2" s="389"/>
      <c r="CC2" s="389"/>
      <c r="CD2" s="389"/>
      <c r="CE2" s="389"/>
      <c r="CF2" s="52"/>
      <c r="CG2" s="74" t="s">
        <v>373</v>
      </c>
      <c r="CH2" s="75" t="s">
        <v>374</v>
      </c>
      <c r="CI2" s="59" t="s">
        <v>113</v>
      </c>
      <c r="CJ2" s="59" t="s">
        <v>112</v>
      </c>
      <c r="CK2" s="59" t="s">
        <v>108</v>
      </c>
      <c r="CL2" s="59" t="s">
        <v>295</v>
      </c>
      <c r="CM2" s="59" t="s">
        <v>56</v>
      </c>
      <c r="CN2" s="59" t="s">
        <v>51</v>
      </c>
      <c r="CO2" s="59" t="s">
        <v>49</v>
      </c>
      <c r="CP2" s="59" t="s">
        <v>353</v>
      </c>
      <c r="CQ2" s="59" t="s">
        <v>109</v>
      </c>
      <c r="CR2" s="59" t="s">
        <v>53</v>
      </c>
      <c r="CS2" s="59" t="s">
        <v>50</v>
      </c>
      <c r="CT2" s="59" t="s">
        <v>54</v>
      </c>
      <c r="CU2" s="59" t="s">
        <v>336</v>
      </c>
      <c r="CV2" s="59" t="s">
        <v>61</v>
      </c>
      <c r="CW2" s="59" t="s">
        <v>111</v>
      </c>
      <c r="CX2" s="59" t="s">
        <v>62</v>
      </c>
      <c r="CY2" s="59" t="s">
        <v>63</v>
      </c>
      <c r="CZ2" s="59" t="s">
        <v>59</v>
      </c>
      <c r="DA2" s="59" t="s">
        <v>110</v>
      </c>
      <c r="DB2" s="59" t="s">
        <v>66</v>
      </c>
      <c r="DC2" s="59" t="s">
        <v>365</v>
      </c>
      <c r="DD2" s="59" t="s">
        <v>52</v>
      </c>
      <c r="DE2" s="59" t="s">
        <v>55</v>
      </c>
      <c r="DF2" s="59" t="s">
        <v>354</v>
      </c>
      <c r="DG2" s="59" t="s">
        <v>57</v>
      </c>
      <c r="DH2" s="59" t="s">
        <v>60</v>
      </c>
      <c r="DI2" s="59" t="s">
        <v>58</v>
      </c>
      <c r="DJ2" s="59" t="s">
        <v>115</v>
      </c>
      <c r="DK2" s="59" t="s">
        <v>114</v>
      </c>
      <c r="DL2" s="59" t="s">
        <v>246</v>
      </c>
    </row>
    <row r="3" spans="1:116" s="48" customFormat="1" ht="11" x14ac:dyDescent="0.15">
      <c r="A3" s="114">
        <f>IF(ISBLANK('In Process Calc.'!C3),"",'In Process Calc.'!C3)</f>
        <v>0</v>
      </c>
      <c r="B3" s="114">
        <f>IF(ISBLANK('Measured Data'!H7),"",'Measured Data'!H7)</f>
        <v>0.48869086632728576</v>
      </c>
      <c r="C3" s="114">
        <f>IF(ISBLANK('In Process Calc.'!K3),"",'In Process Calc.'!K3)</f>
        <v>0</v>
      </c>
      <c r="D3" s="114">
        <f>IF(ISBLANK('In Process Calc.'!L3),"",'In Process Calc.'!L3)</f>
        <v>0</v>
      </c>
      <c r="E3" s="114">
        <f>IF(ISBLANK('In Process Calc.'!M3),"",'In Process Calc.'!M3)</f>
        <v>0</v>
      </c>
      <c r="F3" s="114">
        <f>IF(ISBLANK('In Process Calc.'!N3),"",'In Process Calc.'!N3)</f>
        <v>0</v>
      </c>
      <c r="G3" s="114">
        <f>IF(ISBLANK('In Process Calc.'!O3),"",'In Process Calc.'!O3)</f>
        <v>0</v>
      </c>
      <c r="H3" s="114">
        <f>IF(ISBLANK('In Process Calc.'!P3),"",'In Process Calc.'!P3)</f>
        <v>0</v>
      </c>
      <c r="I3" s="114">
        <f>IF(ISBLANK('In Process Calc.'!Q3),"",'In Process Calc.'!Q3)</f>
        <v>0</v>
      </c>
      <c r="J3" s="114">
        <f>IF(ISBLANK('In Process Calc.'!R3),"",'In Process Calc.'!R3)</f>
        <v>0</v>
      </c>
      <c r="K3" s="114">
        <f>IF(ISBLANK('In Process Calc.'!S3),"",'In Process Calc.'!S3)</f>
        <v>0</v>
      </c>
      <c r="L3" s="114">
        <f>IF(ISBLANK('In Process Calc.'!T3),"",'In Process Calc.'!T3)</f>
        <v>0</v>
      </c>
      <c r="M3" s="114">
        <f>IF(ISBLANK('In Process Calc.'!U3),"",'In Process Calc.'!U3)</f>
        <v>0</v>
      </c>
      <c r="N3" s="114">
        <f>IF(ISBLANK('In Process Calc.'!V3),"",'In Process Calc.'!V3)</f>
        <v>0</v>
      </c>
      <c r="O3" s="114">
        <f>IF(ISBLANK('In Process Calc.'!W3),"",'In Process Calc.'!W3)</f>
        <v>0</v>
      </c>
      <c r="P3" s="114">
        <f>IF(ISBLANK('In Process Calc.'!X3),"",'In Process Calc.'!X3)</f>
        <v>0</v>
      </c>
      <c r="Q3" s="114">
        <f>IF(ISBLANK('In Process Calc.'!Y3),"",'In Process Calc.'!Y3)</f>
        <v>0</v>
      </c>
      <c r="R3" s="114">
        <f>IF(ISBLANK('In Process Calc.'!Z3),"",'In Process Calc.'!Z3)</f>
        <v>0</v>
      </c>
      <c r="S3" s="114">
        <f>IF(ISBLANK('In Process Calc.'!AA3),"",'In Process Calc.'!AA3)</f>
        <v>0</v>
      </c>
      <c r="T3" s="114">
        <f>IF(ISBLANK('In Process Calc.'!AB3),"",'In Process Calc.'!AB3)</f>
        <v>0</v>
      </c>
      <c r="U3" s="114">
        <f>IF(ISBLANK('In Process Calc.'!AC3),"",'In Process Calc.'!AC3)</f>
        <v>0</v>
      </c>
      <c r="V3" s="114">
        <f>IF(ISBLANK('In Process Calc.'!AD3),"",'In Process Calc.'!AD3)</f>
        <v>0</v>
      </c>
      <c r="W3" s="114">
        <f>IF(ISBLANK('In Process Calc.'!AE3),"",'In Process Calc.'!AE3)</f>
        <v>0</v>
      </c>
      <c r="X3" s="114">
        <f>IF(ISBLANK('In Process Calc.'!AF3),"",'In Process Calc.'!AF3)</f>
        <v>0</v>
      </c>
      <c r="Y3" s="114">
        <f>IF(ISBLANK('In Process Calc.'!AG3),"",'In Process Calc.'!AG3)</f>
        <v>0</v>
      </c>
      <c r="Z3" s="114">
        <f>IF(ISBLANK('In Process Calc.'!AH3),"",'In Process Calc.'!AH3)</f>
        <v>0</v>
      </c>
      <c r="AA3" s="114">
        <f>IF(ISBLANK('In Process Calc.'!AI3),"",'In Process Calc.'!AI3)</f>
        <v>0</v>
      </c>
      <c r="AB3" s="114">
        <f>IF(ISBLANK('In Process Calc.'!AJ3),"",'In Process Calc.'!AJ3)</f>
        <v>0</v>
      </c>
      <c r="AC3" s="114">
        <f>IF(ISBLANK('In Process Calc.'!AK3),"",'In Process Calc.'!AK3)</f>
        <v>0</v>
      </c>
      <c r="AD3" s="114">
        <f>IF(ISBLANK('In Process Calc.'!AL3),"",'In Process Calc.'!AL3)</f>
        <v>0</v>
      </c>
      <c r="AE3" s="114">
        <f>IF(ISBLANK('In Process Calc.'!AM3),"",'In Process Calc.'!AM3)</f>
        <v>0</v>
      </c>
      <c r="AF3" s="114">
        <f>IF(ISBLANK('In Process Calc.'!AN3),"",'In Process Calc.'!AN3)</f>
        <v>0</v>
      </c>
      <c r="AH3" s="114">
        <f>IF(ISBLANK('In Process Calc.'!C3),"",'In Process Calc.'!C3)</f>
        <v>0</v>
      </c>
      <c r="AI3" s="114">
        <f>IF(ISBLANK('Measured Data'!H7),"",'Measured Data'!H7)</f>
        <v>0.48869086632728576</v>
      </c>
      <c r="AJ3" s="114">
        <f>IF(ISBLANK('In Process Calc.'!K3),"",'In Process Calc.'!K3)</f>
        <v>0</v>
      </c>
      <c r="AK3" s="114">
        <f>IF(ISBLANK('In Process Calc.'!L3),"",'In Process Calc.'!L3)</f>
        <v>0</v>
      </c>
      <c r="AL3" s="114">
        <f>IF(ISBLANK('In Process Calc.'!M3),"",'In Process Calc.'!M3)</f>
        <v>0</v>
      </c>
      <c r="AM3" s="114">
        <f>IF(ISBLANK('In Process Calc.'!N3),"",'In Process Calc.'!N3)</f>
        <v>0</v>
      </c>
      <c r="AN3" s="114">
        <f>IF(ISBLANK('In Process Calc.'!O3),"",'In Process Calc.'!O3)</f>
        <v>0</v>
      </c>
      <c r="AO3" s="114">
        <f>IF(ISBLANK('In Process Calc.'!P3),"",'In Process Calc.'!P3)</f>
        <v>0</v>
      </c>
      <c r="AP3" s="114">
        <f>IF(ISBLANK('In Process Calc.'!Q3),"",'In Process Calc.'!Q3)</f>
        <v>0</v>
      </c>
      <c r="AQ3" s="114">
        <f>IF(ISBLANK('In Process Calc.'!R3),"",'In Process Calc.'!R3)</f>
        <v>0</v>
      </c>
      <c r="AR3" s="114">
        <f>IF(ISBLANK('In Process Calc.'!S3),"",'In Process Calc.'!S3)</f>
        <v>0</v>
      </c>
      <c r="AS3" s="114">
        <f>IF(ISBLANK('In Process Calc.'!T3),"",'In Process Calc.'!T3)</f>
        <v>0</v>
      </c>
      <c r="AT3" s="114">
        <f>IF(ISBLANK('In Process Calc.'!U3),"",'In Process Calc.'!U3)</f>
        <v>0</v>
      </c>
      <c r="AU3" s="114">
        <f>IF(ISBLANK('In Process Calc.'!V3),"",'In Process Calc.'!V3)</f>
        <v>0</v>
      </c>
      <c r="AV3" s="114">
        <f>IF(ISBLANK('In Process Calc.'!W3),"",'In Process Calc.'!W3)</f>
        <v>0</v>
      </c>
      <c r="AW3" s="114">
        <f>IF(ISBLANK('In Process Calc.'!X3),"",'In Process Calc.'!X3)</f>
        <v>0</v>
      </c>
      <c r="AX3" s="114">
        <f>IF(ISBLANK('In Process Calc.'!Y3),"",'In Process Calc.'!Y3)</f>
        <v>0</v>
      </c>
      <c r="AY3" s="114">
        <f>IF(ISBLANK('In Process Calc.'!Z3),"",'In Process Calc.'!Z3)</f>
        <v>0</v>
      </c>
      <c r="AZ3" s="114">
        <f>IF(ISBLANK('In Process Calc.'!AA3),"",'In Process Calc.'!AA3)</f>
        <v>0</v>
      </c>
      <c r="BA3" s="114">
        <f>IF(ISBLANK('In Process Calc.'!AB3),"",'In Process Calc.'!AB3)</f>
        <v>0</v>
      </c>
      <c r="BB3" s="114">
        <f>IF(ISBLANK('In Process Calc.'!AC3),"",'In Process Calc.'!AC3)</f>
        <v>0</v>
      </c>
      <c r="BC3" s="114">
        <f>IF(ISBLANK('In Process Calc.'!AD3),"",'In Process Calc.'!AD3)</f>
        <v>0</v>
      </c>
      <c r="BD3" s="114">
        <f>IF(ISBLANK('In Process Calc.'!AE3),"",'In Process Calc.'!AE3)</f>
        <v>0</v>
      </c>
      <c r="BE3" s="114">
        <f>IF(ISBLANK('In Process Calc.'!AF3),"",'In Process Calc.'!AF3)</f>
        <v>0</v>
      </c>
      <c r="BF3" s="114">
        <f>IF(ISBLANK('In Process Calc.'!AG3),"",'In Process Calc.'!AG3)</f>
        <v>0</v>
      </c>
      <c r="BG3" s="114">
        <f>IF(ISBLANK('In Process Calc.'!AH3),"",'In Process Calc.'!AH3)</f>
        <v>0</v>
      </c>
      <c r="BH3" s="114">
        <f>IF(ISBLANK('In Process Calc.'!AI3),"",'In Process Calc.'!AI3)</f>
        <v>0</v>
      </c>
      <c r="BI3" s="114">
        <f>IF(ISBLANK('In Process Calc.'!AJ3),"",'In Process Calc.'!AJ3)</f>
        <v>0</v>
      </c>
      <c r="BJ3" s="114">
        <f>IF(ISBLANK('In Process Calc.'!AK3),"",'In Process Calc.'!AK3)</f>
        <v>0</v>
      </c>
      <c r="BK3" s="114">
        <f>IF(ISBLANK('In Process Calc.'!AL3),"",'In Process Calc.'!AL3)</f>
        <v>0</v>
      </c>
      <c r="BL3" s="114">
        <f>IF(ISBLANK('In Process Calc.'!AM3),"",'In Process Calc.'!AM3)</f>
        <v>0</v>
      </c>
      <c r="BM3" s="114">
        <f>IF(ISBLANK('In Process Calc.'!AN3),"",'In Process Calc.'!AN3)</f>
        <v>0</v>
      </c>
      <c r="BO3" s="53"/>
      <c r="BP3" s="60" t="s">
        <v>296</v>
      </c>
      <c r="BQ3" s="60" t="s">
        <v>297</v>
      </c>
      <c r="BR3" s="60" t="s">
        <v>298</v>
      </c>
      <c r="BS3" s="60" t="s">
        <v>299</v>
      </c>
      <c r="BT3" s="60" t="s">
        <v>296</v>
      </c>
      <c r="BU3" s="60" t="s">
        <v>297</v>
      </c>
      <c r="BV3" s="60" t="s">
        <v>298</v>
      </c>
      <c r="BW3" s="60" t="s">
        <v>299</v>
      </c>
      <c r="BX3" s="60" t="s">
        <v>300</v>
      </c>
      <c r="BY3" s="60" t="s">
        <v>366</v>
      </c>
      <c r="BZ3" s="60" t="s">
        <v>367</v>
      </c>
      <c r="CA3" s="60" t="s">
        <v>368</v>
      </c>
      <c r="CB3" s="60" t="s">
        <v>369</v>
      </c>
      <c r="CC3" s="60" t="s">
        <v>370</v>
      </c>
      <c r="CD3" s="60" t="s">
        <v>371</v>
      </c>
      <c r="CE3" s="60" t="s">
        <v>372</v>
      </c>
      <c r="CF3" s="50"/>
      <c r="CG3" s="76">
        <f>IF(ISBLANK('In Process Calc.'!C3),"",'In Process Calc.'!C3)</f>
        <v>0</v>
      </c>
      <c r="CH3" s="76">
        <f>$BY$4+$BZ$4*$CG3+$CA$4*$CG3^2+$CB$4*$CG3^3+$CC$4*$CG3^4+$CD$4*$CG3^5+$CE$4*$CG3^6</f>
        <v>0.53117399635265006</v>
      </c>
      <c r="CI3" s="76">
        <f>$BY$5+$BZ$5*$CG3+$CA$5*$CG3^2+$CB$5*$CG3^3+$CC$5*$CG3^4+$CD$5*$CG3^5+$CE$5*$CG3^6</f>
        <v>-137.22264370035305</v>
      </c>
      <c r="CJ3" s="76">
        <f>$BY$6+$BZ$6*$CG3+$CA$6*$CG3^2+$CB$6*$CG3^3+$CC$6*$CG3^4+$CD$6*$CG3^5+$CE$6*$CG3^6</f>
        <v>0</v>
      </c>
      <c r="CK3" s="76">
        <f>$BY$7+$BZ$7*$CG3+$CA$7*$CG3^2+$CB$7*$CG3^3+$CC$7*$CG3^4+$CD$7*$CG3^5+$CE$7*$CG3^6</f>
        <v>11.096300784499306</v>
      </c>
      <c r="CL3" s="76">
        <f>$BY$8+$BZ$8*$CG3+$CA$8*$CG3^2+$CB$8*$CG3^3+$CC$8*$CG3^4+$CD$8*$CG3^5+$CE$8*$CG3^6</f>
        <v>8.5837203292040254E-2</v>
      </c>
      <c r="CM3" s="76">
        <f>$BY$9+$BZ$9*$CG3+$CA$9*$CG3^2+$CB$9*$CG3^3+$CC$9*$CG3^4+$CD$9*$CG3^5+$CE$9*$CG3^6</f>
        <v>6.2616987156502435E-4</v>
      </c>
      <c r="CN3" s="76">
        <f>$BY$10+$BZ$10*$CG3+$CA$10*$CG3^2+$CB$10*$CG3^3+$CC$10*$CG3^4+$CD$10*$CG3^5+$CE$10*$CG3^6</f>
        <v>-6.5835609933806438E-4</v>
      </c>
      <c r="CO3" s="76">
        <f>$BY$11+$BZ$11*$CG3+$CA$11*$CG3^2+$CB$11*$CG3^3+$CC$11*$CG3^4+$CD$11*$CG3^5+$CE$11*$CG3^6</f>
        <v>-2.3645404656607028E-2</v>
      </c>
      <c r="CP3" s="76">
        <f>$BY$12+$BZ$12*$CG3+$CA$12*$CG3^2+$CB$12*$CG3^3+$CC$12*$CG3^4+$CD$12*$CG3^5+$CE$12*$CG3^6</f>
        <v>-9.0748467592188242E-3</v>
      </c>
      <c r="CQ3" s="76">
        <f>$BY$13+$BZ$13*$CG3+$CA$13*$CG3^2+$CB$13*$CG3^3+$CC$13*$CG3^4+$CD$13*$CG3^5+$CE$13*$CG3^6</f>
        <v>-0.30151774623758243</v>
      </c>
      <c r="CR3" s="76">
        <f>$BY$14+$BZ$14*$CG3+$CA$14*$CG3^2+$CB$14*$CG3^3+$CC$14*$CG3^4+$CD$14*$CG3^5+$CE$14*$CG3^6</f>
        <v>1.5001982139831643E-2</v>
      </c>
      <c r="CS3" s="76">
        <f>$BY$15+$BZ$15*$CG3+$CA$15*$CG3^2+$CB$15*$CG3^3+$CC$15*$CG3^4+$CD$15*$CG3^5+$CE$15*$CG3^6</f>
        <v>-1.7585255462383986E-3</v>
      </c>
      <c r="CT3" s="76">
        <f>$BY$16+$BZ$16*$CG3+$CA$16*$CG3^2+$CB$16*$CG3^3+$CC$16*$CG3^4+$CD$16*$CG3^5+$CE$16*$CG3^6</f>
        <v>-2.7668923519688082E-3</v>
      </c>
      <c r="CU3" s="76">
        <f>$BY$17+$BZ$17*$CG3+$CA$17*$CG3^2+$CB$17*$CG3^3+$CC$17*$CG3^4+$CD$17*$CG3^5+$CE$17*$CG3^6</f>
        <v>1.262862302457346E-2</v>
      </c>
      <c r="CV3" s="76">
        <f>$BY$18+$BZ$18*$CG3+$CA$18*$CG3^2+$CB$18*$CG3^3+$CC$18*$CG3^4+$CD$18*$CG3^5+$CE$18*$CG3^6</f>
        <v>-8.9312019179821622E-3</v>
      </c>
      <c r="CW3" s="76">
        <f>$BY$19+$BZ$19*$CG3+$CA$19*$CG3^2+$CB$19*$CG3^3+$CC$19*$CG3^4+$CD$19*$CG3^5+$CE$19*$CG3^6</f>
        <v>0.13864947142408823</v>
      </c>
      <c r="CX3" s="76">
        <f>$BY$20+$BZ$20*$CG3+$CA$20*$CG3^2+$CB$20*$CG3^3+$CC$20*$CG3^4+$CD$20*$CG3^5+$CE$20*$CG3^6</f>
        <v>-3.4390962036845441E-3</v>
      </c>
      <c r="CY3" s="76">
        <f>$BY$21+$BZ$21*$CG3+$CA$21*$CG3^2+$CB$21*$CG3^3+$CC$21*$CG3^4+$CD$21*$CG3^5+$CE$21*$CG3^6</f>
        <v>-1.1072028596113836E-2</v>
      </c>
      <c r="CZ3" s="76">
        <f>$BY$22+$BZ$22*$CG3+$CA$22*$CG3^2+$CB$22*$CG3^3+$CC$22*$CG3^4+$CD$22*$CG3^5+$CE$22*$CG3^6</f>
        <v>5.7061817187048329E-4</v>
      </c>
      <c r="DA3" s="76">
        <f>$BY$23+$BZ$23*$CG3+$CA$23*$CG3^2+$CB$23*$CG3^3+$CC$23*$CG3^4+$CD$23*$CG3^5+$CE$23*$CG3^6</f>
        <v>2.8009205700605389E-2</v>
      </c>
      <c r="DB3" s="76">
        <f>$BY$24+$BZ$24*$CG3+$CA$24*$CG3^2+$CB$24*$CG3^3+$CC$24*$CG3^4+$CD$24*$CG3^5+$CE$24*$CG3^6</f>
        <v>-1.3622770429253819E-2</v>
      </c>
      <c r="DC3" s="76">
        <f>$BY$25+$BZ$25*$CG3+$CA$25*$CG3^2+$CB$25*$CG3^3+$CC$25*$CG3^4+$CD$25*$CG3^5+$CE$25*$CG3^6</f>
        <v>-5.2297270705227716E-3</v>
      </c>
      <c r="DD3" s="76">
        <f>$BY$26+$BZ$26*$CG3+$CA$26*$CG3^2+$CB$26*$CG3^3+$CC$26*$CG3^4+$CD$26*$CG3^5+$CE$26*$CG3^6</f>
        <v>-3.4481847583203606E-2</v>
      </c>
      <c r="DE3" s="76">
        <f>$BY$27+$BZ$27*$CG3+$CA$27*$CG3^2+$CB$27*$CG3^3+$CC$27*$CG3^4+$CD$27*$CG3^5+$CE$27*$CG3^6</f>
        <v>-1.1576638221554636E-2</v>
      </c>
      <c r="DF3" s="76">
        <f>$BY$28+$BZ$28*$CG3+$CA$28*$CG3^2+$CB$28*$CG3^3+$CC$28*$CG3^4+$CD$28*$CG3^5+$CE$28*$CG3^6</f>
        <v>-6.58410210030895E-3</v>
      </c>
      <c r="DG3" s="76">
        <f>$BY$29+$BZ$29*$CG3+$CA$29*$CG3^2+$CB$29*$CG3^3+$CC$29*$CG3^4+$CD$29*$CG3^5+$CE$29*$CG3^6</f>
        <v>-2.5639365986474261E-2</v>
      </c>
      <c r="DH3" s="76">
        <f>$BY$30+$BZ$30*$CG3+$CA$30*$CG3^2+$CB$30*$CG3^3+$CC$30*$CG3^4+$CD$30*$CG3^5+$CE$30*$CG3^6</f>
        <v>-1.2114117017978265E-2</v>
      </c>
      <c r="DI3" s="76">
        <f>$BY$31+$BZ$31*$CG3+$CA$31*$CG3^2+$CB$31*$CG3^3+$CC$31*$CG3^4+$CD$31*$CG3^5+$CE$31*$CG3^6</f>
        <v>0</v>
      </c>
      <c r="DJ3" s="76">
        <f>$BY$32+$BZ$32*$CG3+$CA$32*$CG3^2+$CB$32*$CG3^3+$CC$32*$CG3^4+$CD$32*$CG3^5+$CE$32*$CG3^6</f>
        <v>-0.22651772917562596</v>
      </c>
      <c r="DK3" s="76">
        <f>$BY$33+$BZ$33*$CG3+$CA$33*$CG3^2+$CB$33*$CG3^3+$CC$33*$CG3^4+$CD$33*$CG3^5+$CE$33*$CG3^6</f>
        <v>-0.11180261389729651</v>
      </c>
      <c r="DL3" s="76">
        <f>$BY$34+$BZ$34*$CG3+$CA$34*$CG3^2+$CB$34*$CG3^3+$CC$34*$CG3^4+$CD$34*$CG3^5+$CE$34*$CG3^6</f>
        <v>-1.2771579747666308</v>
      </c>
    </row>
    <row r="4" spans="1:116" s="48" customFormat="1" ht="14" x14ac:dyDescent="0.15">
      <c r="A4" s="114">
        <f>IF(ISBLANK('In Process Calc.'!C4),"",'In Process Calc.'!C4)</f>
        <v>21.149999999965075</v>
      </c>
      <c r="B4" s="114">
        <f>IF(ISBLANK('Measured Data'!H8),"",'Measured Data'!H8)</f>
        <v>0.67694525251388549</v>
      </c>
      <c r="C4" s="114">
        <f>IF(ISBLANK('In Process Calc.'!K4),"",'In Process Calc.'!K4)</f>
        <v>169.42894756793982</v>
      </c>
      <c r="D4" s="114">
        <f>IF(ISBLANK('In Process Calc.'!L4),"",'In Process Calc.'!L4)</f>
        <v>0</v>
      </c>
      <c r="E4" s="114">
        <f>IF(ISBLANK('In Process Calc.'!M4),"",'In Process Calc.'!M4)</f>
        <v>0</v>
      </c>
      <c r="F4" s="114" t="str">
        <f>IF(ISBLANK('In Process Calc.'!N4),"",'In Process Calc.'!N4)</f>
        <v/>
      </c>
      <c r="G4" s="114" t="str">
        <f>IF(ISBLANK('In Process Calc.'!O4),"",'In Process Calc.'!O4)</f>
        <v/>
      </c>
      <c r="H4" s="114" t="str">
        <f>IF(ISBLANK('In Process Calc.'!P4),"",'In Process Calc.'!P4)</f>
        <v/>
      </c>
      <c r="I4" s="114" t="str">
        <f>IF(ISBLANK('In Process Calc.'!Q4),"",'In Process Calc.'!Q4)</f>
        <v/>
      </c>
      <c r="J4" s="114" t="str">
        <f>IF(ISBLANK('In Process Calc.'!R4),"",'In Process Calc.'!R4)</f>
        <v/>
      </c>
      <c r="K4" s="114">
        <f>IF(ISBLANK('In Process Calc.'!S4),"",'In Process Calc.'!S4)</f>
        <v>0.95000000000000362</v>
      </c>
      <c r="L4" s="114">
        <f>IF(ISBLANK('In Process Calc.'!T4),"",'In Process Calc.'!T4)</f>
        <v>-1.7999999999999985E-2</v>
      </c>
      <c r="M4" s="114">
        <f>IF(ISBLANK('In Process Calc.'!U4),"",'In Process Calc.'!U4)</f>
        <v>-0.09</v>
      </c>
      <c r="N4" s="114" t="str">
        <f>IF(ISBLANK('In Process Calc.'!V4),"",'In Process Calc.'!V4)</f>
        <v/>
      </c>
      <c r="O4" s="114" t="str">
        <f>IF(ISBLANK('In Process Calc.'!W4),"",'In Process Calc.'!W4)</f>
        <v/>
      </c>
      <c r="P4" s="114" t="str">
        <f>IF(ISBLANK('In Process Calc.'!X4),"",'In Process Calc.'!X4)</f>
        <v/>
      </c>
      <c r="Q4" s="114">
        <f>IF(ISBLANK('In Process Calc.'!Y4),"",'In Process Calc.'!Y4)</f>
        <v>1.0990230905861453</v>
      </c>
      <c r="R4" s="114" t="str">
        <f>IF(ISBLANK('In Process Calc.'!Z4),"",'In Process Calc.'!Z4)</f>
        <v/>
      </c>
      <c r="S4" s="114" t="str">
        <f>IF(ISBLANK('In Process Calc.'!AA4),"",'In Process Calc.'!AA4)</f>
        <v/>
      </c>
      <c r="T4" s="114" t="str">
        <f>IF(ISBLANK('In Process Calc.'!AB4),"",'In Process Calc.'!AB4)</f>
        <v/>
      </c>
      <c r="U4" s="114">
        <f>IF(ISBLANK('In Process Calc.'!AC4),"",'In Process Calc.'!AC4)</f>
        <v>0.30599999999999999</v>
      </c>
      <c r="V4" s="114" t="str">
        <f>IF(ISBLANK('In Process Calc.'!AD4),"",'In Process Calc.'!AD4)</f>
        <v/>
      </c>
      <c r="W4" s="114" t="str">
        <f>IF(ISBLANK('In Process Calc.'!AE4),"",'In Process Calc.'!AE4)</f>
        <v/>
      </c>
      <c r="X4" s="114" t="str">
        <f>IF(ISBLANK('In Process Calc.'!AF4),"",'In Process Calc.'!AF4)</f>
        <v/>
      </c>
      <c r="Y4" s="114" t="str">
        <f>IF(ISBLANK('In Process Calc.'!AG4),"",'In Process Calc.'!AG4)</f>
        <v/>
      </c>
      <c r="Z4" s="114" t="str">
        <f>IF(ISBLANK('In Process Calc.'!AH4),"",'In Process Calc.'!AH4)</f>
        <v/>
      </c>
      <c r="AA4" s="114" t="str">
        <f>IF(ISBLANK('In Process Calc.'!AI4),"",'In Process Calc.'!AI4)</f>
        <v/>
      </c>
      <c r="AB4" s="114" t="str">
        <f>IF(ISBLANK('In Process Calc.'!AJ4),"",'In Process Calc.'!AJ4)</f>
        <v/>
      </c>
      <c r="AC4" s="114">
        <f>IF(ISBLANK('In Process Calc.'!AK4),"",'In Process Calc.'!AK4)</f>
        <v>0</v>
      </c>
      <c r="AD4" s="114" t="str">
        <f>IF(ISBLANK('In Process Calc.'!AL4),"",'In Process Calc.'!AL4)</f>
        <v/>
      </c>
      <c r="AE4" s="114" t="str">
        <f>IF(ISBLANK('In Process Calc.'!AM4),"",'In Process Calc.'!AM4)</f>
        <v/>
      </c>
      <c r="AF4" s="114" t="str">
        <f>IF(ISBLANK('In Process Calc.'!AN4),"",'In Process Calc.'!AN4)</f>
        <v/>
      </c>
      <c r="AH4" s="114">
        <f>IF(ISBLANK('In Process Calc.'!C5),"",'In Process Calc.'!C5)</f>
        <v>43.316666666592937</v>
      </c>
      <c r="AI4" s="114">
        <f>IF(ISBLANK('Measured Data'!H9),"",'Measured Data'!H9)</f>
        <v>1.0469249320983887</v>
      </c>
      <c r="AJ4" s="114">
        <f>IF(ISBLANK('In Process Calc.'!K5),"",'In Process Calc.'!K5)</f>
        <v>493.83811245689401</v>
      </c>
      <c r="AK4" s="114">
        <f>IF(ISBLANK('In Process Calc.'!L5),"",'In Process Calc.'!L5)</f>
        <v>0</v>
      </c>
      <c r="AL4" s="114">
        <f>IF(ISBLANK('In Process Calc.'!M5),"",'In Process Calc.'!M5)</f>
        <v>63.622500000000002</v>
      </c>
      <c r="AM4" s="114">
        <f>IF(ISBLANK('In Process Calc.'!N5),"",'In Process Calc.'!N5)</f>
        <v>-0.15675306119548177</v>
      </c>
      <c r="AN4" s="114">
        <f>IF(ISBLANK('In Process Calc.'!O5),"",'In Process Calc.'!O5)</f>
        <v>5.52525832376582E-2</v>
      </c>
      <c r="AO4" s="114">
        <f>IF(ISBLANK('In Process Calc.'!P5),"",'In Process Calc.'!P5)</f>
        <v>1.0146079321828643</v>
      </c>
      <c r="AP4" s="114">
        <f>IF(ISBLANK('In Process Calc.'!Q5),"",'In Process Calc.'!Q5)</f>
        <v>-0.1702539253249197</v>
      </c>
      <c r="AQ4" s="114">
        <f>IF(ISBLANK('In Process Calc.'!R5),"",'In Process Calc.'!R5)</f>
        <v>9.3544407894736767E-2</v>
      </c>
      <c r="AR4" s="114">
        <f>IF(ISBLANK('In Process Calc.'!S5),"",'In Process Calc.'!S5)</f>
        <v>2.2625000000000002</v>
      </c>
      <c r="AS4" s="114">
        <f>IF(ISBLANK('In Process Calc.'!T5),"",'In Process Calc.'!T5)</f>
        <v>-3.549999999999999E-2</v>
      </c>
      <c r="AT4" s="114">
        <f>IF(ISBLANK('In Process Calc.'!U5),"",'In Process Calc.'!U5)</f>
        <v>-0.16</v>
      </c>
      <c r="AU4" s="114">
        <f>IF(ISBLANK('In Process Calc.'!V5),"",'In Process Calc.'!V5)</f>
        <v>-0.43833972556068851</v>
      </c>
      <c r="AV4" s="114">
        <f>IF(ISBLANK('In Process Calc.'!W5),"",'In Process Calc.'!W5)</f>
        <v>0.16187692479016705</v>
      </c>
      <c r="AW4" s="114">
        <f>IF(ISBLANK('In Process Calc.'!X5),"",'In Process Calc.'!X5)</f>
        <v>7.1376839216284224E-2</v>
      </c>
      <c r="AX4" s="114">
        <f>IF(ISBLANK('In Process Calc.'!Y5),"",'In Process Calc.'!Y5)</f>
        <v>1.6818383658969802</v>
      </c>
      <c r="AY4" s="114">
        <f>IF(ISBLANK('In Process Calc.'!Z5),"",'In Process Calc.'!Z5)</f>
        <v>0.13208050621331086</v>
      </c>
      <c r="AZ4" s="114">
        <f>IF(ISBLANK('In Process Calc.'!AA5),"",'In Process Calc.'!AA5)</f>
        <v>2.1067767788949369E-2</v>
      </c>
      <c r="BA4" s="114">
        <f>IF(ISBLANK('In Process Calc.'!AB5),"",'In Process Calc.'!AB5)</f>
        <v>4.2942931279838149E-2</v>
      </c>
      <c r="BB4" s="114">
        <f>IF(ISBLANK('In Process Calc.'!AC5),"",'In Process Calc.'!AC5)</f>
        <v>0.82312000000000007</v>
      </c>
      <c r="BC4" s="114">
        <f>IF(ISBLANK('In Process Calc.'!AD5),"",'In Process Calc.'!AD5)</f>
        <v>-8.8747517511205843E-3</v>
      </c>
      <c r="BD4" s="114">
        <f>IF(ISBLANK('In Process Calc.'!AE5),"",'In Process Calc.'!AE5)</f>
        <v>7.6448429420361206E-4</v>
      </c>
      <c r="BE4" s="114">
        <f>IF(ISBLANK('In Process Calc.'!AF5),"",'In Process Calc.'!AF5)</f>
        <v>0.29823024753856314</v>
      </c>
      <c r="BF4" s="114">
        <f>IF(ISBLANK('In Process Calc.'!AG5),"",'In Process Calc.'!AG5)</f>
        <v>-3.9764271083722637E-3</v>
      </c>
      <c r="BG4" s="114">
        <f>IF(ISBLANK('In Process Calc.'!AH5),"",'In Process Calc.'!AH5)</f>
        <v>-4.8823716729884837E-4</v>
      </c>
      <c r="BH4" s="114">
        <f>IF(ISBLANK('In Process Calc.'!AI5),"",'In Process Calc.'!AI5)</f>
        <v>9.2088238867005887E-2</v>
      </c>
      <c r="BI4" s="114">
        <f>IF(ISBLANK('In Process Calc.'!AJ5),"",'In Process Calc.'!AJ5)</f>
        <v>4.8752226101033559E-2</v>
      </c>
      <c r="BJ4" s="114">
        <f>IF(ISBLANK('In Process Calc.'!AK5),"",'In Process Calc.'!AK5)</f>
        <v>0</v>
      </c>
      <c r="BK4" s="114">
        <f>IF(ISBLANK('In Process Calc.'!AL5),"",'In Process Calc.'!AL5)</f>
        <v>1.8180224312892939</v>
      </c>
      <c r="BL4" s="114">
        <f>IF(ISBLANK('In Process Calc.'!AM5),"",'In Process Calc.'!AM5)</f>
        <v>2.4843893700938122</v>
      </c>
      <c r="BM4" s="114">
        <f>IF(ISBLANK('In Process Calc.'!AN5),"",'In Process Calc.'!AN5)</f>
        <v>7.2893239525037412</v>
      </c>
      <c r="BO4" s="55" t="s">
        <v>340</v>
      </c>
      <c r="BP4" s="56">
        <f t="array" ref="BP4:BS4">LINEST($B3:INDEX($B:$B,COUNT($B:$B)+2), $A$3:INDEX($A:$A,COUNT($A:$A)+2)^{1,2,3},TRUE,TRUE)</f>
        <v>-2.0452646193573452E-7</v>
      </c>
      <c r="BQ4" s="56">
        <v>4.1937491208279728E-5</v>
      </c>
      <c r="BR4" s="56">
        <v>1.8179482624561333E-2</v>
      </c>
      <c r="BS4" s="56">
        <v>0.30323569541650675</v>
      </c>
      <c r="BT4" s="56">
        <f t="array" ref="BT4:BX4">LINEST($B3:INDEX($B:$B,COUNT($B:$B)+2), $A$3:INDEX($A:$A,COUNT($A:$A)+2)^{1,2,3,4},TRUE,TRUE)</f>
        <v>2.0043793943403251E-9</v>
      </c>
      <c r="BU4" s="56">
        <v>-1.5531279616391805E-6</v>
      </c>
      <c r="BV4" s="56">
        <v>3.2780416828480147E-4</v>
      </c>
      <c r="BW4" s="56">
        <v>-1.6336708445019216E-3</v>
      </c>
      <c r="BX4" s="56">
        <v>0.53117399635265006</v>
      </c>
      <c r="BY4" s="57">
        <f>IF('Kinetic Curves'!$B$4=6,#REF!,IF('Kinetic Curves'!$B$4=5,#REF!, IF( 'Kinetic Curves'!$B$4=4, BX4,IF('Kinetic Curves'!$B$4=3, BS4, 0))))</f>
        <v>0.53117399635265006</v>
      </c>
      <c r="BZ4" s="57">
        <f>IF('Kinetic Curves'!$B$4=6,#REF!,IF('Kinetic Curves'!$B$4=5,#REF!, IF( 'Kinetic Curves'!$B$4=4, BW4,IF('Kinetic Curves'!$B$4=3, BR4, 0))))</f>
        <v>-1.6336708445019216E-3</v>
      </c>
      <c r="CA4" s="57">
        <f>IF('Kinetic Curves'!$B$4=6,#REF!,IF('Kinetic Curves'!$B$4=5,#REF!, IF( 'Kinetic Curves'!$B$4=4, BV4,IF('Kinetic Curves'!$B$4=3, BQ4, 0))))</f>
        <v>3.2780416828480147E-4</v>
      </c>
      <c r="CB4" s="57">
        <f>IF('Kinetic Curves'!$B$4=6,#REF!,IF('Kinetic Curves'!$B$4=5,#REF!, IF( 'Kinetic Curves'!$B$4=4, BU4,IF('Kinetic Curves'!$B$4=3, BP4, 0))))</f>
        <v>-1.5531279616391805E-6</v>
      </c>
      <c r="CC4" s="57">
        <f>IF('Kinetic Curves'!$B$4=6,#REF!,IF('Kinetic Curves'!$B$4=5,#REF!, IF( 'Kinetic Curves'!$B$4=4,BT4, 0)))</f>
        <v>2.0043793943403251E-9</v>
      </c>
      <c r="CD4" s="57">
        <f>IF('Kinetic Curves'!$B$4=6,#REF!,IF('Kinetic Curves'!$B$4=5,#REF!, 0))</f>
        <v>0</v>
      </c>
      <c r="CE4" s="57">
        <f>IF('Kinetic Curves'!$B$4=6,#REF!,0)</f>
        <v>0</v>
      </c>
      <c r="CF4" s="49"/>
      <c r="CG4" s="76">
        <f>CG3+MAX('In Process Calc.'!$C$3:$C$96)/20</f>
        <v>16.796666666664532</v>
      </c>
      <c r="CH4" s="76">
        <f t="shared" ref="CH4:CH26" si="0">IF(CG4&gt;0,$BY$4+$BZ$4*$CG4+$CA$4*$CG4^2+$CB$4*$CG4^3+$CC$4*$CG4^4+$CD$4*$CG4^5+$CE$4*$CG4^6,"")</f>
        <v>0.58901607221478591</v>
      </c>
      <c r="CI4" s="76">
        <f t="shared" ref="CI4:CI26" si="1">IF(CG4&gt;0,$BY$5+$BZ$5*$CG4+$CA$5*$CG4^2+$CB$5*$CG4^3+$CC$5*$CG4^4+$CD$5*$CG4^5+$CE$5*$CG4^6,"")</f>
        <v>117.56844497758557</v>
      </c>
      <c r="CJ4" s="76">
        <f t="shared" ref="CJ4:CJ26" si="2">IF(CG4&gt;0,$BY$6+$BZ$6*$CG4+$CA$6*$CG4^2+$CB$6*$CG4^3+$CC$6*$CG4^4+$CD$6*$CG4^5+$CE$6*$CG4^6,"")</f>
        <v>0</v>
      </c>
      <c r="CK4" s="76">
        <f t="shared" ref="CK4:CK26" si="3">IF(CG4&gt;0,$BY$7+$BZ$7*$CG4+$CA$7*$CG4^2+$CB$7*$CG4^3+$CC$7*$CG4^4+$CD$7*$CG4^5+$CE$7*$CG4^6,"")</f>
        <v>10.732917731439841</v>
      </c>
      <c r="CL4" s="76">
        <f t="shared" ref="CL4:CL26" si="4">IF(CG4&gt;0,$BY$8+$BZ$8*$CG4+$CA$8*$CG4^2+$CB$8*$CG4^3+$CC$8*$CG4^4+$CD$8*$CG4^5+$CE$8*$CG4^6,"")</f>
        <v>-6.4464793540783827E-2</v>
      </c>
      <c r="CM4" s="76">
        <f t="shared" ref="CM4:CM26" si="5">IF(CG4&gt;0,$BY$9+$BZ$9*$CG4+$CA$9*$CG4^2+$CB$9*$CG4^3+$CC$9*$CG4^4+$CD$9*$CG4^5+$CE$9*$CG4^6,"")</f>
        <v>1.7637628382198785E-2</v>
      </c>
      <c r="CN4" s="76">
        <f t="shared" ref="CN4:CN26" si="6">IF(CG4&gt;0,$BY$10+$BZ$10*$CG4+$CA$10*$CG4^2+$CB$10*$CG4^3+$CC$10*$CG4^4+$CD$10*$CG4^5+$CE$10*$CG4^6,"")</f>
        <v>0.29831180704612925</v>
      </c>
      <c r="CO4" s="76">
        <f t="shared" ref="CO4:CO26" si="7">IF(CG4&gt;0,$BY$11+$BZ$11*$CG4+$CA$11*$CG4^2+$CB$11*$CG4^3+$CC$11*$CG4^4+$CD$11*$CG4^5+$CE$11*$CG4^6,"")</f>
        <v>-2.9804146715325577E-2</v>
      </c>
      <c r="CP4" s="76">
        <f t="shared" ref="CP4:CP26" si="8">IF(CG4&gt;0,$BY$12+$BZ$12*$CG4+$CA$12*$CG4^2+$CB$12*$CG4^3+$CC$12*$CG4^4+$CD$12*$CG4^5+$CE$12*$CG4^6,"")</f>
        <v>3.5722048702121569E-2</v>
      </c>
      <c r="CQ4" s="76">
        <f t="shared" ref="CQ4:CQ26" si="9">IF(CG4&gt;0,$BY$13+$BZ$13*$CG4+$CA$13*$CG4^2+$CB$13*$CG4^3+$CC$13*$CG4^4+$CD$13*$CG4^5+$CE$13*$CG4^6,"")</f>
        <v>0.90639998285632883</v>
      </c>
      <c r="CR4" s="76">
        <f t="shared" ref="CR4:CR26" si="10">IF(CG4&gt;0,$BY$14+$BZ$14*$CG4+$CA$14*$CG4^2+$CB$14*$CG4^3+$CC$14*$CG4^4+$CD$14*$CG4^5+$CE$14*$CG4^6,"")</f>
        <v>-9.3647207352633641E-3</v>
      </c>
      <c r="CS4" s="76">
        <f t="shared" ref="CS4:CS26" si="11">IF(CG4&gt;0,$BY$15+$BZ$15*$CG4+$CA$15*$CG4^2+$CB$15*$CG4^3+$CC$15*$CG4^4+$CD$15*$CG4^5+$CE$15*$CG4^6,"")</f>
        <v>-5.7270977090287133E-2</v>
      </c>
      <c r="CT4" s="76">
        <f t="shared" ref="CT4:CT26" si="12">IF(CG4&gt;0,$BY$16+$BZ$16*$CG4+$CA$16*$CG4^2+$CB$16*$CG4^3+$CC$16*$CG4^4+$CD$16*$CG4^5+$CE$16*$CG4^6,"")</f>
        <v>-0.14914352810179735</v>
      </c>
      <c r="CU4" s="76">
        <f t="shared" ref="CU4:CU26" si="13">IF(CG4&gt;0,$BY$17+$BZ$17*$CG4+$CA$17*$CG4^2+$CB$17*$CG4^3+$CC$17*$CG4^4+$CD$17*$CG4^5+$CE$17*$CG4^6,"")</f>
        <v>6.4477886686912816E-2</v>
      </c>
      <c r="CV4" s="76">
        <f t="shared" ref="CV4:CV26" si="14">IF(CG4&gt;0,$BY$18+$BZ$18*$CG4+$CA$18*$CG4^2+$CB$18*$CG4^3+$CC$18*$CG4^4+$CD$18*$CG4^5+$CE$18*$CG4^6,"")</f>
        <v>3.1881201419610969E-2</v>
      </c>
      <c r="CW4" s="76">
        <f t="shared" ref="CW4:CW26" si="15">IF(CG4&gt;0,$BY$19+$BZ$19*$CG4+$CA$19*$CG4^2+$CB$19*$CG4^3+$CC$19*$CG4^4+$CD$19*$CG4^5+$CE$19*$CG4^6,"")</f>
        <v>0.48248542295639807</v>
      </c>
      <c r="CX4" s="76">
        <f t="shared" ref="CX4:CX26" si="16">IF(CG4&gt;0,$BY$20+$BZ$20*$CG4+$CA$20*$CG4^2+$CB$20*$CG4^3+$CC$20*$CG4^4+$CD$20*$CG4^5+$CE$20*$CG4^6,"")</f>
        <v>4.1356244369901492E-2</v>
      </c>
      <c r="CY4" s="76">
        <f t="shared" ref="CY4:CY26" si="17">IF(CG4&gt;0,$BY$21+$BZ$21*$CG4+$CA$21*$CG4^2+$CB$21*$CG4^3+$CC$21*$CG4^4+$CD$21*$CG4^5+$CE$21*$CG4^6,"")</f>
        <v>4.6493151283355664E-3</v>
      </c>
      <c r="CZ4" s="76">
        <f t="shared" ref="CZ4:CZ26" si="18">IF(CG4&gt;0,$BY$22+$BZ$22*$CG4+$CA$22*$CG4^2+$CB$22*$CG4^3+$CC$22*$CG4^4+$CD$22*$CG4^5+$CE$22*$CG4^6,"")</f>
        <v>1.5375594857395239E-2</v>
      </c>
      <c r="DA4" s="76">
        <f t="shared" ref="DA4:DA26" si="19">IF(CG4&gt;0,$BY$23+$BZ$23*$CG4+$CA$23*$CG4^2+$CB$23*$CG4^3+$CC$23*$CG4^4+$CD$23*$CG4^5+$CE$23*$CG4^6,"")</f>
        <v>0.31865914867177897</v>
      </c>
      <c r="DB4" s="76">
        <f t="shared" ref="DB4:DB26" si="20">IF(CG4&gt;0,$BY$24+$BZ$24*$CG4+$CA$24*$CG4^2+$CB$24*$CG4^3+$CC$24*$CG4^4+$CD$24*$CG4^5+$CE$24*$CG4^6,"")</f>
        <v>2.8320339497188473E-3</v>
      </c>
      <c r="DC4" s="76">
        <f t="shared" ref="DC4:DC26" si="21">IF(CG4&gt;0,$BY$25+$BZ$25*$CG4+$CA$25*$CG4^2+$CB$25*$CG4^3+$CC$25*$CG4^4+$CD$25*$CG4^5+$CE$25*$CG4^6,"")</f>
        <v>-1.9090229747523663E-3</v>
      </c>
      <c r="DD4" s="76">
        <f t="shared" ref="DD4:DD26" si="22">IF(CG4&gt;0,$BY$26+$BZ$26*$CG4+$CA$26*$CG4^2+$CB$26*$CG4^3+$CC$26*$CG4^4+$CD$26*$CG4^5+$CE$26*$CG4^6,"")</f>
        <v>9.9506624686450648E-2</v>
      </c>
      <c r="DE4" s="76">
        <f t="shared" ref="DE4:DE26" si="23">IF(CG4&gt;0,$BY$27+$BZ$27*$CG4+$CA$27*$CG4^2+$CB$27*$CG4^3+$CC$27*$CG4^4+$CD$27*$CG4^5+$CE$27*$CG4^6,"")</f>
        <v>-4.1679667108641882E-3</v>
      </c>
      <c r="DF4" s="76">
        <f t="shared" ref="DF4:DF26" si="24">IF(CG4&gt;0,$BY$28+$BZ$28*$CG4+$CA$28*$CG4^2+$CB$28*$CG4^3+$CC$28*$CG4^4+$CD$28*$CG4^5+$CE$28*$CG4^6,"")</f>
        <v>1.6057616215840054E-3</v>
      </c>
      <c r="DG4" s="76">
        <f t="shared" ref="DG4:DG26" si="25">IF(CG4&gt;0,$BY$29+$BZ$29*$CG4+$CA$29*$CG4^2+$CB$29*$CG4^3+$CC$29*$CG4^4+$CD$29*$CG4^5+$CE$29*$CG4^6,"")</f>
        <v>5.2939301909523083E-2</v>
      </c>
      <c r="DH4" s="76">
        <f t="shared" ref="DH4:DH26" si="26">IF(CG4&gt;0,$BY$30+$BZ$30*$CG4+$CA$30*$CG4^2+$CB$30*$CG4^3+$CC$30*$CG4^4+$CD$30*$CG4^5+$CE$30*$CG4^6,"")</f>
        <v>1.3735227818188336E-2</v>
      </c>
      <c r="DI4" s="76">
        <f t="shared" ref="DI4:DI26" si="27">IF(CG4&gt;0,$BY$31+$BZ$31*$CG4+$CA$31*$CG4^2+$CB$31*$CG4^3+$CC$31*$CG4^4+$CD$31*$CG4^5+$CE$31*$CG4^6,"")</f>
        <v>0</v>
      </c>
      <c r="DJ4" s="76">
        <f t="shared" ref="DJ4:DJ26" si="28">IF(CG4&gt;0,$BY$32+$BZ$32*$CG4+$CA$32*$CG4^2+$CB$32*$CG4^3+$CC$32*$CG4^4+$CD$32*$CG4^5+$CE$32*$CG4^6,"")</f>
        <v>0.71850771902752164</v>
      </c>
      <c r="DK4" s="76">
        <f t="shared" ref="DK4:DK26" si="29">IF(CG4&gt;0,$BY$33+$BZ$33*$CG4+$CA$33*$CG4^2+$CB$33*$CG4^3+$CC$33*$CG4^4+$CD$33*$CG4^5+$CE$33*$CG4^6,"")</f>
        <v>0.97419990023239389</v>
      </c>
      <c r="DL4" s="76">
        <f t="shared" ref="DL4:DL26" si="30">IF(CG4&gt;0,$BY$34+$BZ$34*$CG4+$CA$34*$CG4^2+$CB$34*$CG4^3+$CC$34*$CG4^4+$CD$34*$CG4^5+$CE$34*$CG4^6,"")</f>
        <v>2.9677057439537364</v>
      </c>
    </row>
    <row r="5" spans="1:116" s="48" customFormat="1" ht="14" x14ac:dyDescent="0.15">
      <c r="A5" s="114">
        <f>IF(ISBLANK('In Process Calc.'!C5),"",'In Process Calc.'!C5)</f>
        <v>43.316666666592937</v>
      </c>
      <c r="B5" s="114">
        <f>IF(ISBLANK('Measured Data'!H9),"",'Measured Data'!H9)</f>
        <v>1.0469249320983887</v>
      </c>
      <c r="C5" s="114">
        <f>IF(ISBLANK('In Process Calc.'!K5),"",'In Process Calc.'!K5)</f>
        <v>493.83811245689401</v>
      </c>
      <c r="D5" s="114">
        <f>IF(ISBLANK('In Process Calc.'!L5),"",'In Process Calc.'!L5)</f>
        <v>0</v>
      </c>
      <c r="E5" s="114">
        <f>IF(ISBLANK('In Process Calc.'!M5),"",'In Process Calc.'!M5)</f>
        <v>63.622500000000002</v>
      </c>
      <c r="F5" s="114">
        <f>IF(ISBLANK('In Process Calc.'!N5),"",'In Process Calc.'!N5)</f>
        <v>-0.15675306119548177</v>
      </c>
      <c r="G5" s="114">
        <f>IF(ISBLANK('In Process Calc.'!O5),"",'In Process Calc.'!O5)</f>
        <v>5.52525832376582E-2</v>
      </c>
      <c r="H5" s="114">
        <f>IF(ISBLANK('In Process Calc.'!P5),"",'In Process Calc.'!P5)</f>
        <v>1.0146079321828643</v>
      </c>
      <c r="I5" s="114">
        <f>IF(ISBLANK('In Process Calc.'!Q5),"",'In Process Calc.'!Q5)</f>
        <v>-0.1702539253249197</v>
      </c>
      <c r="J5" s="114">
        <f>IF(ISBLANK('In Process Calc.'!R5),"",'In Process Calc.'!R5)</f>
        <v>9.3544407894736767E-2</v>
      </c>
      <c r="K5" s="114">
        <f>IF(ISBLANK('In Process Calc.'!S5),"",'In Process Calc.'!S5)</f>
        <v>2.2625000000000002</v>
      </c>
      <c r="L5" s="114">
        <f>IF(ISBLANK('In Process Calc.'!T5),"",'In Process Calc.'!T5)</f>
        <v>-3.549999999999999E-2</v>
      </c>
      <c r="M5" s="114">
        <f>IF(ISBLANK('In Process Calc.'!U5),"",'In Process Calc.'!U5)</f>
        <v>-0.16</v>
      </c>
      <c r="N5" s="114">
        <f>IF(ISBLANK('In Process Calc.'!V5),"",'In Process Calc.'!V5)</f>
        <v>-0.43833972556068851</v>
      </c>
      <c r="O5" s="114">
        <f>IF(ISBLANK('In Process Calc.'!W5),"",'In Process Calc.'!W5)</f>
        <v>0.16187692479016705</v>
      </c>
      <c r="P5" s="114">
        <f>IF(ISBLANK('In Process Calc.'!X5),"",'In Process Calc.'!X5)</f>
        <v>7.1376839216284224E-2</v>
      </c>
      <c r="Q5" s="114">
        <f>IF(ISBLANK('In Process Calc.'!Y5),"",'In Process Calc.'!Y5)</f>
        <v>1.6818383658969802</v>
      </c>
      <c r="R5" s="114">
        <f>IF(ISBLANK('In Process Calc.'!Z5),"",'In Process Calc.'!Z5)</f>
        <v>0.13208050621331086</v>
      </c>
      <c r="S5" s="114">
        <f>IF(ISBLANK('In Process Calc.'!AA5),"",'In Process Calc.'!AA5)</f>
        <v>2.1067767788949369E-2</v>
      </c>
      <c r="T5" s="114">
        <f>IF(ISBLANK('In Process Calc.'!AB5),"",'In Process Calc.'!AB5)</f>
        <v>4.2942931279838149E-2</v>
      </c>
      <c r="U5" s="114">
        <f>IF(ISBLANK('In Process Calc.'!AC5),"",'In Process Calc.'!AC5)</f>
        <v>0.82312000000000007</v>
      </c>
      <c r="V5" s="114">
        <f>IF(ISBLANK('In Process Calc.'!AD5),"",'In Process Calc.'!AD5)</f>
        <v>-8.8747517511205843E-3</v>
      </c>
      <c r="W5" s="114">
        <f>IF(ISBLANK('In Process Calc.'!AE5),"",'In Process Calc.'!AE5)</f>
        <v>7.6448429420361206E-4</v>
      </c>
      <c r="X5" s="114">
        <f>IF(ISBLANK('In Process Calc.'!AF5),"",'In Process Calc.'!AF5)</f>
        <v>0.29823024753856314</v>
      </c>
      <c r="Y5" s="114">
        <f>IF(ISBLANK('In Process Calc.'!AG5),"",'In Process Calc.'!AG5)</f>
        <v>-3.9764271083722637E-3</v>
      </c>
      <c r="Z5" s="114">
        <f>IF(ISBLANK('In Process Calc.'!AH5),"",'In Process Calc.'!AH5)</f>
        <v>-4.8823716729884837E-4</v>
      </c>
      <c r="AA5" s="114">
        <f>IF(ISBLANK('In Process Calc.'!AI5),"",'In Process Calc.'!AI5)</f>
        <v>9.2088238867005887E-2</v>
      </c>
      <c r="AB5" s="114">
        <f>IF(ISBLANK('In Process Calc.'!AJ5),"",'In Process Calc.'!AJ5)</f>
        <v>4.8752226101033559E-2</v>
      </c>
      <c r="AC5" s="114">
        <f>IF(ISBLANK('In Process Calc.'!AK5),"",'In Process Calc.'!AK5)</f>
        <v>0</v>
      </c>
      <c r="AD5" s="114">
        <f>IF(ISBLANK('In Process Calc.'!AL5),"",'In Process Calc.'!AL5)</f>
        <v>1.8180224312892939</v>
      </c>
      <c r="AE5" s="114">
        <f>IF(ISBLANK('In Process Calc.'!AM5),"",'In Process Calc.'!AM5)</f>
        <v>2.4843893700938122</v>
      </c>
      <c r="AF5" s="114">
        <f>IF(ISBLANK('In Process Calc.'!AN5),"",'In Process Calc.'!AN5)</f>
        <v>7.2893239525037412</v>
      </c>
      <c r="AH5" s="114">
        <f>IF(ISBLANK('In Process Calc.'!C6),"",'In Process Calc.'!C6)</f>
        <v>71.599999999918509</v>
      </c>
      <c r="AI5" s="114">
        <f>IF(ISBLANK('Measured Data'!H10),"",'Measured Data'!H10)</f>
        <v>1.4952533079147339</v>
      </c>
      <c r="AJ5" s="114">
        <f>IF(ISBLANK('In Process Calc.'!K6),"",'In Process Calc.'!K6)</f>
        <v>848.91418610343919</v>
      </c>
      <c r="AK5" s="114">
        <f>IF(ISBLANK('In Process Calc.'!L6),"",'In Process Calc.'!L6)</f>
        <v>0</v>
      </c>
      <c r="AL5" s="114">
        <f>IF(ISBLANK('In Process Calc.'!M6),"",'In Process Calc.'!M6)</f>
        <v>72.136500000000012</v>
      </c>
      <c r="AM5" s="114">
        <f>IF(ISBLANK('In Process Calc.'!N6),"",'In Process Calc.'!N6)</f>
        <v>-0.2780097918114029</v>
      </c>
      <c r="AN5" s="114">
        <f>IF(ISBLANK('In Process Calc.'!O6),"",'In Process Calc.'!O6)</f>
        <v>0.10844661308840454</v>
      </c>
      <c r="AO5" s="114">
        <f>IF(ISBLANK('In Process Calc.'!P6),"",'In Process Calc.'!P6)</f>
        <v>2.0210929458068425</v>
      </c>
      <c r="AP5" s="114">
        <f>IF(ISBLANK('In Process Calc.'!Q6),"",'In Process Calc.'!Q6)</f>
        <v>8.7379610848170169E-2</v>
      </c>
      <c r="AQ5" s="114">
        <f>IF(ISBLANK('In Process Calc.'!R6),"",'In Process Calc.'!R6)</f>
        <v>0.23943914473684208</v>
      </c>
      <c r="AR5" s="114">
        <f>IF(ISBLANK('In Process Calc.'!S6),"",'In Process Calc.'!S6)</f>
        <v>3.7145000000000001</v>
      </c>
      <c r="AS5" s="114">
        <f>IF(ISBLANK('In Process Calc.'!T6),"",'In Process Calc.'!T6)</f>
        <v>-7.5099999999999986E-2</v>
      </c>
      <c r="AT5" s="114">
        <f>IF(ISBLANK('In Process Calc.'!U6),"",'In Process Calc.'!U6)</f>
        <v>-0.26295999999999958</v>
      </c>
      <c r="AU5" s="114">
        <f>IF(ISBLANK('In Process Calc.'!V6),"",'In Process Calc.'!V6)</f>
        <v>-0.61339795688474819</v>
      </c>
      <c r="AV5" s="114">
        <f>IF(ISBLANK('In Process Calc.'!W6),"",'In Process Calc.'!W6)</f>
        <v>0.1802333105891914</v>
      </c>
      <c r="AW5" s="114">
        <f>IF(ISBLANK('In Process Calc.'!X6),"",'In Process Calc.'!X6)</f>
        <v>0.24587405656781264</v>
      </c>
      <c r="AX5" s="114">
        <f>IF(ISBLANK('In Process Calc.'!Y6),"",'In Process Calc.'!Y6)</f>
        <v>2.3852131438721136</v>
      </c>
      <c r="AY5" s="114">
        <f>IF(ISBLANK('In Process Calc.'!Z6),"",'In Process Calc.'!Z6)</f>
        <v>0.37420294274605476</v>
      </c>
      <c r="AZ5" s="114">
        <f>IF(ISBLANK('In Process Calc.'!AA6),"",'In Process Calc.'!AA6)</f>
        <v>0.15910903773964968</v>
      </c>
      <c r="BA5" s="114">
        <f>IF(ISBLANK('In Process Calc.'!AB6),"",'In Process Calc.'!AB6)</f>
        <v>6.670731549153118E-2</v>
      </c>
      <c r="BB5" s="114">
        <f>IF(ISBLANK('In Process Calc.'!AC6),"",'In Process Calc.'!AC6)</f>
        <v>1.65472</v>
      </c>
      <c r="BC5" s="114">
        <f>IF(ISBLANK('In Process Calc.'!AD6),"",'In Process Calc.'!AD6)</f>
        <v>0.11470511234636001</v>
      </c>
      <c r="BD5" s="114">
        <f>IF(ISBLANK('In Process Calc.'!AE6),"",'In Process Calc.'!AE6)</f>
        <v>9.362936557554713E-2</v>
      </c>
      <c r="BE5" s="114">
        <f>IF(ISBLANK('In Process Calc.'!AF6),"",'In Process Calc.'!AF6)</f>
        <v>0.78720448472463334</v>
      </c>
      <c r="BF5" s="114">
        <f>IF(ISBLANK('In Process Calc.'!AG6),"",'In Process Calc.'!AG6)</f>
        <v>0.11996531923857401</v>
      </c>
      <c r="BG5" s="114">
        <f>IF(ISBLANK('In Process Calc.'!AH6),"",'In Process Calc.'!AH6)</f>
        <v>5.6184407483639683E-2</v>
      </c>
      <c r="BH5" s="114">
        <f>IF(ISBLANK('In Process Calc.'!AI6),"",'In Process Calc.'!AI6)</f>
        <v>0.20893170606404304</v>
      </c>
      <c r="BI5" s="114">
        <f>IF(ISBLANK('In Process Calc.'!AJ6),"",'In Process Calc.'!AJ6)</f>
        <v>0.22569491941108072</v>
      </c>
      <c r="BJ5" s="114">
        <f>IF(ISBLANK('In Process Calc.'!AK6),"",'In Process Calc.'!AK6)</f>
        <v>0</v>
      </c>
      <c r="BK5" s="114">
        <f>IF(ISBLANK('In Process Calc.'!AL6),"",'In Process Calc.'!AL6)</f>
        <v>5.2911445399727963</v>
      </c>
      <c r="BL5" s="114">
        <f>IF(ISBLANK('In Process Calc.'!AM6),"",'In Process Calc.'!AM6)</f>
        <v>6.6678547481613935</v>
      </c>
      <c r="BM5" s="114">
        <f>IF(ISBLANK('In Process Calc.'!AN6),"",'In Process Calc.'!AN6)</f>
        <v>22.497046902625147</v>
      </c>
      <c r="BO5" s="54" t="s">
        <v>113</v>
      </c>
      <c r="BP5" s="56">
        <f t="array" ref="BP5:BS5">LINEST($C3:INDEX($C:$C,COUNT($C:$C)+2), $A$3:INDEX($A:$A,COUNT($A:$A)+2)^{1,2,3},TRUE,TRUE)</f>
        <v>-1.8587510798252009E-4</v>
      </c>
      <c r="BQ5" s="56">
        <v>4.5454697532508137E-2</v>
      </c>
      <c r="BR5" s="56">
        <v>14.458099153661076</v>
      </c>
      <c r="BS5" s="56">
        <v>-137.22264370035305</v>
      </c>
      <c r="BT5" s="56">
        <f t="array" ref="BT5:BX5">LINEST($C3:INDEX($C:$C,COUNT($C:$C)+2),$A$3:INDEX($A:$A,COUNT($A:$A)+2)^{1,2,3,4},TRUE,TRUE)</f>
        <v>1.5523547993267737E-6</v>
      </c>
      <c r="BU5" s="56">
        <v>-1.2303420469040002E-3</v>
      </c>
      <c r="BV5" s="56">
        <v>0.26685315601815168</v>
      </c>
      <c r="BW5" s="56">
        <v>-0.88682205454209395</v>
      </c>
      <c r="BX5" s="56">
        <v>39.311357999991742</v>
      </c>
      <c r="BY5" s="57">
        <f>IF('Cumulative Curves'!$B$9=6,#REF!,IF('Cumulative Curves'!$B$9=5,#REF!, IF( 'Cumulative Curves'!$B$9=4, BX5,IF('Cumulative Curves'!$B$9=3, BS5, 0))))</f>
        <v>-137.22264370035305</v>
      </c>
      <c r="BZ5" s="57">
        <f>IF('Cumulative Curves'!$B$9=6,#REF!,IF('Cumulative Curves'!$B$9=5,#REF!, IF( 'Cumulative Curves'!$B$9=4, BW5,IF('Cumulative Curves'!$B$9=3, BR5, 0))))</f>
        <v>14.458099153661076</v>
      </c>
      <c r="CA5" s="57">
        <f>IF('Cumulative Curves'!$B$9=6,#REF!,IF('Cumulative Curves'!$B$9=5,#REF!, IF( 'Cumulative Curves'!$B$9=4, BV5,IF('Cumulative Curves'!$B$9=3, BQ5, 0))))</f>
        <v>4.5454697532508137E-2</v>
      </c>
      <c r="CB5" s="57">
        <f>IF('Cumulative Curves'!$B$9=6,#REF!,IF('Cumulative Curves'!$B$9=5,#REF!, IF( 'Cumulative Curves'!$B$9=4, BU5,IF('Cumulative Curves'!$B$9=3, BP5, 0))))</f>
        <v>-1.8587510798252009E-4</v>
      </c>
      <c r="CC5" s="57">
        <f>IF('Cumulative Curves'!$B$9=6,#REF!,IF('Cumulative Curves'!$B$9=5,#REF!, IF( 'Cumulative Curves'!$B$9=4,BT5, 0)))</f>
        <v>0</v>
      </c>
      <c r="CD5" s="57">
        <f>IF('Cumulative Curves'!$B$9=6,#REF!,IF('Cumulative Curves'!$B$9=5,#REF!, 0))</f>
        <v>0</v>
      </c>
      <c r="CE5" s="57">
        <f>IF('Cumulative Curves'!$B$9=6,#REF!,0)</f>
        <v>0</v>
      </c>
      <c r="CF5" s="49"/>
      <c r="CG5" s="76">
        <f>CG4+MAX('In Process Calc.'!$C$3:$C$96)/20</f>
        <v>33.593333333329063</v>
      </c>
      <c r="CH5" s="76">
        <f t="shared" si="0"/>
        <v>0.78989732693037218</v>
      </c>
      <c r="CI5" s="76">
        <f t="shared" si="1"/>
        <v>392.72265937537634</v>
      </c>
      <c r="CJ5" s="76">
        <f t="shared" si="2"/>
        <v>0</v>
      </c>
      <c r="CK5" s="76">
        <f t="shared" si="3"/>
        <v>18.354790418255767</v>
      </c>
      <c r="CL5" s="76">
        <f t="shared" si="4"/>
        <v>-0.19344149994324977</v>
      </c>
      <c r="CM5" s="76">
        <f t="shared" si="5"/>
        <v>3.997900025949197E-2</v>
      </c>
      <c r="CN5" s="76">
        <f t="shared" si="6"/>
        <v>0.73449398274717714</v>
      </c>
      <c r="CO5" s="76">
        <f t="shared" si="7"/>
        <v>-4.793570084250811E-2</v>
      </c>
      <c r="CP5" s="76">
        <f t="shared" si="8"/>
        <v>8.7698205026491838E-2</v>
      </c>
      <c r="CQ5" s="76">
        <f t="shared" si="9"/>
        <v>1.9537962838549119</v>
      </c>
      <c r="CR5" s="76">
        <f t="shared" si="10"/>
        <v>-3.4866199844088473E-2</v>
      </c>
      <c r="CS5" s="76">
        <f t="shared" si="11"/>
        <v>-0.12622254590107274</v>
      </c>
      <c r="CT5" s="76">
        <f t="shared" si="12"/>
        <v>-0.30388048281381486</v>
      </c>
      <c r="CU5" s="76">
        <f t="shared" si="13"/>
        <v>0.10908182491442804</v>
      </c>
      <c r="CV5" s="76">
        <f t="shared" si="14"/>
        <v>7.9607270618441195E-2</v>
      </c>
      <c r="CW5" s="76">
        <f t="shared" si="15"/>
        <v>1.3685596370202631</v>
      </c>
      <c r="CX5" s="76">
        <f t="shared" si="16"/>
        <v>0.10972052880486083</v>
      </c>
      <c r="CY5" s="76">
        <f t="shared" si="17"/>
        <v>3.3244744572150139E-2</v>
      </c>
      <c r="CZ5" s="76">
        <f t="shared" si="18"/>
        <v>3.1097317733782104E-2</v>
      </c>
      <c r="DA5" s="76">
        <f t="shared" si="19"/>
        <v>0.65185748694992873</v>
      </c>
      <c r="DB5" s="76">
        <f t="shared" si="20"/>
        <v>2.3410674181755884E-2</v>
      </c>
      <c r="DC5" s="76">
        <f t="shared" si="21"/>
        <v>1.1330710773908591E-2</v>
      </c>
      <c r="DD5" s="76">
        <f t="shared" si="22"/>
        <v>0.2694702270991407</v>
      </c>
      <c r="DE5" s="76">
        <f t="shared" si="23"/>
        <v>1.5392375234293876E-2</v>
      </c>
      <c r="DF5" s="76">
        <f t="shared" si="24"/>
        <v>1.232063845884063E-2</v>
      </c>
      <c r="DG5" s="76">
        <f t="shared" si="25"/>
        <v>0.11644783945943966</v>
      </c>
      <c r="DH5" s="76">
        <f t="shared" si="26"/>
        <v>5.5727165854192462E-2</v>
      </c>
      <c r="DI5" s="76">
        <f t="shared" si="27"/>
        <v>0</v>
      </c>
      <c r="DJ5" s="76">
        <f t="shared" si="28"/>
        <v>1.8280936718757967</v>
      </c>
      <c r="DK5" s="76">
        <f t="shared" si="29"/>
        <v>2.2816443045825321</v>
      </c>
      <c r="DL5" s="76">
        <f t="shared" si="30"/>
        <v>7.8359260860070057</v>
      </c>
    </row>
    <row r="6" spans="1:116" s="48" customFormat="1" ht="12" x14ac:dyDescent="0.15">
      <c r="A6" s="114">
        <f>IF(ISBLANK('In Process Calc.'!C6),"",'In Process Calc.'!C6)</f>
        <v>71.599999999918509</v>
      </c>
      <c r="B6" s="114">
        <f>IF(ISBLANK('Measured Data'!H10),"",'Measured Data'!H10)</f>
        <v>1.4952533079147339</v>
      </c>
      <c r="C6" s="114">
        <f>IF(ISBLANK('In Process Calc.'!K6),"",'In Process Calc.'!K6)</f>
        <v>848.91418610343919</v>
      </c>
      <c r="D6" s="114">
        <f>IF(ISBLANK('In Process Calc.'!L6),"",'In Process Calc.'!L6)</f>
        <v>0</v>
      </c>
      <c r="E6" s="114">
        <f>IF(ISBLANK('In Process Calc.'!M6),"",'In Process Calc.'!M6)</f>
        <v>72.136500000000012</v>
      </c>
      <c r="F6" s="114">
        <f>IF(ISBLANK('In Process Calc.'!N6),"",'In Process Calc.'!N6)</f>
        <v>-0.2780097918114029</v>
      </c>
      <c r="G6" s="114">
        <f>IF(ISBLANK('In Process Calc.'!O6),"",'In Process Calc.'!O6)</f>
        <v>0.10844661308840454</v>
      </c>
      <c r="H6" s="114">
        <f>IF(ISBLANK('In Process Calc.'!P6),"",'In Process Calc.'!P6)</f>
        <v>2.0210929458068425</v>
      </c>
      <c r="I6" s="114">
        <f>IF(ISBLANK('In Process Calc.'!Q6),"",'In Process Calc.'!Q6)</f>
        <v>8.7379610848170169E-2</v>
      </c>
      <c r="J6" s="114">
        <f>IF(ISBLANK('In Process Calc.'!R6),"",'In Process Calc.'!R6)</f>
        <v>0.23943914473684208</v>
      </c>
      <c r="K6" s="114">
        <f>IF(ISBLANK('In Process Calc.'!S6),"",'In Process Calc.'!S6)</f>
        <v>3.7145000000000001</v>
      </c>
      <c r="L6" s="114">
        <f>IF(ISBLANK('In Process Calc.'!T6),"",'In Process Calc.'!T6)</f>
        <v>-7.5099999999999986E-2</v>
      </c>
      <c r="M6" s="114">
        <f>IF(ISBLANK('In Process Calc.'!U6),"",'In Process Calc.'!U6)</f>
        <v>-0.26295999999999958</v>
      </c>
      <c r="N6" s="114">
        <f>IF(ISBLANK('In Process Calc.'!V6),"",'In Process Calc.'!V6)</f>
        <v>-0.61339795688474819</v>
      </c>
      <c r="O6" s="114">
        <f>IF(ISBLANK('In Process Calc.'!W6),"",'In Process Calc.'!W6)</f>
        <v>0.1802333105891914</v>
      </c>
      <c r="P6" s="114">
        <f>IF(ISBLANK('In Process Calc.'!X6),"",'In Process Calc.'!X6)</f>
        <v>0.24587405656781264</v>
      </c>
      <c r="Q6" s="114">
        <f>IF(ISBLANK('In Process Calc.'!Y6),"",'In Process Calc.'!Y6)</f>
        <v>2.3852131438721136</v>
      </c>
      <c r="R6" s="114">
        <f>IF(ISBLANK('In Process Calc.'!Z6),"",'In Process Calc.'!Z6)</f>
        <v>0.37420294274605476</v>
      </c>
      <c r="S6" s="114">
        <f>IF(ISBLANK('In Process Calc.'!AA6),"",'In Process Calc.'!AA6)</f>
        <v>0.15910903773964968</v>
      </c>
      <c r="T6" s="114">
        <f>IF(ISBLANK('In Process Calc.'!AB6),"",'In Process Calc.'!AB6)</f>
        <v>6.670731549153118E-2</v>
      </c>
      <c r="U6" s="114">
        <f>IF(ISBLANK('In Process Calc.'!AC6),"",'In Process Calc.'!AC6)</f>
        <v>1.65472</v>
      </c>
      <c r="V6" s="114">
        <f>IF(ISBLANK('In Process Calc.'!AD6),"",'In Process Calc.'!AD6)</f>
        <v>0.11470511234636001</v>
      </c>
      <c r="W6" s="114">
        <f>IF(ISBLANK('In Process Calc.'!AE6),"",'In Process Calc.'!AE6)</f>
        <v>9.362936557554713E-2</v>
      </c>
      <c r="X6" s="114">
        <f>IF(ISBLANK('In Process Calc.'!AF6),"",'In Process Calc.'!AF6)</f>
        <v>0.78720448472463334</v>
      </c>
      <c r="Y6" s="114">
        <f>IF(ISBLANK('In Process Calc.'!AG6),"",'In Process Calc.'!AG6)</f>
        <v>0.11996531923857401</v>
      </c>
      <c r="Z6" s="114">
        <f>IF(ISBLANK('In Process Calc.'!AH6),"",'In Process Calc.'!AH6)</f>
        <v>5.6184407483639683E-2</v>
      </c>
      <c r="AA6" s="114">
        <f>IF(ISBLANK('In Process Calc.'!AI6),"",'In Process Calc.'!AI6)</f>
        <v>0.20893170606404304</v>
      </c>
      <c r="AB6" s="114">
        <f>IF(ISBLANK('In Process Calc.'!AJ6),"",'In Process Calc.'!AJ6)</f>
        <v>0.22569491941108072</v>
      </c>
      <c r="AC6" s="114">
        <f>IF(ISBLANK('In Process Calc.'!AK6),"",'In Process Calc.'!AK6)</f>
        <v>0</v>
      </c>
      <c r="AD6" s="114">
        <f>IF(ISBLANK('In Process Calc.'!AL6),"",'In Process Calc.'!AL6)</f>
        <v>5.2911445399727963</v>
      </c>
      <c r="AE6" s="114">
        <f>IF(ISBLANK('In Process Calc.'!AM6),"",'In Process Calc.'!AM6)</f>
        <v>6.6678547481613935</v>
      </c>
      <c r="AF6" s="114">
        <f>IF(ISBLANK('In Process Calc.'!AN6),"",'In Process Calc.'!AN6)</f>
        <v>22.497046902625147</v>
      </c>
      <c r="AH6" s="114">
        <f>IF(ISBLANK('In Process Calc.'!C9),"",'In Process Calc.'!C9)</f>
        <v>144.70000000001164</v>
      </c>
      <c r="AI6" s="114">
        <f>IF(ISBLANK('Measured Data'!H13),"",'Measured Data'!H13)</f>
        <v>3.4855266643524172</v>
      </c>
      <c r="AJ6" s="114">
        <f>IF(ISBLANK('In Process Calc.'!K9),"",'In Process Calc.'!K9)</f>
        <v>2518.3809180774688</v>
      </c>
      <c r="AK6" s="114">
        <f>IF(ISBLANK('In Process Calc.'!L9),"",'In Process Calc.'!L9)</f>
        <v>0</v>
      </c>
      <c r="AL6" s="114">
        <f>IF(ISBLANK('In Process Calc.'!M9),"",'In Process Calc.'!M9)</f>
        <v>206.34040000000005</v>
      </c>
      <c r="AM6" s="114">
        <f>IF(ISBLANK('In Process Calc.'!N9),"",'In Process Calc.'!N9)</f>
        <v>-0.85882245316509009</v>
      </c>
      <c r="AN6" s="114">
        <f>IF(ISBLANK('In Process Calc.'!O9),"",'In Process Calc.'!O9)</f>
        <v>0.29007405281285903</v>
      </c>
      <c r="AO6" s="114">
        <f>IF(ISBLANK('In Process Calc.'!P9),"",'In Process Calc.'!P9)</f>
        <v>4.1545466242809574</v>
      </c>
      <c r="AP6" s="114">
        <f>IF(ISBLANK('In Process Calc.'!Q9),"",'In Process Calc.'!Q9)</f>
        <v>0.67950942829238825</v>
      </c>
      <c r="AQ6" s="114">
        <f>IF(ISBLANK('In Process Calc.'!R9),"",'In Process Calc.'!R9)</f>
        <v>0.55364720394736833</v>
      </c>
      <c r="AR6" s="114">
        <f>IF(ISBLANK('In Process Calc.'!S9),"",'In Process Calc.'!S9)</f>
        <v>10.109222222222229</v>
      </c>
      <c r="AS6" s="114">
        <f>IF(ISBLANK('In Process Calc.'!T9),"",'In Process Calc.'!T9)</f>
        <v>-0.20551999999999998</v>
      </c>
      <c r="AT6" s="114">
        <f>IF(ISBLANK('In Process Calc.'!U9),"",'In Process Calc.'!U9)</f>
        <v>-0.62153999999999898</v>
      </c>
      <c r="AU6" s="114">
        <f>IF(ISBLANK('In Process Calc.'!V9),"",'In Process Calc.'!V9)</f>
        <v>-1.4595322315617167</v>
      </c>
      <c r="AV6" s="114">
        <f>IF(ISBLANK('In Process Calc.'!W9),"",'In Process Calc.'!W9)</f>
        <v>0.26283479323939962</v>
      </c>
      <c r="AW6" s="114">
        <f>IF(ISBLANK('In Process Calc.'!X9),"",'In Process Calc.'!X9)</f>
        <v>0.52799801783944456</v>
      </c>
      <c r="AX6" s="114">
        <f>IF(ISBLANK('In Process Calc.'!Y9),"",'In Process Calc.'!Y9)</f>
        <v>0.70737122557726417</v>
      </c>
      <c r="AY6" s="114">
        <f>IF(ISBLANK('In Process Calc.'!Z9),"",'In Process Calc.'!Z9)</f>
        <v>0.98730349927574834</v>
      </c>
      <c r="AZ6" s="114">
        <f>IF(ISBLANK('In Process Calc.'!AA9),"",'In Process Calc.'!AA9)</f>
        <v>0.47142178142936791</v>
      </c>
      <c r="BA6" s="114">
        <f>IF(ISBLANK('In Process Calc.'!AB9),"",'In Process Calc.'!AB9)</f>
        <v>0.16172574589163846</v>
      </c>
      <c r="BB6" s="114">
        <f>IF(ISBLANK('In Process Calc.'!AC9),"",'In Process Calc.'!AC9)</f>
        <v>3.2183099999999998</v>
      </c>
      <c r="BC6" s="114">
        <f>IF(ISBLANK('In Process Calc.'!AD9),"",'In Process Calc.'!AD9)</f>
        <v>0.24999114660993493</v>
      </c>
      <c r="BD6" s="114">
        <f>IF(ISBLANK('In Process Calc.'!AE9),"",'In Process Calc.'!AE9)</f>
        <v>0.29191391347791884</v>
      </c>
      <c r="BE6" s="114">
        <f>IF(ISBLANK('In Process Calc.'!AF9),"",'In Process Calc.'!AF9)</f>
        <v>2.0585604653127003</v>
      </c>
      <c r="BF6" s="114">
        <f>IF(ISBLANK('In Process Calc.'!AG9),"",'In Process Calc.'!AG9)</f>
        <v>0.39297237095113291</v>
      </c>
      <c r="BG6" s="114">
        <f>IF(ISBLANK('In Process Calc.'!AH9),"",'In Process Calc.'!AH9)</f>
        <v>0.13619420036421548</v>
      </c>
      <c r="BH6" s="114">
        <f>IF(ISBLANK('In Process Calc.'!AI9),"",'In Process Calc.'!AI9)</f>
        <v>0.36321671075525103</v>
      </c>
      <c r="BI6" s="114">
        <f>IF(ISBLANK('In Process Calc.'!AJ9),"",'In Process Calc.'!AJ9)</f>
        <v>0.64414306281697098</v>
      </c>
      <c r="BJ6" s="114">
        <f>IF(ISBLANK('In Process Calc.'!AK9),"",'In Process Calc.'!AK9)</f>
        <v>0</v>
      </c>
      <c r="BK6" s="114">
        <f>IF(ISBLANK('In Process Calc.'!AL9),"",'In Process Calc.'!AL9)</f>
        <v>12.368509887509774</v>
      </c>
      <c r="BL6" s="114">
        <f>IF(ISBLANK('In Process Calc.'!AM9),"",'In Process Calc.'!AM9)</f>
        <v>14.727997434344683</v>
      </c>
      <c r="BM6" s="114">
        <f>IF(ISBLANK('In Process Calc.'!AN9),"",'In Process Calc.'!AN9)</f>
        <v>53.671494608898669</v>
      </c>
      <c r="BO6" s="54" t="s">
        <v>112</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CG5+MAX('In Process Calc.'!$C$3:$C$96)/20</f>
        <v>50.389999999993591</v>
      </c>
      <c r="CH6" s="76">
        <f t="shared" si="0"/>
        <v>1.0954013655640766</v>
      </c>
      <c r="CI6" s="76">
        <f t="shared" si="1"/>
        <v>682.95503839187052</v>
      </c>
      <c r="CJ6" s="76">
        <f t="shared" si="2"/>
        <v>0</v>
      </c>
      <c r="CK6" s="76">
        <f t="shared" si="3"/>
        <v>33.274483813629033</v>
      </c>
      <c r="CL6" s="76">
        <f t="shared" si="4"/>
        <v>-0.30204282529727161</v>
      </c>
      <c r="CM6" s="76">
        <f t="shared" si="5"/>
        <v>6.7127208956667989E-2</v>
      </c>
      <c r="CN6" s="76">
        <f t="shared" si="6"/>
        <v>1.2603452853407855</v>
      </c>
      <c r="CO6" s="76">
        <f t="shared" si="7"/>
        <v>-5.7404544134378344E-2</v>
      </c>
      <c r="CP6" s="76">
        <f t="shared" si="8"/>
        <v>0.14571756392057539</v>
      </c>
      <c r="CQ6" s="76">
        <f t="shared" si="9"/>
        <v>2.9163489227158514</v>
      </c>
      <c r="CR6" s="76">
        <f t="shared" si="10"/>
        <v>-6.1046681330181693E-2</v>
      </c>
      <c r="CS6" s="76">
        <f t="shared" si="11"/>
        <v>-0.20508432735780485</v>
      </c>
      <c r="CT6" s="76">
        <f t="shared" si="12"/>
        <v>-0.46551159926208469</v>
      </c>
      <c r="CU6" s="76">
        <f t="shared" si="13"/>
        <v>0.1473086441868863</v>
      </c>
      <c r="CV6" s="76">
        <f t="shared" si="14"/>
        <v>0.13362985019387183</v>
      </c>
      <c r="CW6" s="76">
        <f t="shared" si="15"/>
        <v>2.2261028023210834</v>
      </c>
      <c r="CX6" s="76">
        <f t="shared" si="16"/>
        <v>0.1993881804266254</v>
      </c>
      <c r="CY6" s="76">
        <f t="shared" si="17"/>
        <v>7.346835793894832E-2</v>
      </c>
      <c r="CZ6" s="76">
        <f t="shared" si="18"/>
        <v>4.7682864752126297E-2</v>
      </c>
      <c r="DA6" s="76">
        <f t="shared" si="19"/>
        <v>1.0223305330003969</v>
      </c>
      <c r="DB6" s="76">
        <f t="shared" si="20"/>
        <v>4.7707807376230947E-2</v>
      </c>
      <c r="DC6" s="76">
        <f t="shared" si="21"/>
        <v>3.3634772031853076E-2</v>
      </c>
      <c r="DD6" s="76">
        <f t="shared" si="22"/>
        <v>0.47106163666018525</v>
      </c>
      <c r="DE6" s="76">
        <f t="shared" si="23"/>
        <v>4.6050980098092116E-2</v>
      </c>
      <c r="DF6" s="76">
        <f t="shared" si="24"/>
        <v>2.5297915532839232E-2</v>
      </c>
      <c r="DG6" s="76">
        <f t="shared" si="25"/>
        <v>0.16625697079695495</v>
      </c>
      <c r="DH6" s="76">
        <f t="shared" si="26"/>
        <v>0.11232651571123756</v>
      </c>
      <c r="DI6" s="76">
        <f t="shared" si="27"/>
        <v>0</v>
      </c>
      <c r="DJ6" s="76">
        <f t="shared" si="28"/>
        <v>3.0840180496418101</v>
      </c>
      <c r="DK6" s="76">
        <f t="shared" si="29"/>
        <v>3.787174742230965</v>
      </c>
      <c r="DL6" s="76">
        <f t="shared" si="30"/>
        <v>13.262079951691934</v>
      </c>
    </row>
    <row r="7" spans="1:116" s="48" customFormat="1" ht="12" x14ac:dyDescent="0.15">
      <c r="A7" s="114">
        <f>IF(ISBLANK('In Process Calc.'!C7),"",'In Process Calc.'!C7)</f>
        <v>95.883333333302289</v>
      </c>
      <c r="B7" s="114">
        <f>IF(ISBLANK('Measured Data'!H11),"",'Measured Data'!H11)</f>
        <v>2.1176897121429445</v>
      </c>
      <c r="C7" s="114">
        <f>IF(ISBLANK('In Process Calc.'!K7),"",'In Process Calc.'!K7)</f>
        <v>1418.2493529834746</v>
      </c>
      <c r="D7" s="114">
        <f>IF(ISBLANK('In Process Calc.'!L7),"",'In Process Calc.'!L7)</f>
        <v>0</v>
      </c>
      <c r="E7" s="114">
        <f>IF(ISBLANK('In Process Calc.'!M7),"",'In Process Calc.'!M7)</f>
        <v>99.507949999999994</v>
      </c>
      <c r="F7" s="114" t="str">
        <f>IF(ISBLANK('In Process Calc.'!N7),"",'In Process Calc.'!N7)</f>
        <v/>
      </c>
      <c r="G7" s="114" t="str">
        <f>IF(ISBLANK('In Process Calc.'!O7),"",'In Process Calc.'!O7)</f>
        <v/>
      </c>
      <c r="H7" s="114" t="str">
        <f>IF(ISBLANK('In Process Calc.'!P7),"",'In Process Calc.'!P7)</f>
        <v/>
      </c>
      <c r="I7" s="114" t="str">
        <f>IF(ISBLANK('In Process Calc.'!Q7),"",'In Process Calc.'!Q7)</f>
        <v/>
      </c>
      <c r="J7" s="114" t="str">
        <f>IF(ISBLANK('In Process Calc.'!R7),"",'In Process Calc.'!R7)</f>
        <v/>
      </c>
      <c r="K7" s="114">
        <f>IF(ISBLANK('In Process Calc.'!S7),"",'In Process Calc.'!S7)</f>
        <v>5.7716111111111168</v>
      </c>
      <c r="L7" s="114">
        <f>IF(ISBLANK('In Process Calc.'!T7),"",'In Process Calc.'!T7)</f>
        <v>-0.12512000000000001</v>
      </c>
      <c r="M7" s="114">
        <f>IF(ISBLANK('In Process Calc.'!U7),"",'In Process Calc.'!U7)</f>
        <v>-0.5172099999999995</v>
      </c>
      <c r="N7" s="114" t="str">
        <f>IF(ISBLANK('In Process Calc.'!V7),"",'In Process Calc.'!V7)</f>
        <v/>
      </c>
      <c r="O7" s="114" t="str">
        <f>IF(ISBLANK('In Process Calc.'!W7),"",'In Process Calc.'!W7)</f>
        <v/>
      </c>
      <c r="P7" s="114" t="str">
        <f>IF(ISBLANK('In Process Calc.'!X7),"",'In Process Calc.'!X7)</f>
        <v/>
      </c>
      <c r="Q7" s="114">
        <f>IF(ISBLANK('In Process Calc.'!Y7),"",'In Process Calc.'!Y7)</f>
        <v>2.935945825932504</v>
      </c>
      <c r="R7" s="114" t="str">
        <f>IF(ISBLANK('In Process Calc.'!Z7),"",'In Process Calc.'!Z7)</f>
        <v/>
      </c>
      <c r="S7" s="114" t="str">
        <f>IF(ISBLANK('In Process Calc.'!AA7),"",'In Process Calc.'!AA7)</f>
        <v/>
      </c>
      <c r="T7" s="114" t="str">
        <f>IF(ISBLANK('In Process Calc.'!AB7),"",'In Process Calc.'!AB7)</f>
        <v/>
      </c>
      <c r="U7" s="114">
        <f>IF(ISBLANK('In Process Calc.'!AC7),"",'In Process Calc.'!AC7)</f>
        <v>2.4750900000000002</v>
      </c>
      <c r="V7" s="114" t="str">
        <f>IF(ISBLANK('In Process Calc.'!AD7),"",'In Process Calc.'!AD7)</f>
        <v/>
      </c>
      <c r="W7" s="114" t="str">
        <f>IF(ISBLANK('In Process Calc.'!AE7),"",'In Process Calc.'!AE7)</f>
        <v/>
      </c>
      <c r="X7" s="114" t="str">
        <f>IF(ISBLANK('In Process Calc.'!AF7),"",'In Process Calc.'!AF7)</f>
        <v/>
      </c>
      <c r="Y7" s="114" t="str">
        <f>IF(ISBLANK('In Process Calc.'!AG7),"",'In Process Calc.'!AG7)</f>
        <v/>
      </c>
      <c r="Z7" s="114" t="str">
        <f>IF(ISBLANK('In Process Calc.'!AH7),"",'In Process Calc.'!AH7)</f>
        <v/>
      </c>
      <c r="AA7" s="114" t="str">
        <f>IF(ISBLANK('In Process Calc.'!AI7),"",'In Process Calc.'!AI7)</f>
        <v/>
      </c>
      <c r="AB7" s="114" t="str">
        <f>IF(ISBLANK('In Process Calc.'!AJ7),"",'In Process Calc.'!AJ7)</f>
        <v/>
      </c>
      <c r="AC7" s="114">
        <f>IF(ISBLANK('In Process Calc.'!AK7),"",'In Process Calc.'!AK7)</f>
        <v>0</v>
      </c>
      <c r="AD7" s="114" t="str">
        <f>IF(ISBLANK('In Process Calc.'!AL7),"",'In Process Calc.'!AL7)</f>
        <v/>
      </c>
      <c r="AE7" s="114" t="str">
        <f>IF(ISBLANK('In Process Calc.'!AM7),"",'In Process Calc.'!AM7)</f>
        <v/>
      </c>
      <c r="AF7" s="114" t="str">
        <f>IF(ISBLANK('In Process Calc.'!AN7),"",'In Process Calc.'!AN7)</f>
        <v/>
      </c>
      <c r="AH7" s="114">
        <f>IF(ISBLANK('In Process Calc.'!C11),"",'In Process Calc.'!C11)</f>
        <v>188.41666666668607</v>
      </c>
      <c r="AI7" s="114">
        <f>IF(ISBLANK('Measured Data'!H15),"",'Measured Data'!H15)</f>
        <v>3.9654120040893557</v>
      </c>
      <c r="AJ7" s="114">
        <f>IF(ISBLANK('In Process Calc.'!K11),"",'In Process Calc.'!K11)</f>
        <v>3053.1349226575476</v>
      </c>
      <c r="AK7" s="114">
        <f>IF(ISBLANK('In Process Calc.'!L11),"",'In Process Calc.'!L11)</f>
        <v>0</v>
      </c>
      <c r="AL7" s="114">
        <f>IF(ISBLANK('In Process Calc.'!M11),"",'In Process Calc.'!M11)</f>
        <v>348.85237000000001</v>
      </c>
      <c r="AM7" s="114">
        <f>IF(ISBLANK('In Process Calc.'!N11),"",'In Process Calc.'!N11)</f>
        <v>-0.6168011264168578</v>
      </c>
      <c r="AN7" s="114">
        <f>IF(ISBLANK('In Process Calc.'!O11),"",'In Process Calc.'!O11)</f>
        <v>0.38401871412169974</v>
      </c>
      <c r="AO7" s="114">
        <f>IF(ISBLANK('In Process Calc.'!P11),"",'In Process Calc.'!P11)</f>
        <v>5.0163244020587356</v>
      </c>
      <c r="AP7" s="114">
        <f>IF(ISBLANK('In Process Calc.'!Q11),"",'In Process Calc.'!Q11)</f>
        <v>1.6077122680489802</v>
      </c>
      <c r="AQ7" s="114">
        <f>IF(ISBLANK('In Process Calc.'!R11),"",'In Process Calc.'!R11)</f>
        <v>0.67164555921052627</v>
      </c>
      <c r="AR7" s="114">
        <f>IF(ISBLANK('In Process Calc.'!S11),"",'In Process Calc.'!S11)</f>
        <v>13.782997788478699</v>
      </c>
      <c r="AS7" s="114">
        <f>IF(ISBLANK('In Process Calc.'!T11),"",'In Process Calc.'!T11)</f>
        <v>-0.2708379486356341</v>
      </c>
      <c r="AT7" s="114">
        <f>IF(ISBLANK('In Process Calc.'!U11),"",'In Process Calc.'!U11)</f>
        <v>-0.85370158908507121</v>
      </c>
      <c r="AU7" s="114">
        <f>IF(ISBLANK('In Process Calc.'!V11),"",'In Process Calc.'!V11)</f>
        <v>-1.9089607649305731</v>
      </c>
      <c r="AV7" s="114">
        <f>IF(ISBLANK('In Process Calc.'!W11),"",'In Process Calc.'!W11)</f>
        <v>0.32682052102317144</v>
      </c>
      <c r="AW7" s="114">
        <f>IF(ISBLANK('In Process Calc.'!X11),"",'In Process Calc.'!X11)</f>
        <v>0.70834260882823785</v>
      </c>
      <c r="AX7" s="114">
        <f>IF(ISBLANK('In Process Calc.'!Y11),"",'In Process Calc.'!Y11)</f>
        <v>-0.39430130235581651</v>
      </c>
      <c r="AY7" s="114">
        <f>IF(ISBLANK('In Process Calc.'!Z11),"",'In Process Calc.'!Z11)</f>
        <v>1.4118524052755959</v>
      </c>
      <c r="AZ7" s="114">
        <f>IF(ISBLANK('In Process Calc.'!AA11),"",'In Process Calc.'!AA11)</f>
        <v>0.67090574066050546</v>
      </c>
      <c r="BA7" s="114">
        <f>IF(ISBLANK('In Process Calc.'!AB11),"",'In Process Calc.'!AB11)</f>
        <v>0.19395361265660044</v>
      </c>
      <c r="BB7" s="114">
        <f>IF(ISBLANK('In Process Calc.'!AC11),"",'In Process Calc.'!AC11)</f>
        <v>4.567794000000001</v>
      </c>
      <c r="BC7" s="114">
        <f>IF(ISBLANK('In Process Calc.'!AD11),"",'In Process Calc.'!AD11)</f>
        <v>0.31243729952476018</v>
      </c>
      <c r="BD7" s="114">
        <f>IF(ISBLANK('In Process Calc.'!AE11),"",'In Process Calc.'!AE11)</f>
        <v>0.42732223450632179</v>
      </c>
      <c r="BE7" s="114">
        <f>IF(ISBLANK('In Process Calc.'!AF11),"",'In Process Calc.'!AF11)</f>
        <v>2.7375518060682431</v>
      </c>
      <c r="BF7" s="114">
        <f>IF(ISBLANK('In Process Calc.'!AG11),"",'In Process Calc.'!AG11)</f>
        <v>0.5622604837785341</v>
      </c>
      <c r="BG7" s="114">
        <f>IF(ISBLANK('In Process Calc.'!AH11),"",'In Process Calc.'!AH11)</f>
        <v>0.17796867032455441</v>
      </c>
      <c r="BH7" s="114">
        <f>IF(ISBLANK('In Process Calc.'!AI11),"",'In Process Calc.'!AI11)</f>
        <v>0.12007923076187405</v>
      </c>
      <c r="BI7" s="114">
        <f>IF(ISBLANK('In Process Calc.'!AJ11),"",'In Process Calc.'!AJ11)</f>
        <v>0.91889679734535346</v>
      </c>
      <c r="BJ7" s="114">
        <f>IF(ISBLANK('In Process Calc.'!AK11),"",'In Process Calc.'!AK11)</f>
        <v>0</v>
      </c>
      <c r="BK7" s="114">
        <f>IF(ISBLANK('In Process Calc.'!AL11),"",'In Process Calc.'!AL11)</f>
        <v>16.101700533155686</v>
      </c>
      <c r="BL7" s="114">
        <f>IF(ISBLANK('In Process Calc.'!AM11),"",'In Process Calc.'!AM11)</f>
        <v>20.052693406738829</v>
      </c>
      <c r="BM7" s="114">
        <f>IF(ISBLANK('In Process Calc.'!AN11),"",'In Process Calc.'!AN11)</f>
        <v>67.960308857945236</v>
      </c>
      <c r="BO7" s="54" t="s">
        <v>108</v>
      </c>
      <c r="BP7" s="56">
        <f t="array" ref="BP7:BS7">LINEST($E3:INDEX($E:$E,COUNT($E:$E)+2),$A$3:INDEX($A:$A,COUNT($A:$A)+2)^{1,2,3},TRUE,TRUE)</f>
        <v>-2.4177483661977526E-5</v>
      </c>
      <c r="BQ7" s="56">
        <v>1.5370134176042619E-2</v>
      </c>
      <c r="BR7" s="56">
        <v>-0.27298011113933873</v>
      </c>
      <c r="BS7" s="56">
        <v>11.096300784499306</v>
      </c>
      <c r="BT7" s="56">
        <f t="array" ref="BT7:BX7">LINEST($E3:INDEX($E:$E,COUNT($E:$E)+2),$A$3:INDEX($A:$A,COUNT($A:$A)+2)^{1,2,3,4},TRUE,TRUE)</f>
        <v>-9.9605883174139238E-8</v>
      </c>
      <c r="BU7" s="56">
        <v>4.2840089860893442E-5</v>
      </c>
      <c r="BV7" s="56">
        <v>1.1642393635813999E-3</v>
      </c>
      <c r="BW7" s="56">
        <v>0.71161724369443302</v>
      </c>
      <c r="BX7" s="56">
        <v>-0.23089397616570295</v>
      </c>
      <c r="BY7" s="57">
        <f>IF('Cumulative Curves'!$B$5=6,#REF!,IF('Cumulative Curves'!$B$5=5,#REF!, IF( 'Cumulative Curves'!$B$5=4, BX7,IF('Cumulative Curves'!$B$5=3, BS7, 0))))</f>
        <v>11.096300784499306</v>
      </c>
      <c r="BZ7" s="57">
        <f>IF('Cumulative Curves'!$B$5=6,#REF!,IF('Cumulative Curves'!$B$5=5,#REF!, IF( 'Cumulative Curves'!$B$5=4, BW7,IF('Cumulative Curves'!$B$5=3, BR7, 0))))</f>
        <v>-0.27298011113933873</v>
      </c>
      <c r="CA7" s="57">
        <f>IF('Cumulative Curves'!$B$5=6,#REF!,IF('Cumulative Curves'!$B$5=5,#REF!, IF( 'Cumulative Curves'!$B$5=4, BV7,IF('Cumulative Curves'!$B$5=3, BQ7, 0))))</f>
        <v>1.5370134176042619E-2</v>
      </c>
      <c r="CB7" s="57">
        <f>IF('Cumulative Curves'!$B$5=6,#REF!,IF('Cumulative Curves'!$B$5=5,#REF!, IF( 'Cumulative Curves'!$B$5=4, BU7,IF('Cumulative Curves'!$B$5=3, BP7, 0))))</f>
        <v>-2.4177483661977526E-5</v>
      </c>
      <c r="CC7" s="57">
        <f>IF('Cumulative Curves'!$B$5=6,#REF!,IF('Cumulative Curves'!$B$5=5,#REF!, IF( 'Cumulative Curves'!$B$5=4,BT7, 0)))</f>
        <v>0</v>
      </c>
      <c r="CD7" s="57">
        <f>IF('Cumulative Curves'!$B$5=6,#REF!,IF('Cumulative Curves'!$B$5=5,#REF!, 0))</f>
        <v>0</v>
      </c>
      <c r="CE7" s="57">
        <f>IF('Cumulative Curves'!$B$5=6,#REF!,0)</f>
        <v>0</v>
      </c>
      <c r="CF7" s="49"/>
      <c r="CG7" s="76">
        <f>CG6+MAX('In Process Calc.'!$C$3:$C$96)/20</f>
        <v>67.186666666658127</v>
      </c>
      <c r="CH7" s="76">
        <f t="shared" si="0"/>
        <v>1.4709407774810206</v>
      </c>
      <c r="CI7" s="76">
        <f t="shared" si="1"/>
        <v>982.98062092591954</v>
      </c>
      <c r="CJ7" s="76">
        <f t="shared" si="2"/>
        <v>0</v>
      </c>
      <c r="CK7" s="76">
        <f t="shared" si="3"/>
        <v>54.804562886241612</v>
      </c>
      <c r="CL7" s="76">
        <f t="shared" si="4"/>
        <v>-0.39121867898476331</v>
      </c>
      <c r="CM7" s="76">
        <f t="shared" si="5"/>
        <v>9.8559177926950292E-2</v>
      </c>
      <c r="CN7" s="76">
        <f t="shared" si="6"/>
        <v>1.8340503015397458</v>
      </c>
      <c r="CO7" s="76">
        <f t="shared" si="7"/>
        <v>-4.0836903822150099E-2</v>
      </c>
      <c r="CP7" s="76">
        <f t="shared" si="8"/>
        <v>0.20864406709105565</v>
      </c>
      <c r="CQ7" s="76">
        <f t="shared" si="9"/>
        <v>3.8606786730322904</v>
      </c>
      <c r="CR7" s="76">
        <f t="shared" si="10"/>
        <v>-8.7450391337081074E-2</v>
      </c>
      <c r="CS7" s="76">
        <f t="shared" si="11"/>
        <v>-0.29052807742872316</v>
      </c>
      <c r="CT7" s="76">
        <f t="shared" si="12"/>
        <v>-0.63257072022067029</v>
      </c>
      <c r="CU7" s="76">
        <f t="shared" si="13"/>
        <v>0.1800265509840549</v>
      </c>
      <c r="CV7" s="76">
        <f t="shared" si="14"/>
        <v>0.19333178466126608</v>
      </c>
      <c r="CW7" s="76">
        <f t="shared" si="15"/>
        <v>2.7558904325040139</v>
      </c>
      <c r="CX7" s="76">
        <f t="shared" si="16"/>
        <v>0.30809362256062711</v>
      </c>
      <c r="CY7" s="76">
        <f t="shared" si="17"/>
        <v>0.1240742534323486</v>
      </c>
      <c r="CZ7" s="76">
        <f t="shared" si="18"/>
        <v>6.5079313863523044E-2</v>
      </c>
      <c r="DA7" s="76">
        <f t="shared" si="19"/>
        <v>1.4248045992885257</v>
      </c>
      <c r="DB7" s="76">
        <f t="shared" si="20"/>
        <v>7.5318090642517696E-2</v>
      </c>
      <c r="DC7" s="76">
        <f t="shared" si="21"/>
        <v>6.4148458655474069E-2</v>
      </c>
      <c r="DD7" s="76">
        <f t="shared" si="22"/>
        <v>0.69993353037490313</v>
      </c>
      <c r="DE7" s="76">
        <f t="shared" si="23"/>
        <v>8.6754440364703131E-2</v>
      </c>
      <c r="DF7" s="76">
        <f t="shared" si="24"/>
        <v>4.0274979964958123E-2</v>
      </c>
      <c r="DG7" s="76">
        <f t="shared" si="25"/>
        <v>0.20373742005574852</v>
      </c>
      <c r="DH7" s="76">
        <f t="shared" si="26"/>
        <v>0.18199809601052711</v>
      </c>
      <c r="DI7" s="76">
        <f t="shared" si="27"/>
        <v>0</v>
      </c>
      <c r="DJ7" s="76">
        <f t="shared" si="28"/>
        <v>4.468058772598174</v>
      </c>
      <c r="DK7" s="76">
        <f t="shared" si="29"/>
        <v>5.4674353562555398</v>
      </c>
      <c r="DL7" s="76">
        <f t="shared" si="30"/>
        <v>19.180744241307281</v>
      </c>
    </row>
    <row r="8" spans="1:116" s="48" customFormat="1" ht="12" x14ac:dyDescent="0.15">
      <c r="A8" s="114">
        <f>IF(ISBLANK('In Process Calc.'!C8),"",'In Process Calc.'!C8)</f>
        <v>114.73333333327901</v>
      </c>
      <c r="B8" s="114">
        <f>IF(ISBLANK('Measured Data'!H12),"",'Measured Data'!H12)</f>
        <v>2.5671063495635988</v>
      </c>
      <c r="C8" s="114">
        <f>IF(ISBLANK('In Process Calc.'!K8),"",'In Process Calc.'!K8)</f>
        <v>1782.7262459316255</v>
      </c>
      <c r="D8" s="114">
        <f>IF(ISBLANK('In Process Calc.'!L8),"",'In Process Calc.'!L8)</f>
        <v>0</v>
      </c>
      <c r="E8" s="114">
        <f>IF(ISBLANK('In Process Calc.'!M8),"",'In Process Calc.'!M8)</f>
        <v>127.04140000000001</v>
      </c>
      <c r="F8" s="114" t="str">
        <f>IF(ISBLANK('In Process Calc.'!N8),"",'In Process Calc.'!N8)</f>
        <v/>
      </c>
      <c r="G8" s="114" t="str">
        <f>IF(ISBLANK('In Process Calc.'!O8),"",'In Process Calc.'!O8)</f>
        <v/>
      </c>
      <c r="H8" s="114" t="str">
        <f>IF(ISBLANK('In Process Calc.'!P8),"",'In Process Calc.'!P8)</f>
        <v/>
      </c>
      <c r="I8" s="114" t="str">
        <f>IF(ISBLANK('In Process Calc.'!Q8),"",'In Process Calc.'!Q8)</f>
        <v/>
      </c>
      <c r="J8" s="114" t="str">
        <f>IF(ISBLANK('In Process Calc.'!R8),"",'In Process Calc.'!R8)</f>
        <v/>
      </c>
      <c r="K8" s="114">
        <f>IF(ISBLANK('In Process Calc.'!S8),"",'In Process Calc.'!S8)</f>
        <v>7.4837222222222284</v>
      </c>
      <c r="L8" s="114">
        <f>IF(ISBLANK('In Process Calc.'!T8),"",'In Process Calc.'!T8)</f>
        <v>-0.14945</v>
      </c>
      <c r="M8" s="114">
        <f>IF(ISBLANK('In Process Calc.'!U8),"",'In Process Calc.'!U8)</f>
        <v>-0.53342999999999929</v>
      </c>
      <c r="N8" s="114" t="str">
        <f>IF(ISBLANK('In Process Calc.'!V8),"",'In Process Calc.'!V8)</f>
        <v/>
      </c>
      <c r="O8" s="114" t="str">
        <f>IF(ISBLANK('In Process Calc.'!W8),"",'In Process Calc.'!W8)</f>
        <v/>
      </c>
      <c r="P8" s="114" t="str">
        <f>IF(ISBLANK('In Process Calc.'!X8),"",'In Process Calc.'!X8)</f>
        <v/>
      </c>
      <c r="Q8" s="114">
        <f>IF(ISBLANK('In Process Calc.'!Y8),"",'In Process Calc.'!Y8)</f>
        <v>2.4857904085257543</v>
      </c>
      <c r="R8" s="114" t="str">
        <f>IF(ISBLANK('In Process Calc.'!Z8),"",'In Process Calc.'!Z8)</f>
        <v/>
      </c>
      <c r="S8" s="114" t="str">
        <f>IF(ISBLANK('In Process Calc.'!AA8),"",'In Process Calc.'!AA8)</f>
        <v/>
      </c>
      <c r="T8" s="114" t="str">
        <f>IF(ISBLANK('In Process Calc.'!AB8),"",'In Process Calc.'!AB8)</f>
        <v/>
      </c>
      <c r="U8" s="114">
        <f>IF(ISBLANK('In Process Calc.'!AC8),"",'In Process Calc.'!AC8)</f>
        <v>2.9860199999999999</v>
      </c>
      <c r="V8" s="114" t="str">
        <f>IF(ISBLANK('In Process Calc.'!AD8),"",'In Process Calc.'!AD8)</f>
        <v/>
      </c>
      <c r="W8" s="114" t="str">
        <f>IF(ISBLANK('In Process Calc.'!AE8),"",'In Process Calc.'!AE8)</f>
        <v/>
      </c>
      <c r="X8" s="114" t="str">
        <f>IF(ISBLANK('In Process Calc.'!AF8),"",'In Process Calc.'!AF8)</f>
        <v/>
      </c>
      <c r="Y8" s="114" t="str">
        <f>IF(ISBLANK('In Process Calc.'!AG8),"",'In Process Calc.'!AG8)</f>
        <v/>
      </c>
      <c r="Z8" s="114" t="str">
        <f>IF(ISBLANK('In Process Calc.'!AH8),"",'In Process Calc.'!AH8)</f>
        <v/>
      </c>
      <c r="AA8" s="114" t="str">
        <f>IF(ISBLANK('In Process Calc.'!AI8),"",'In Process Calc.'!AI8)</f>
        <v/>
      </c>
      <c r="AB8" s="114" t="str">
        <f>IF(ISBLANK('In Process Calc.'!AJ8),"",'In Process Calc.'!AJ8)</f>
        <v/>
      </c>
      <c r="AC8" s="114">
        <f>IF(ISBLANK('In Process Calc.'!AK8),"",'In Process Calc.'!AK8)</f>
        <v>0</v>
      </c>
      <c r="AD8" s="114" t="str">
        <f>IF(ISBLANK('In Process Calc.'!AL8),"",'In Process Calc.'!AL8)</f>
        <v/>
      </c>
      <c r="AE8" s="114" t="str">
        <f>IF(ISBLANK('In Process Calc.'!AM8),"",'In Process Calc.'!AM8)</f>
        <v/>
      </c>
      <c r="AF8" s="114" t="str">
        <f>IF(ISBLANK('In Process Calc.'!AN8),"",'In Process Calc.'!AN8)</f>
        <v/>
      </c>
      <c r="AH8" s="114">
        <f>IF(ISBLANK('In Process Calc.'!C12),"",'In Process Calc.'!C12)</f>
        <v>212.58333333337214</v>
      </c>
      <c r="AI8" s="114">
        <f>IF(ISBLANK('Measured Data'!H16),"",'Measured Data'!H16)</f>
        <v>4.0829351974487302</v>
      </c>
      <c r="AJ8" s="114">
        <f>IF(ISBLANK('In Process Calc.'!K12),"",'In Process Calc.'!K12)</f>
        <v>3139.9375532727813</v>
      </c>
      <c r="AK8" s="114">
        <f>IF(ISBLANK('In Process Calc.'!L12),"",'In Process Calc.'!L12)</f>
        <v>0</v>
      </c>
      <c r="AL8" s="114">
        <f>IF(ISBLANK('In Process Calc.'!M12),"",'In Process Calc.'!M12)</f>
        <v>418.61314000000004</v>
      </c>
      <c r="AM8" s="114">
        <f>IF(ISBLANK('In Process Calc.'!N12),"",'In Process Calc.'!N12)</f>
        <v>-0.26611328266335016</v>
      </c>
      <c r="AN8" s="114">
        <f>IF(ISBLANK('In Process Calc.'!O12),"",'In Process Calc.'!O12)</f>
        <v>0.48704959816303128</v>
      </c>
      <c r="AO8" s="114">
        <f>IF(ISBLANK('In Process Calc.'!P12),"",'In Process Calc.'!P12)</f>
        <v>5.0163244020587356</v>
      </c>
      <c r="AP8" s="114">
        <f>IF(ISBLANK('In Process Calc.'!Q12),"",'In Process Calc.'!Q12)</f>
        <v>2.4133971902937401</v>
      </c>
      <c r="AQ8" s="114">
        <f>IF(ISBLANK('In Process Calc.'!R12),"",'In Process Calc.'!R12)</f>
        <v>0.80345164473684205</v>
      </c>
      <c r="AR8" s="114">
        <f>IF(ISBLANK('In Process Calc.'!S12),"",'In Process Calc.'!S12)</f>
        <v>16.778431121812034</v>
      </c>
      <c r="AS8" s="114">
        <f>IF(ISBLANK('In Process Calc.'!T12),"",'In Process Calc.'!T12)</f>
        <v>-0.23390794863563408</v>
      </c>
      <c r="AT8" s="114">
        <f>IF(ISBLANK('In Process Calc.'!U12),"",'In Process Calc.'!U12)</f>
        <v>-0.83892958908507131</v>
      </c>
      <c r="AU8" s="114">
        <f>IF(ISBLANK('In Process Calc.'!V12),"",'In Process Calc.'!V12)</f>
        <v>-2.0388331507038515</v>
      </c>
      <c r="AV8" s="114">
        <f>IF(ISBLANK('In Process Calc.'!W12),"",'In Process Calc.'!W12)</f>
        <v>0.38108923107108494</v>
      </c>
      <c r="AW8" s="114">
        <f>IF(ISBLANK('In Process Calc.'!X12),"",'In Process Calc.'!X12)</f>
        <v>0.87501608599527292</v>
      </c>
      <c r="AX8" s="114">
        <f>IF(ISBLANK('In Process Calc.'!Y12),"",'In Process Calc.'!Y12)</f>
        <v>-0.47629508565954648</v>
      </c>
      <c r="AY8" s="114">
        <f>IF(ISBLANK('In Process Calc.'!Z12),"",'In Process Calc.'!Z12)</f>
        <v>1.7423839292521146</v>
      </c>
      <c r="AZ8" s="114">
        <f>IF(ISBLANK('In Process Calc.'!AA12),"",'In Process Calc.'!AA12)</f>
        <v>0.81085525841137795</v>
      </c>
      <c r="BA8" s="114">
        <f>IF(ISBLANK('In Process Calc.'!AB12),"",'In Process Calc.'!AB12)</f>
        <v>0.25186943599283795</v>
      </c>
      <c r="BB8" s="114">
        <f>IF(ISBLANK('In Process Calc.'!AC12),"",'In Process Calc.'!AC12)</f>
        <v>5.3654820000000001</v>
      </c>
      <c r="BC8" s="114">
        <f>IF(ISBLANK('In Process Calc.'!AD12),"",'In Process Calc.'!AD12)</f>
        <v>0.40007311283065028</v>
      </c>
      <c r="BD8" s="114">
        <f>IF(ISBLANK('In Process Calc.'!AE12),"",'In Process Calc.'!AE12)</f>
        <v>0.55947857950762403</v>
      </c>
      <c r="BE8" s="114">
        <f>IF(ISBLANK('In Process Calc.'!AF12),"",'In Process Calc.'!AF12)</f>
        <v>3.1515164078381548</v>
      </c>
      <c r="BF8" s="114">
        <f>IF(ISBLANK('In Process Calc.'!AG12),"",'In Process Calc.'!AG12)</f>
        <v>0.70673143743870881</v>
      </c>
      <c r="BG8" s="114">
        <f>IF(ISBLANK('In Process Calc.'!AH12),"",'In Process Calc.'!AH12)</f>
        <v>0.2130488250520674</v>
      </c>
      <c r="BH8" s="114">
        <f>IF(ISBLANK('In Process Calc.'!AI12),"",'In Process Calc.'!AI12)</f>
        <v>0.25215406932912388</v>
      </c>
      <c r="BI8" s="114">
        <f>IF(ISBLANK('In Process Calc.'!AJ12),"",'In Process Calc.'!AJ12)</f>
        <v>1.1036256065643035</v>
      </c>
      <c r="BJ8" s="114">
        <f>IF(ISBLANK('In Process Calc.'!AK12),"",'In Process Calc.'!AK12)</f>
        <v>0</v>
      </c>
      <c r="BK8" s="114">
        <f>IF(ISBLANK('In Process Calc.'!AL12),"",'In Process Calc.'!AL12)</f>
        <v>19.257898281702413</v>
      </c>
      <c r="BL8" s="114">
        <f>IF(ISBLANK('In Process Calc.'!AM12),"",'In Process Calc.'!AM12)</f>
        <v>24.357266999039062</v>
      </c>
      <c r="BM8" s="114">
        <f>IF(ISBLANK('In Process Calc.'!AN12),"",'In Process Calc.'!AN12)</f>
        <v>81.744371511770908</v>
      </c>
      <c r="BO8" s="54" t="s">
        <v>295</v>
      </c>
      <c r="BP8" s="56">
        <f t="array" ref="BP8:BS8">LINEST($AM3:INDEX($AM:$AM,COUNT($AM:$AM)+2),$AH$3:INDEX($AH:$AH,COUNT($AH:$AH)+2)^{1,2,3},TRUE,TRUE)</f>
        <v>-3.3408856859607918E-8</v>
      </c>
      <c r="BQ8" s="56">
        <v>3.9477114882267167E-5</v>
      </c>
      <c r="BR8" s="56">
        <v>-9.6019812567173027E-3</v>
      </c>
      <c r="BS8" s="56">
        <v>8.5837203292040254E-2</v>
      </c>
      <c r="BT8" s="56">
        <f t="array" ref="BT8:BX8">LINEST($AM3:INDEX($AM:$AM,COUNT($AM:$AM)+2),$AH$3:INDEX($AH:$AH,COUNT($AH:$AH)+2)^{1,2,3,4},TRUE,TRUE)</f>
        <v>-3.0999015289101953E-9</v>
      </c>
      <c r="BU8" s="56">
        <v>1.8712201622387939E-6</v>
      </c>
      <c r="BV8" s="56">
        <v>-3.0355355933595697E-4</v>
      </c>
      <c r="BW8" s="56">
        <v>8.4472047458187399E-3</v>
      </c>
      <c r="BX8" s="56">
        <v>-1.5715798214125165E-2</v>
      </c>
      <c r="BY8" s="57">
        <f>IF('Cumulative Curves'!$B$4=6,#REF!,IF('Cumulative Curves'!$B$4=5,#REF!, IF( 'Cumulative Curves'!$B$4=4, BX8,IF('Cumulative Curves'!$B$4=3, BS8, 0))))</f>
        <v>8.5837203292040254E-2</v>
      </c>
      <c r="BZ8" s="57">
        <f>IF('Cumulative Curves'!$B$4=6,#REF!,IF('Cumulative Curves'!$B$4=5,#REF!, IF( 'Cumulative Curves'!$B$4=4, BW8,IF('Cumulative Curves'!$B$4=3, BR8, 0))))</f>
        <v>-9.6019812567173027E-3</v>
      </c>
      <c r="CA8" s="57">
        <f>IF('Cumulative Curves'!$B$4=6,#REF!,IF('Cumulative Curves'!$B$4=5,#REF!, IF( 'Cumulative Curves'!$B$4=4, BV8,IF('Cumulative Curves'!$B$4=3, BQ8, 0))))</f>
        <v>3.9477114882267167E-5</v>
      </c>
      <c r="CB8" s="57">
        <f>IF('Cumulative Curves'!$B$4=6,#REF!,IF('Cumulative Curves'!$B$4=5,#REF!, IF( 'Cumulative Curves'!$B$4=4, BU8,IF('Cumulative Curves'!$B$4=3, BP8, 0))))</f>
        <v>-3.3408856859607918E-8</v>
      </c>
      <c r="CC8" s="57">
        <f>IF('Cumulative Curves'!$B$4=6,#REF!,IF('Cumulative Curves'!$B$4=5,#REF!, IF( 'Cumulative Curves'!$B$4=4,BT8, 0)))</f>
        <v>0</v>
      </c>
      <c r="CD8" s="57">
        <f>IF('Cumulative Curves'!$B$4=6,#REF!,IF('Cumulative Curves'!$B$4=5,#REF!, 0))</f>
        <v>0</v>
      </c>
      <c r="CE8" s="57">
        <f>IF('Cumulative Curves'!$B$4=6,#REF!,0)</f>
        <v>0</v>
      </c>
      <c r="CF8" s="49"/>
      <c r="CG8" s="76">
        <f>CG7+MAX('In Process Calc.'!$C$3:$C$96)/20</f>
        <v>83.983333333322662</v>
      </c>
      <c r="CH8" s="76">
        <f t="shared" si="0"/>
        <v>1.8857571363467795</v>
      </c>
      <c r="CI8" s="76">
        <f t="shared" si="1"/>
        <v>1287.5144458763748</v>
      </c>
      <c r="CJ8" s="76">
        <f t="shared" si="2"/>
        <v>0</v>
      </c>
      <c r="CK8" s="76">
        <f t="shared" si="3"/>
        <v>82.257592604775468</v>
      </c>
      <c r="CL8" s="76">
        <f t="shared" si="4"/>
        <v>-0.46191897038763891</v>
      </c>
      <c r="CM8" s="76">
        <f t="shared" si="5"/>
        <v>0.13375183062356225</v>
      </c>
      <c r="CN8" s="76">
        <f t="shared" si="6"/>
        <v>2.4195210904326574</v>
      </c>
      <c r="CO8" s="76">
        <f t="shared" si="7"/>
        <v>1.5879242727972878E-2</v>
      </c>
      <c r="CP8" s="76">
        <f t="shared" si="8"/>
        <v>0.2753416562446161</v>
      </c>
      <c r="CQ8" s="76">
        <f t="shared" si="9"/>
        <v>4.8443493160328215</v>
      </c>
      <c r="CR8" s="76">
        <f t="shared" si="10"/>
        <v>-0.11362155600832463</v>
      </c>
      <c r="CS8" s="76">
        <f t="shared" si="11"/>
        <v>-0.3794262126710975</v>
      </c>
      <c r="CT8" s="76">
        <f t="shared" si="12"/>
        <v>-0.80359168846363482</v>
      </c>
      <c r="CU8" s="76">
        <f t="shared" si="13"/>
        <v>0.20810375178570106</v>
      </c>
      <c r="CV8" s="76">
        <f t="shared" si="14"/>
        <v>0.25809591853598723</v>
      </c>
      <c r="CW8" s="76">
        <f t="shared" si="15"/>
        <v>2.8570056428727795</v>
      </c>
      <c r="CX8" s="76">
        <f t="shared" si="16"/>
        <v>0.43357127853229804</v>
      </c>
      <c r="CY8" s="76">
        <f t="shared" si="17"/>
        <v>0.18381652925596936</v>
      </c>
      <c r="CZ8" s="76">
        <f t="shared" si="18"/>
        <v>8.323374301906758E-2</v>
      </c>
      <c r="DA8" s="76">
        <f t="shared" si="19"/>
        <v>1.8540059982796573</v>
      </c>
      <c r="DB8" s="76">
        <f t="shared" si="20"/>
        <v>0.10583618108998979</v>
      </c>
      <c r="DC8" s="76">
        <f t="shared" si="21"/>
        <v>0.10201706850116456</v>
      </c>
      <c r="DD8" s="76">
        <f t="shared" si="22"/>
        <v>0.9517385852486131</v>
      </c>
      <c r="DE8" s="76">
        <f t="shared" si="23"/>
        <v>0.13644934851829948</v>
      </c>
      <c r="DF8" s="76">
        <f t="shared" si="24"/>
        <v>5.6989218876575619E-2</v>
      </c>
      <c r="DG8" s="76">
        <f t="shared" si="25"/>
        <v>0.23025991136949986</v>
      </c>
      <c r="DH8" s="76">
        <f t="shared" si="26"/>
        <v>0.26320672537326451</v>
      </c>
      <c r="DI8" s="76">
        <f t="shared" si="27"/>
        <v>0</v>
      </c>
      <c r="DJ8" s="76">
        <f t="shared" si="28"/>
        <v>5.9619937610174967</v>
      </c>
      <c r="DK8" s="76">
        <f t="shared" si="29"/>
        <v>7.2990702897341047</v>
      </c>
      <c r="DL8" s="76">
        <f t="shared" si="30"/>
        <v>25.526495855151804</v>
      </c>
    </row>
    <row r="9" spans="1:116" s="48" customFormat="1" ht="12" x14ac:dyDescent="0.15">
      <c r="A9" s="114">
        <f>IF(ISBLANK('In Process Calc.'!C9),"",'In Process Calc.'!C9)</f>
        <v>144.70000000001164</v>
      </c>
      <c r="B9" s="114">
        <f>IF(ISBLANK('Measured Data'!H13),"",'Measured Data'!H13)</f>
        <v>3.4855266643524172</v>
      </c>
      <c r="C9" s="114">
        <f>IF(ISBLANK('In Process Calc.'!K9),"",'In Process Calc.'!K9)</f>
        <v>2518.3809180774688</v>
      </c>
      <c r="D9" s="114">
        <f>IF(ISBLANK('In Process Calc.'!L9),"",'In Process Calc.'!L9)</f>
        <v>0</v>
      </c>
      <c r="E9" s="114">
        <f>IF(ISBLANK('In Process Calc.'!M9),"",'In Process Calc.'!M9)</f>
        <v>206.34040000000005</v>
      </c>
      <c r="F9" s="114">
        <f>IF(ISBLANK('In Process Calc.'!N9),"",'In Process Calc.'!N9)</f>
        <v>-0.85882245316509009</v>
      </c>
      <c r="G9" s="114">
        <f>IF(ISBLANK('In Process Calc.'!O9),"",'In Process Calc.'!O9)</f>
        <v>0.29007405281285903</v>
      </c>
      <c r="H9" s="114">
        <f>IF(ISBLANK('In Process Calc.'!P9),"",'In Process Calc.'!P9)</f>
        <v>4.1545466242809574</v>
      </c>
      <c r="I9" s="114">
        <f>IF(ISBLANK('In Process Calc.'!Q9),"",'In Process Calc.'!Q9)</f>
        <v>0.67950942829238825</v>
      </c>
      <c r="J9" s="114">
        <f>IF(ISBLANK('In Process Calc.'!R9),"",'In Process Calc.'!R9)</f>
        <v>0.55364720394736833</v>
      </c>
      <c r="K9" s="114">
        <f>IF(ISBLANK('In Process Calc.'!S9),"",'In Process Calc.'!S9)</f>
        <v>10.109222222222229</v>
      </c>
      <c r="L9" s="114">
        <f>IF(ISBLANK('In Process Calc.'!T9),"",'In Process Calc.'!T9)</f>
        <v>-0.20551999999999998</v>
      </c>
      <c r="M9" s="114">
        <f>IF(ISBLANK('In Process Calc.'!U9),"",'In Process Calc.'!U9)</f>
        <v>-0.62153999999999898</v>
      </c>
      <c r="N9" s="114">
        <f>IF(ISBLANK('In Process Calc.'!V9),"",'In Process Calc.'!V9)</f>
        <v>-1.4595322315617167</v>
      </c>
      <c r="O9" s="114">
        <f>IF(ISBLANK('In Process Calc.'!W9),"",'In Process Calc.'!W9)</f>
        <v>0.26283479323939962</v>
      </c>
      <c r="P9" s="114">
        <f>IF(ISBLANK('In Process Calc.'!X9),"",'In Process Calc.'!X9)</f>
        <v>0.52799801783944456</v>
      </c>
      <c r="Q9" s="114">
        <f>IF(ISBLANK('In Process Calc.'!Y9),"",'In Process Calc.'!Y9)</f>
        <v>0.70737122557726417</v>
      </c>
      <c r="R9" s="114">
        <f>IF(ISBLANK('In Process Calc.'!Z9),"",'In Process Calc.'!Z9)</f>
        <v>0.98730349927574834</v>
      </c>
      <c r="S9" s="114">
        <f>IF(ISBLANK('In Process Calc.'!AA9),"",'In Process Calc.'!AA9)</f>
        <v>0.47142178142936791</v>
      </c>
      <c r="T9" s="114">
        <f>IF(ISBLANK('In Process Calc.'!AB9),"",'In Process Calc.'!AB9)</f>
        <v>0.16172574589163846</v>
      </c>
      <c r="U9" s="114">
        <f>IF(ISBLANK('In Process Calc.'!AC9),"",'In Process Calc.'!AC9)</f>
        <v>3.2183099999999998</v>
      </c>
      <c r="V9" s="114">
        <f>IF(ISBLANK('In Process Calc.'!AD9),"",'In Process Calc.'!AD9)</f>
        <v>0.24999114660993493</v>
      </c>
      <c r="W9" s="114">
        <f>IF(ISBLANK('In Process Calc.'!AE9),"",'In Process Calc.'!AE9)</f>
        <v>0.29191391347791884</v>
      </c>
      <c r="X9" s="114">
        <f>IF(ISBLANK('In Process Calc.'!AF9),"",'In Process Calc.'!AF9)</f>
        <v>2.0585604653127003</v>
      </c>
      <c r="Y9" s="114">
        <f>IF(ISBLANK('In Process Calc.'!AG9),"",'In Process Calc.'!AG9)</f>
        <v>0.39297237095113291</v>
      </c>
      <c r="Z9" s="114">
        <f>IF(ISBLANK('In Process Calc.'!AH9),"",'In Process Calc.'!AH9)</f>
        <v>0.13619420036421548</v>
      </c>
      <c r="AA9" s="114">
        <f>IF(ISBLANK('In Process Calc.'!AI9),"",'In Process Calc.'!AI9)</f>
        <v>0.36321671075525103</v>
      </c>
      <c r="AB9" s="114">
        <f>IF(ISBLANK('In Process Calc.'!AJ9),"",'In Process Calc.'!AJ9)</f>
        <v>0.64414306281697098</v>
      </c>
      <c r="AC9" s="114">
        <f>IF(ISBLANK('In Process Calc.'!AK9),"",'In Process Calc.'!AK9)</f>
        <v>0</v>
      </c>
      <c r="AD9" s="114">
        <f>IF(ISBLANK('In Process Calc.'!AL9),"",'In Process Calc.'!AL9)</f>
        <v>12.368509887509774</v>
      </c>
      <c r="AE9" s="114">
        <f>IF(ISBLANK('In Process Calc.'!AM9),"",'In Process Calc.'!AM9)</f>
        <v>14.727997434344683</v>
      </c>
      <c r="AF9" s="114">
        <f>IF(ISBLANK('In Process Calc.'!AN9),"",'In Process Calc.'!AN9)</f>
        <v>53.671494608898669</v>
      </c>
      <c r="AH9" s="114">
        <f>IF(ISBLANK('In Process Calc.'!C17),"",'In Process Calc.'!C17)</f>
        <v>335.93333333329065</v>
      </c>
      <c r="AI9" s="114">
        <f>IF(ISBLANK('Measured Data'!H21),"",'Measured Data'!H21)</f>
        <v>3.5986968112945559</v>
      </c>
      <c r="AJ9" s="114">
        <f>IF(ISBLANK('In Process Calc.'!K17),"",'In Process Calc.'!K17)</f>
        <v>2970.4750374884793</v>
      </c>
      <c r="AK9" s="114">
        <f>IF(ISBLANK('In Process Calc.'!L17),"",'In Process Calc.'!L17)</f>
        <v>0</v>
      </c>
      <c r="AL9" s="114">
        <f>IF(ISBLANK('In Process Calc.'!M17),"",'In Process Calc.'!M17)</f>
        <v>722.57015000000013</v>
      </c>
      <c r="AM9" s="114">
        <f>IF(ISBLANK('In Process Calc.'!N17),"",'In Process Calc.'!N17)</f>
        <v>2.4909278791358624E-2</v>
      </c>
      <c r="AN9" s="114">
        <f>IF(ISBLANK('In Process Calc.'!O17),"",'In Process Calc.'!O17)</f>
        <v>0.75660780711825582</v>
      </c>
      <c r="AO9" s="114">
        <f>IF(ISBLANK('In Process Calc.'!P17),"",'In Process Calc.'!P17)</f>
        <v>5.600682864062974</v>
      </c>
      <c r="AP9" s="114">
        <f>IF(ISBLANK('In Process Calc.'!Q17),"",'In Process Calc.'!Q17)</f>
        <v>5.2977681616707972</v>
      </c>
      <c r="AQ9" s="114">
        <f>IF(ISBLANK('In Process Calc.'!R17),"",'In Process Calc.'!R17)</f>
        <v>0.95625723684210517</v>
      </c>
      <c r="AR9" s="114">
        <f>IF(ISBLANK('In Process Calc.'!S17),"",'In Process Calc.'!S17)</f>
        <v>35.60606801661649</v>
      </c>
      <c r="AS9" s="114">
        <f>IF(ISBLANK('In Process Calc.'!T17),"",'In Process Calc.'!T17)</f>
        <v>-0.2004807698153821</v>
      </c>
      <c r="AT9" s="114">
        <f>IF(ISBLANK('In Process Calc.'!U17),"",'In Process Calc.'!U17)</f>
        <v>-0.58865155897115962</v>
      </c>
      <c r="AU9" s="114">
        <f>IF(ISBLANK('In Process Calc.'!V17),"",'In Process Calc.'!V17)</f>
        <v>-2.8504612311620909</v>
      </c>
      <c r="AV9" s="114">
        <f>IF(ISBLANK('In Process Calc.'!W17),"",'In Process Calc.'!W17)</f>
        <v>0.66052690162677585</v>
      </c>
      <c r="AW9" s="114">
        <f>IF(ISBLANK('In Process Calc.'!X17),"",'In Process Calc.'!X17)</f>
        <v>1.4169367995730728</v>
      </c>
      <c r="AX9" s="114">
        <f>IF(ISBLANK('In Process Calc.'!Y17),"",'In Process Calc.'!Y17)</f>
        <v>-0.35797086575148124</v>
      </c>
      <c r="AY9" s="114">
        <f>IF(ISBLANK('In Process Calc.'!Z17),"",'In Process Calc.'!Z17)</f>
        <v>2.786144087824959</v>
      </c>
      <c r="AZ9" s="114">
        <f>IF(ISBLANK('In Process Calc.'!AA17),"",'In Process Calc.'!AA17)</f>
        <v>1.3301047282793579</v>
      </c>
      <c r="BA9" s="114">
        <f>IF(ISBLANK('In Process Calc.'!AB17),"",'In Process Calc.'!AB17)</f>
        <v>0.41018697503177637</v>
      </c>
      <c r="BB9" s="114">
        <f>IF(ISBLANK('In Process Calc.'!AC17),"",'In Process Calc.'!AC17)</f>
        <v>7.8275700000000006</v>
      </c>
      <c r="BC9" s="114">
        <f>IF(ISBLANK('In Process Calc.'!AD17),"",'In Process Calc.'!AD17)</f>
        <v>0.63768374301407538</v>
      </c>
      <c r="BD9" s="114">
        <f>IF(ISBLANK('In Process Calc.'!AE17),"",'In Process Calc.'!AE17)</f>
        <v>0.97109292850441054</v>
      </c>
      <c r="BE9" s="114">
        <f>IF(ISBLANK('In Process Calc.'!AF17),"",'In Process Calc.'!AF17)</f>
        <v>4.5296895927272978</v>
      </c>
      <c r="BF9" s="114">
        <f>IF(ISBLANK('In Process Calc.'!AG17),"",'In Process Calc.'!AG17)</f>
        <v>1.2454303964716169</v>
      </c>
      <c r="BG9" s="114">
        <f>IF(ISBLANK('In Process Calc.'!AH17),"",'In Process Calc.'!AH17)</f>
        <v>0.33823660353710883</v>
      </c>
      <c r="BH9" s="114">
        <f>IF(ISBLANK('In Process Calc.'!AI17),"",'In Process Calc.'!AI17)</f>
        <v>0.24778175297612418</v>
      </c>
      <c r="BI9" s="114">
        <f>IF(ISBLANK('In Process Calc.'!AJ17),"",'In Process Calc.'!AJ17)</f>
        <v>1.8229034554759553</v>
      </c>
      <c r="BJ9" s="114">
        <f>IF(ISBLANK('In Process Calc.'!AK17),"",'In Process Calc.'!AK17)</f>
        <v>0</v>
      </c>
      <c r="BK9" s="114">
        <f>IF(ISBLANK('In Process Calc.'!AL17),"",'In Process Calc.'!AL17)</f>
        <v>29.181457641093868</v>
      </c>
      <c r="BL9" s="114">
        <f>IF(ISBLANK('In Process Calc.'!AM17),"",'In Process Calc.'!AM17)</f>
        <v>37.033936919885221</v>
      </c>
      <c r="BM9" s="114">
        <f>IF(ISBLANK('In Process Calc.'!AN17),"",'In Process Calc.'!AN17)</f>
        <v>127.59345678984033</v>
      </c>
      <c r="BO9" s="54" t="s">
        <v>56</v>
      </c>
      <c r="BP9" s="56">
        <f t="array" ref="BP9:BS9">LINEST($AN3:INDEX($AN:$AN,COUNT($AN:$AN)+2),$AH$3:INDEX($AH:$AH,COUNT($AH:$AH)+2)^{1,2,3},TRUE,TRUE)</f>
        <v>-1.8396901652519031E-8</v>
      </c>
      <c r="BQ9" s="56">
        <v>1.0372933000141545E-5</v>
      </c>
      <c r="BR9" s="56">
        <v>8.4374734937767365E-4</v>
      </c>
      <c r="BS9" s="56">
        <v>6.2616987156502435E-4</v>
      </c>
      <c r="BT9" s="56">
        <f t="array" ref="BT9:BX9">LINEST($AN3:INDEX($AN:$AN,COUNT($AN:$AN)+2),$AH$3:INDEX($AH:$AH,COUNT($AH:$AH)+2)^{1,2,3,4},TRUE,TRUE)</f>
        <v>-5.0869457583211431E-11</v>
      </c>
      <c r="BU9" s="56">
        <v>1.2858105706647442E-8</v>
      </c>
      <c r="BV9" s="56">
        <v>4.7437915035021512E-6</v>
      </c>
      <c r="BW9" s="56">
        <v>1.1399349195971306E-3</v>
      </c>
      <c r="BX9" s="56">
        <v>-1.0403172908132058E-3</v>
      </c>
      <c r="BY9" s="57">
        <f>IF('Cumulative Curves'!$B$6=6,#REF!,IF('Cumulative Curves'!$B$6=5,#REF!, IF( 'Cumulative Curves'!$B$6=4, BX9,IF('Cumulative Curves'!$B$6=3, BS9, 0))))</f>
        <v>6.2616987156502435E-4</v>
      </c>
      <c r="BZ9" s="57">
        <f>IF('Cumulative Curves'!$B$6=6,#REF!,IF('Cumulative Curves'!$B$6=5,#REF!, IF( 'Cumulative Curves'!$B$6=4, BW9,IF('Cumulative Curves'!$B$6=3, BR9, 0))))</f>
        <v>8.4374734937767365E-4</v>
      </c>
      <c r="CA9" s="57">
        <f>IF('Cumulative Curves'!$B$6=6,#REF!,IF('Cumulative Curves'!$B$6=5,#REF!, IF( 'Cumulative Curves'!$B$6=4, BV9,IF('Cumulative Curves'!$B$6=3, BQ9, 0))))</f>
        <v>1.0372933000141545E-5</v>
      </c>
      <c r="CB9" s="57">
        <f>IF('Cumulative Curves'!$B$6=6,#REF!,IF('Cumulative Curves'!$B$6=5,#REF!, IF( 'Cumulative Curves'!$B$6=4, BU9,IF('Cumulative Curves'!$B$6=3, BP9, 0))))</f>
        <v>-1.8396901652519031E-8</v>
      </c>
      <c r="CC9" s="57">
        <f>IF('Cumulative Curves'!$B$6=6,#REF!,IF('Cumulative Curves'!$B$6=5,#REF!, IF( 'Cumulative Curves'!$B$6=4,BT9, 0)))</f>
        <v>0</v>
      </c>
      <c r="CD9" s="57">
        <f>IF('Cumulative Curves'!$B$6=6,#REF!,IF('Cumulative Curves'!$B$6=5,#REF!, 0))</f>
        <v>0</v>
      </c>
      <c r="CE9" s="57">
        <f>IF('Cumulative Curves'!$B$6=6,#REF!,0)</f>
        <v>0</v>
      </c>
      <c r="CF9" s="49"/>
      <c r="CG9" s="76">
        <f>CG8+MAX('In Process Calc.'!$C$3:$C$96)/20</f>
        <v>100.7799999999872</v>
      </c>
      <c r="CH9" s="76">
        <f t="shared" si="0"/>
        <v>2.3129210001273823</v>
      </c>
      <c r="CI9" s="76">
        <f t="shared" si="1"/>
        <v>1591.2715521420876</v>
      </c>
      <c r="CJ9" s="76">
        <f t="shared" si="2"/>
        <v>0</v>
      </c>
      <c r="CK9" s="76">
        <f t="shared" si="3"/>
        <v>114.94613793791254</v>
      </c>
      <c r="CL9" s="76">
        <f t="shared" si="4"/>
        <v>-0.5150936088878123</v>
      </c>
      <c r="CM9" s="76">
        <f t="shared" si="5"/>
        <v>0.17218209049972732</v>
      </c>
      <c r="CN9" s="76">
        <f t="shared" si="6"/>
        <v>2.9863971834839322</v>
      </c>
      <c r="CO9" s="76">
        <f t="shared" si="7"/>
        <v>0.12359416801479689</v>
      </c>
      <c r="CP9" s="76">
        <f t="shared" si="8"/>
        <v>0.34467427308794008</v>
      </c>
      <c r="CQ9" s="76">
        <f t="shared" si="9"/>
        <v>5.9158676405814958</v>
      </c>
      <c r="CR9" s="76">
        <f t="shared" si="10"/>
        <v>-0.1391044014874504</v>
      </c>
      <c r="CS9" s="76">
        <f t="shared" si="11"/>
        <v>-0.46885181023122741</v>
      </c>
      <c r="CT9" s="76">
        <f t="shared" si="12"/>
        <v>-0.97710834676504177</v>
      </c>
      <c r="CU9" s="76">
        <f t="shared" si="13"/>
        <v>0.23240845307159202</v>
      </c>
      <c r="CV9" s="76">
        <f t="shared" si="14"/>
        <v>0.32730509633339849</v>
      </c>
      <c r="CW9" s="76">
        <f t="shared" si="15"/>
        <v>2.562891626192997</v>
      </c>
      <c r="CX9" s="76">
        <f t="shared" si="16"/>
        <v>0.57355557166706994</v>
      </c>
      <c r="CY9" s="76">
        <f t="shared" si="17"/>
        <v>0.25144928361342911</v>
      </c>
      <c r="CZ9" s="76">
        <f t="shared" si="18"/>
        <v>0.10209323016985514</v>
      </c>
      <c r="DA9" s="76">
        <f t="shared" si="19"/>
        <v>2.3046610424391343</v>
      </c>
      <c r="DB9" s="76">
        <f t="shared" si="20"/>
        <v>0.13885673582802086</v>
      </c>
      <c r="DC9" s="76">
        <f t="shared" si="21"/>
        <v>0.14638589942531752</v>
      </c>
      <c r="DD9" s="76">
        <f t="shared" si="22"/>
        <v>1.2221294782866334</v>
      </c>
      <c r="DE9" s="76">
        <f t="shared" si="23"/>
        <v>0.19408229704305374</v>
      </c>
      <c r="DF9" s="76">
        <f t="shared" si="24"/>
        <v>7.5178019389070011E-2</v>
      </c>
      <c r="DG9" s="76">
        <f t="shared" si="25"/>
        <v>0.24719516887188839</v>
      </c>
      <c r="DH9" s="76">
        <f t="shared" si="26"/>
        <v>0.35441722242065332</v>
      </c>
      <c r="DI9" s="76">
        <f t="shared" si="27"/>
        <v>0</v>
      </c>
      <c r="DJ9" s="76">
        <f t="shared" si="28"/>
        <v>7.5476009351723903</v>
      </c>
      <c r="DK9" s="76">
        <f t="shared" si="29"/>
        <v>9.2587236857445063</v>
      </c>
      <c r="DL9" s="76">
        <f t="shared" si="30"/>
        <v>32.233911693524263</v>
      </c>
    </row>
    <row r="10" spans="1:116" s="48" customFormat="1" ht="12" x14ac:dyDescent="0.15">
      <c r="A10" s="114">
        <f>IF(ISBLANK('In Process Calc.'!C10),"",'In Process Calc.'!C10)</f>
        <v>165.26666666666279</v>
      </c>
      <c r="B10" s="114">
        <f>IF(ISBLANK('Measured Data'!H14),"",'Measured Data'!H14)</f>
        <v>3.8141556812286379</v>
      </c>
      <c r="C10" s="114">
        <f>IF(ISBLANK('In Process Calc.'!K10),"",'In Process Calc.'!K10)</f>
        <v>2935.8205186467744</v>
      </c>
      <c r="D10" s="114">
        <f>IF(ISBLANK('In Process Calc.'!L10),"",'In Process Calc.'!L10)</f>
        <v>0</v>
      </c>
      <c r="E10" s="114">
        <f>IF(ISBLANK('In Process Calc.'!M10),"",'In Process Calc.'!M10)</f>
        <v>278.11765000000003</v>
      </c>
      <c r="F10" s="114" t="str">
        <f>IF(ISBLANK('In Process Calc.'!N10),"",'In Process Calc.'!N10)</f>
        <v/>
      </c>
      <c r="G10" s="114" t="str">
        <f>IF(ISBLANK('In Process Calc.'!O10),"",'In Process Calc.'!O10)</f>
        <v/>
      </c>
      <c r="H10" s="114" t="str">
        <f>IF(ISBLANK('In Process Calc.'!P10),"",'In Process Calc.'!P10)</f>
        <v/>
      </c>
      <c r="I10" s="114" t="str">
        <f>IF(ISBLANK('In Process Calc.'!Q10),"",'In Process Calc.'!Q10)</f>
        <v/>
      </c>
      <c r="J10" s="114" t="str">
        <f>IF(ISBLANK('In Process Calc.'!R10),"",'In Process Calc.'!R10)</f>
        <v/>
      </c>
      <c r="K10" s="114">
        <f>IF(ISBLANK('In Process Calc.'!S10),"",'In Process Calc.'!S10)</f>
        <v>11.025308899589813</v>
      </c>
      <c r="L10" s="114">
        <f>IF(ISBLANK('In Process Calc.'!T10),"",'In Process Calc.'!T10)</f>
        <v>-0.26308194863563406</v>
      </c>
      <c r="M10" s="114">
        <f>IF(ISBLANK('In Process Calc.'!U10),"",'In Process Calc.'!U10)</f>
        <v>-0.83818958908507146</v>
      </c>
      <c r="N10" s="114" t="str">
        <f>IF(ISBLANK('In Process Calc.'!V10),"",'In Process Calc.'!V10)</f>
        <v/>
      </c>
      <c r="O10" s="114" t="str">
        <f>IF(ISBLANK('In Process Calc.'!W10),"",'In Process Calc.'!W10)</f>
        <v/>
      </c>
      <c r="P10" s="114" t="str">
        <f>IF(ISBLANK('In Process Calc.'!X10),"",'In Process Calc.'!X10)</f>
        <v/>
      </c>
      <c r="Q10" s="114">
        <f>IF(ISBLANK('In Process Calc.'!Y10),"",'In Process Calc.'!Y10)</f>
        <v>-0.13599757233805443</v>
      </c>
      <c r="R10" s="114" t="str">
        <f>IF(ISBLANK('In Process Calc.'!Z10),"",'In Process Calc.'!Z10)</f>
        <v/>
      </c>
      <c r="S10" s="114" t="str">
        <f>IF(ISBLANK('In Process Calc.'!AA10),"",'In Process Calc.'!AA10)</f>
        <v/>
      </c>
      <c r="T10" s="114" t="str">
        <f>IF(ISBLANK('In Process Calc.'!AB10),"",'In Process Calc.'!AB10)</f>
        <v/>
      </c>
      <c r="U10" s="114">
        <f>IF(ISBLANK('In Process Calc.'!AC10),"",'In Process Calc.'!AC10)</f>
        <v>3.7766820000000001</v>
      </c>
      <c r="V10" s="114" t="str">
        <f>IF(ISBLANK('In Process Calc.'!AD10),"",'In Process Calc.'!AD10)</f>
        <v/>
      </c>
      <c r="W10" s="114" t="str">
        <f>IF(ISBLANK('In Process Calc.'!AE10),"",'In Process Calc.'!AE10)</f>
        <v/>
      </c>
      <c r="X10" s="114" t="str">
        <f>IF(ISBLANK('In Process Calc.'!AF10),"",'In Process Calc.'!AF10)</f>
        <v/>
      </c>
      <c r="Y10" s="114" t="str">
        <f>IF(ISBLANK('In Process Calc.'!AG10),"",'In Process Calc.'!AG10)</f>
        <v/>
      </c>
      <c r="Z10" s="114" t="str">
        <f>IF(ISBLANK('In Process Calc.'!AH10),"",'In Process Calc.'!AH10)</f>
        <v/>
      </c>
      <c r="AA10" s="114" t="str">
        <f>IF(ISBLANK('In Process Calc.'!AI10),"",'In Process Calc.'!AI10)</f>
        <v/>
      </c>
      <c r="AB10" s="114" t="str">
        <f>IF(ISBLANK('In Process Calc.'!AJ10),"",'In Process Calc.'!AJ10)</f>
        <v/>
      </c>
      <c r="AC10" s="114">
        <f>IF(ISBLANK('In Process Calc.'!AK10),"",'In Process Calc.'!AK10)</f>
        <v>0</v>
      </c>
      <c r="AD10" s="114" t="str">
        <f>IF(ISBLANK('In Process Calc.'!AL10),"",'In Process Calc.'!AL10)</f>
        <v/>
      </c>
      <c r="AE10" s="114" t="str">
        <f>IF(ISBLANK('In Process Calc.'!AM10),"",'In Process Calc.'!AM10)</f>
        <v/>
      </c>
      <c r="AF10" s="114" t="str">
        <f>IF(ISBLANK('In Process Calc.'!AN10),"",'In Process Calc.'!AN10)</f>
        <v/>
      </c>
      <c r="AH10" s="114" t="str">
        <f>IF(ISBLANK('In Process Calc.'!C18),"",'In Process Calc.'!C18)</f>
        <v/>
      </c>
      <c r="AI10" s="114" t="str">
        <f>IF(ISBLANK('Measured Data'!H22),"",'Measured Data'!H22)</f>
        <v/>
      </c>
      <c r="AJ10" s="114" t="str">
        <f>IF(ISBLANK('In Process Calc.'!K18),"",'In Process Calc.'!K18)</f>
        <v/>
      </c>
      <c r="AK10" s="114" t="str">
        <f>IF(ISBLANK('In Process Calc.'!L18),"",'In Process Calc.'!L18)</f>
        <v/>
      </c>
      <c r="AL10" s="114" t="str">
        <f>IF(ISBLANK('In Process Calc.'!M18),"",'In Process Calc.'!M18)</f>
        <v/>
      </c>
      <c r="AM10" s="114" t="str">
        <f>IF(ISBLANK('In Process Calc.'!N18),"",'In Process Calc.'!N18)</f>
        <v/>
      </c>
      <c r="AN10" s="114" t="str">
        <f>IF(ISBLANK('In Process Calc.'!O18),"",'In Process Calc.'!O18)</f>
        <v/>
      </c>
      <c r="AO10" s="114" t="str">
        <f>IF(ISBLANK('In Process Calc.'!P18),"",'In Process Calc.'!P18)</f>
        <v/>
      </c>
      <c r="AP10" s="114" t="str">
        <f>IF(ISBLANK('In Process Calc.'!Q18),"",'In Process Calc.'!Q18)</f>
        <v/>
      </c>
      <c r="AQ10" s="114" t="str">
        <f>IF(ISBLANK('In Process Calc.'!R18),"",'In Process Calc.'!R18)</f>
        <v/>
      </c>
      <c r="AR10" s="114" t="str">
        <f>IF(ISBLANK('In Process Calc.'!S18),"",'In Process Calc.'!S18)</f>
        <v/>
      </c>
      <c r="AS10" s="114" t="str">
        <f>IF(ISBLANK('In Process Calc.'!T18),"",'In Process Calc.'!T18)</f>
        <v/>
      </c>
      <c r="AT10" s="114" t="str">
        <f>IF(ISBLANK('In Process Calc.'!U18),"",'In Process Calc.'!U18)</f>
        <v/>
      </c>
      <c r="AU10" s="114" t="str">
        <f>IF(ISBLANK('In Process Calc.'!V18),"",'In Process Calc.'!V18)</f>
        <v/>
      </c>
      <c r="AV10" s="114" t="str">
        <f>IF(ISBLANK('In Process Calc.'!W18),"",'In Process Calc.'!W18)</f>
        <v/>
      </c>
      <c r="AW10" s="114" t="str">
        <f>IF(ISBLANK('In Process Calc.'!X18),"",'In Process Calc.'!X18)</f>
        <v/>
      </c>
      <c r="AX10" s="114" t="str">
        <f>IF(ISBLANK('In Process Calc.'!Y18),"",'In Process Calc.'!Y18)</f>
        <v/>
      </c>
      <c r="AY10" s="114" t="str">
        <f>IF(ISBLANK('In Process Calc.'!Z18),"",'In Process Calc.'!Z18)</f>
        <v/>
      </c>
      <c r="AZ10" s="114" t="str">
        <f>IF(ISBLANK('In Process Calc.'!AA18),"",'In Process Calc.'!AA18)</f>
        <v/>
      </c>
      <c r="BA10" s="114" t="str">
        <f>IF(ISBLANK('In Process Calc.'!AB18),"",'In Process Calc.'!AB18)</f>
        <v/>
      </c>
      <c r="BB10" s="114" t="str">
        <f>IF(ISBLANK('In Process Calc.'!AC18),"",'In Process Calc.'!AC18)</f>
        <v/>
      </c>
      <c r="BC10" s="114" t="str">
        <f>IF(ISBLANK('In Process Calc.'!AD18),"",'In Process Calc.'!AD18)</f>
        <v/>
      </c>
      <c r="BD10" s="114" t="str">
        <f>IF(ISBLANK('In Process Calc.'!AE18),"",'In Process Calc.'!AE18)</f>
        <v/>
      </c>
      <c r="BE10" s="114" t="str">
        <f>IF(ISBLANK('In Process Calc.'!AF18),"",'In Process Calc.'!AF18)</f>
        <v/>
      </c>
      <c r="BF10" s="114" t="str">
        <f>IF(ISBLANK('In Process Calc.'!AG18),"",'In Process Calc.'!AG18)</f>
        <v/>
      </c>
      <c r="BG10" s="114" t="str">
        <f>IF(ISBLANK('In Process Calc.'!AH18),"",'In Process Calc.'!AH18)</f>
        <v/>
      </c>
      <c r="BH10" s="114" t="str">
        <f>IF(ISBLANK('In Process Calc.'!AI18),"",'In Process Calc.'!AI18)</f>
        <v/>
      </c>
      <c r="BI10" s="114" t="str">
        <f>IF(ISBLANK('In Process Calc.'!AJ18),"",'In Process Calc.'!AJ18)</f>
        <v/>
      </c>
      <c r="BJ10" s="114" t="str">
        <f>IF(ISBLANK('In Process Calc.'!AK18),"",'In Process Calc.'!AK18)</f>
        <v/>
      </c>
      <c r="BK10" s="114" t="str">
        <f>IF(ISBLANK('In Process Calc.'!AL18),"",'In Process Calc.'!AL18)</f>
        <v/>
      </c>
      <c r="BL10" s="114" t="str">
        <f>IF(ISBLANK('In Process Calc.'!AM18),"",'In Process Calc.'!AM18)</f>
        <v/>
      </c>
      <c r="BM10" s="114" t="str">
        <f>IF(ISBLANK('In Process Calc.'!AN18),"",'In Process Calc.'!AN18)</f>
        <v/>
      </c>
      <c r="BO10" s="54" t="s">
        <v>51</v>
      </c>
      <c r="BP10" s="56">
        <f t="array" ref="BP10:BS10">LINEST($AO3:INDEX($AO:$AO,COUNT($AO:$AO)+2),$AH$3:INDEX($AH:$AH,COUNT($AH:$AH)+2)^{1,2,3},TRUE,TRUE)</f>
        <v>-1.3213157428228135E-7</v>
      </c>
      <c r="BQ10" s="56">
        <v>4.9600128890757692E-6</v>
      </c>
      <c r="BR10" s="56">
        <v>3.0143105999524668E-2</v>
      </c>
      <c r="BS10" s="56">
        <v>-9.8879324706754312E-2</v>
      </c>
      <c r="BT10" s="56">
        <f t="array" ref="BT10:BX10">LINEST($AO3:INDEX($AO:$AO,COUNT($AO:$AO)+2),$AH$3:INDEX($AH:$AH,COUNT($AH:$AH)+2)^{1,2,3,4},TRUE,TRUE)</f>
        <v>2.9981913507369083E-9</v>
      </c>
      <c r="BU10" s="56">
        <v>-1.9742682351299954E-6</v>
      </c>
      <c r="BV10" s="56">
        <v>3.3673558410862356E-4</v>
      </c>
      <c r="BW10" s="56">
        <v>1.2686127816198342E-2</v>
      </c>
      <c r="BX10" s="56">
        <v>-6.5835609933806438E-4</v>
      </c>
      <c r="BY10" s="57">
        <f>IF('Cumulative Curves'!$B$7=6,#REF!,IF('Cumulative Curves'!$B$7=5,#REF!, IF( 'Cumulative Curves'!$B$7=4, BX10,IF('Cumulative Curves'!$B$7=3, BS10, 0))))</f>
        <v>-6.5835609933806438E-4</v>
      </c>
      <c r="BZ10" s="57">
        <f>IF('Cumulative Curves'!$B$7=6,#REF!,IF('Cumulative Curves'!$B$7=5,#REF!, IF( 'Cumulative Curves'!$B$7=4, BW10,IF('Cumulative Curves'!$B$7=3, BR10, 0))))</f>
        <v>1.2686127816198342E-2</v>
      </c>
      <c r="CA10" s="57">
        <f>IF('Cumulative Curves'!$B$7=6,#REF!,IF('Cumulative Curves'!$B$7=5,#REF!, IF( 'Cumulative Curves'!$B$7=4, BV10,IF('Cumulative Curves'!$B$7=3, BQ10, 0))))</f>
        <v>3.3673558410862356E-4</v>
      </c>
      <c r="CB10" s="57">
        <f>IF('Cumulative Curves'!$B$7=6,#REF!,IF('Cumulative Curves'!$B$7=5,#REF!, IF( 'Cumulative Curves'!$B$7=4, BU10,IF('Cumulative Curves'!$B$7=3, BP10, 0))))</f>
        <v>-1.9742682351299954E-6</v>
      </c>
      <c r="CC10" s="57">
        <f>IF('Cumulative Curves'!$B$7=6,#REF!,IF('Cumulative Curves'!$B$7=5,#REF!, IF( 'Cumulative Curves'!$B$7=4,BT10, 0)))</f>
        <v>2.9981913507369083E-9</v>
      </c>
      <c r="CD10" s="57">
        <f>IF('Cumulative Curves'!$B$7=6,#REF!,IF('Cumulative Curves'!$B$7=5,#REF!, 0))</f>
        <v>0</v>
      </c>
      <c r="CE10" s="57">
        <f>IF('Cumulative Curves'!$B$7=6,#REF!,0)</f>
        <v>0</v>
      </c>
      <c r="CF10" s="49"/>
      <c r="CG10" s="76">
        <f>CG9+MAX('In Process Calc.'!$C$3:$C$96)/20</f>
        <v>117.57666666665173</v>
      </c>
      <c r="CH10" s="76">
        <f t="shared" si="0"/>
        <v>2.7293319110893104</v>
      </c>
      <c r="CI10" s="76">
        <f t="shared" si="1"/>
        <v>1888.966978621909</v>
      </c>
      <c r="CJ10" s="76">
        <f t="shared" si="2"/>
        <v>0</v>
      </c>
      <c r="CK10" s="76">
        <f t="shared" si="3"/>
        <v>152.18276385433481</v>
      </c>
      <c r="CL10" s="76">
        <f t="shared" si="4"/>
        <v>-0.55169250386719748</v>
      </c>
      <c r="CM10" s="76">
        <f t="shared" si="5"/>
        <v>0.21332688100866898</v>
      </c>
      <c r="CN10" s="76">
        <f t="shared" si="6"/>
        <v>3.5100455845337932</v>
      </c>
      <c r="CO10" s="76">
        <f t="shared" si="7"/>
        <v>0.28989639440213782</v>
      </c>
      <c r="CP10" s="76">
        <f t="shared" si="8"/>
        <v>0.41550585932771111</v>
      </c>
      <c r="CQ10" s="76">
        <f t="shared" si="9"/>
        <v>7.114683443177813</v>
      </c>
      <c r="CR10" s="76">
        <f t="shared" si="10"/>
        <v>-0.16344315391799641</v>
      </c>
      <c r="CS10" s="76">
        <f t="shared" si="11"/>
        <v>-0.55607860784444307</v>
      </c>
      <c r="CT10" s="76">
        <f t="shared" si="12"/>
        <v>-1.1516545378989542</v>
      </c>
      <c r="CU10" s="76">
        <f t="shared" si="13"/>
        <v>0.25380886132149499</v>
      </c>
      <c r="CV10" s="76">
        <f t="shared" si="14"/>
        <v>0.40034216256886318</v>
      </c>
      <c r="CW10" s="76">
        <f t="shared" si="15"/>
        <v>1.9866938275799528</v>
      </c>
      <c r="CX10" s="76">
        <f t="shared" si="16"/>
        <v>0.72578092529037497</v>
      </c>
      <c r="CY10" s="76">
        <f t="shared" si="17"/>
        <v>0.32572661470834624</v>
      </c>
      <c r="CZ10" s="76">
        <f t="shared" si="18"/>
        <v>0.12160485326698089</v>
      </c>
      <c r="DA10" s="76">
        <f t="shared" si="19"/>
        <v>2.7714960442322987</v>
      </c>
      <c r="DB10" s="76">
        <f t="shared" si="20"/>
        <v>0.17397441196598457</v>
      </c>
      <c r="DC10" s="76">
        <f t="shared" si="21"/>
        <v>0.19640024928432587</v>
      </c>
      <c r="DD10" s="76">
        <f t="shared" si="22"/>
        <v>1.5067588864942836</v>
      </c>
      <c r="DE10" s="76">
        <f t="shared" si="23"/>
        <v>0.25859987842313847</v>
      </c>
      <c r="DF10" s="76">
        <f t="shared" si="24"/>
        <v>9.4578768623819615E-2</v>
      </c>
      <c r="DG10" s="76">
        <f t="shared" si="25"/>
        <v>0.2559139166965938</v>
      </c>
      <c r="DH10" s="76">
        <f t="shared" si="26"/>
        <v>0.45409440577389698</v>
      </c>
      <c r="DI10" s="76">
        <f t="shared" si="27"/>
        <v>0</v>
      </c>
      <c r="DJ10" s="76">
        <f t="shared" si="28"/>
        <v>9.2066582153354641</v>
      </c>
      <c r="DK10" s="76">
        <f t="shared" si="29"/>
        <v>11.32303968736459</v>
      </c>
      <c r="DL10" s="76">
        <f t="shared" si="30"/>
        <v>39.237568656723404</v>
      </c>
    </row>
    <row r="11" spans="1:116" s="48" customFormat="1" ht="12" x14ac:dyDescent="0.15">
      <c r="A11" s="114">
        <f>IF(ISBLANK('In Process Calc.'!C11),"",'In Process Calc.'!C11)</f>
        <v>188.41666666668607</v>
      </c>
      <c r="B11" s="114">
        <f>IF(ISBLANK('Measured Data'!H15),"",'Measured Data'!H15)</f>
        <v>3.9654120040893557</v>
      </c>
      <c r="C11" s="114">
        <f>IF(ISBLANK('In Process Calc.'!K11),"",'In Process Calc.'!K11)</f>
        <v>3053.1349226575476</v>
      </c>
      <c r="D11" s="114">
        <f>IF(ISBLANK('In Process Calc.'!L11),"",'In Process Calc.'!L11)</f>
        <v>0</v>
      </c>
      <c r="E11" s="114">
        <f>IF(ISBLANK('In Process Calc.'!M11),"",'In Process Calc.'!M11)</f>
        <v>348.85237000000001</v>
      </c>
      <c r="F11" s="114">
        <f>IF(ISBLANK('In Process Calc.'!N11),"",'In Process Calc.'!N11)</f>
        <v>-0.6168011264168578</v>
      </c>
      <c r="G11" s="114">
        <f>IF(ISBLANK('In Process Calc.'!O11),"",'In Process Calc.'!O11)</f>
        <v>0.38401871412169974</v>
      </c>
      <c r="H11" s="114">
        <f>IF(ISBLANK('In Process Calc.'!P11),"",'In Process Calc.'!P11)</f>
        <v>5.0163244020587356</v>
      </c>
      <c r="I11" s="114">
        <f>IF(ISBLANK('In Process Calc.'!Q11),"",'In Process Calc.'!Q11)</f>
        <v>1.6077122680489802</v>
      </c>
      <c r="J11" s="114">
        <f>IF(ISBLANK('In Process Calc.'!R11),"",'In Process Calc.'!R11)</f>
        <v>0.67164555921052627</v>
      </c>
      <c r="K11" s="114">
        <f>IF(ISBLANK('In Process Calc.'!S11),"",'In Process Calc.'!S11)</f>
        <v>13.782997788478699</v>
      </c>
      <c r="L11" s="114">
        <f>IF(ISBLANK('In Process Calc.'!T11),"",'In Process Calc.'!T11)</f>
        <v>-0.2708379486356341</v>
      </c>
      <c r="M11" s="114">
        <f>IF(ISBLANK('In Process Calc.'!U11),"",'In Process Calc.'!U11)</f>
        <v>-0.85370158908507121</v>
      </c>
      <c r="N11" s="114">
        <f>IF(ISBLANK('In Process Calc.'!V11),"",'In Process Calc.'!V11)</f>
        <v>-1.9089607649305731</v>
      </c>
      <c r="O11" s="114">
        <f>IF(ISBLANK('In Process Calc.'!W11),"",'In Process Calc.'!W11)</f>
        <v>0.32682052102317144</v>
      </c>
      <c r="P11" s="114">
        <f>IF(ISBLANK('In Process Calc.'!X11),"",'In Process Calc.'!X11)</f>
        <v>0.70834260882823785</v>
      </c>
      <c r="Q11" s="114">
        <f>IF(ISBLANK('In Process Calc.'!Y11),"",'In Process Calc.'!Y11)</f>
        <v>-0.39430130235581651</v>
      </c>
      <c r="R11" s="114">
        <f>IF(ISBLANK('In Process Calc.'!Z11),"",'In Process Calc.'!Z11)</f>
        <v>1.4118524052755959</v>
      </c>
      <c r="S11" s="114">
        <f>IF(ISBLANK('In Process Calc.'!AA11),"",'In Process Calc.'!AA11)</f>
        <v>0.67090574066050546</v>
      </c>
      <c r="T11" s="114">
        <f>IF(ISBLANK('In Process Calc.'!AB11),"",'In Process Calc.'!AB11)</f>
        <v>0.19395361265660044</v>
      </c>
      <c r="U11" s="114">
        <f>IF(ISBLANK('In Process Calc.'!AC11),"",'In Process Calc.'!AC11)</f>
        <v>4.567794000000001</v>
      </c>
      <c r="V11" s="114">
        <f>IF(ISBLANK('In Process Calc.'!AD11),"",'In Process Calc.'!AD11)</f>
        <v>0.31243729952476018</v>
      </c>
      <c r="W11" s="114">
        <f>IF(ISBLANK('In Process Calc.'!AE11),"",'In Process Calc.'!AE11)</f>
        <v>0.42732223450632179</v>
      </c>
      <c r="X11" s="114">
        <f>IF(ISBLANK('In Process Calc.'!AF11),"",'In Process Calc.'!AF11)</f>
        <v>2.7375518060682431</v>
      </c>
      <c r="Y11" s="114">
        <f>IF(ISBLANK('In Process Calc.'!AG11),"",'In Process Calc.'!AG11)</f>
        <v>0.5622604837785341</v>
      </c>
      <c r="Z11" s="114">
        <f>IF(ISBLANK('In Process Calc.'!AH11),"",'In Process Calc.'!AH11)</f>
        <v>0.17796867032455441</v>
      </c>
      <c r="AA11" s="114">
        <f>IF(ISBLANK('In Process Calc.'!AI11),"",'In Process Calc.'!AI11)</f>
        <v>0.12007923076187405</v>
      </c>
      <c r="AB11" s="114">
        <f>IF(ISBLANK('In Process Calc.'!AJ11),"",'In Process Calc.'!AJ11)</f>
        <v>0.91889679734535346</v>
      </c>
      <c r="AC11" s="114">
        <f>IF(ISBLANK('In Process Calc.'!AK11),"",'In Process Calc.'!AK11)</f>
        <v>0</v>
      </c>
      <c r="AD11" s="114">
        <f>IF(ISBLANK('In Process Calc.'!AL11),"",'In Process Calc.'!AL11)</f>
        <v>16.101700533155686</v>
      </c>
      <c r="AE11" s="114">
        <f>IF(ISBLANK('In Process Calc.'!AM11),"",'In Process Calc.'!AM11)</f>
        <v>20.052693406738829</v>
      </c>
      <c r="AF11" s="114">
        <f>IF(ISBLANK('In Process Calc.'!AN11),"",'In Process Calc.'!AN11)</f>
        <v>67.960308857945236</v>
      </c>
      <c r="AH11" s="114" t="str">
        <f>IF(ISBLANK('In Process Calc.'!C19),"",'In Process Calc.'!C19)</f>
        <v/>
      </c>
      <c r="AI11" s="114" t="str">
        <f>IF(ISBLANK('Measured Data'!H23),"",'Measured Data'!H23)</f>
        <v/>
      </c>
      <c r="AJ11" s="114" t="str">
        <f>IF(ISBLANK('In Process Calc.'!K19),"",'In Process Calc.'!K19)</f>
        <v/>
      </c>
      <c r="AK11" s="114" t="str">
        <f>IF(ISBLANK('In Process Calc.'!L19),"",'In Process Calc.'!L19)</f>
        <v/>
      </c>
      <c r="AL11" s="114" t="str">
        <f>IF(ISBLANK('In Process Calc.'!M19),"",'In Process Calc.'!M19)</f>
        <v/>
      </c>
      <c r="AM11" s="114" t="str">
        <f>IF(ISBLANK('In Process Calc.'!N19),"",'In Process Calc.'!N19)</f>
        <v/>
      </c>
      <c r="AN11" s="114" t="str">
        <f>IF(ISBLANK('In Process Calc.'!O19),"",'In Process Calc.'!O19)</f>
        <v/>
      </c>
      <c r="AO11" s="114" t="str">
        <f>IF(ISBLANK('In Process Calc.'!P19),"",'In Process Calc.'!P19)</f>
        <v/>
      </c>
      <c r="AP11" s="114" t="str">
        <f>IF(ISBLANK('In Process Calc.'!Q19),"",'In Process Calc.'!Q19)</f>
        <v/>
      </c>
      <c r="AQ11" s="114" t="str">
        <f>IF(ISBLANK('In Process Calc.'!R19),"",'In Process Calc.'!R19)</f>
        <v/>
      </c>
      <c r="AR11" s="114" t="str">
        <f>IF(ISBLANK('In Process Calc.'!S19),"",'In Process Calc.'!S19)</f>
        <v/>
      </c>
      <c r="AS11" s="114" t="str">
        <f>IF(ISBLANK('In Process Calc.'!T19),"",'In Process Calc.'!T19)</f>
        <v/>
      </c>
      <c r="AT11" s="114" t="str">
        <f>IF(ISBLANK('In Process Calc.'!U19),"",'In Process Calc.'!U19)</f>
        <v/>
      </c>
      <c r="AU11" s="114" t="str">
        <f>IF(ISBLANK('In Process Calc.'!V19),"",'In Process Calc.'!V19)</f>
        <v/>
      </c>
      <c r="AV11" s="114" t="str">
        <f>IF(ISBLANK('In Process Calc.'!W19),"",'In Process Calc.'!W19)</f>
        <v/>
      </c>
      <c r="AW11" s="114" t="str">
        <f>IF(ISBLANK('In Process Calc.'!X19),"",'In Process Calc.'!X19)</f>
        <v/>
      </c>
      <c r="AX11" s="114" t="str">
        <f>IF(ISBLANK('In Process Calc.'!Y19),"",'In Process Calc.'!Y19)</f>
        <v/>
      </c>
      <c r="AY11" s="114" t="str">
        <f>IF(ISBLANK('In Process Calc.'!Z19),"",'In Process Calc.'!Z19)</f>
        <v/>
      </c>
      <c r="AZ11" s="114" t="str">
        <f>IF(ISBLANK('In Process Calc.'!AA19),"",'In Process Calc.'!AA19)</f>
        <v/>
      </c>
      <c r="BA11" s="114" t="str">
        <f>IF(ISBLANK('In Process Calc.'!AB19),"",'In Process Calc.'!AB19)</f>
        <v/>
      </c>
      <c r="BB11" s="114" t="str">
        <f>IF(ISBLANK('In Process Calc.'!AC19),"",'In Process Calc.'!AC19)</f>
        <v/>
      </c>
      <c r="BC11" s="114" t="str">
        <f>IF(ISBLANK('In Process Calc.'!AD19),"",'In Process Calc.'!AD19)</f>
        <v/>
      </c>
      <c r="BD11" s="114" t="str">
        <f>IF(ISBLANK('In Process Calc.'!AE19),"",'In Process Calc.'!AE19)</f>
        <v/>
      </c>
      <c r="BE11" s="114" t="str">
        <f>IF(ISBLANK('In Process Calc.'!AF19),"",'In Process Calc.'!AF19)</f>
        <v/>
      </c>
      <c r="BF11" s="114" t="str">
        <f>IF(ISBLANK('In Process Calc.'!AG19),"",'In Process Calc.'!AG19)</f>
        <v/>
      </c>
      <c r="BG11" s="114" t="str">
        <f>IF(ISBLANK('In Process Calc.'!AH19),"",'In Process Calc.'!AH19)</f>
        <v/>
      </c>
      <c r="BH11" s="114" t="str">
        <f>IF(ISBLANK('In Process Calc.'!AI19),"",'In Process Calc.'!AI19)</f>
        <v/>
      </c>
      <c r="BI11" s="114" t="str">
        <f>IF(ISBLANK('In Process Calc.'!AJ19),"",'In Process Calc.'!AJ19)</f>
        <v/>
      </c>
      <c r="BJ11" s="114" t="str">
        <f>IF(ISBLANK('In Process Calc.'!AK19),"",'In Process Calc.'!AK19)</f>
        <v/>
      </c>
      <c r="BK11" s="114" t="str">
        <f>IF(ISBLANK('In Process Calc.'!AL19),"",'In Process Calc.'!AL19)</f>
        <v/>
      </c>
      <c r="BL11" s="114" t="str">
        <f>IF(ISBLANK('In Process Calc.'!AM19),"",'In Process Calc.'!AM19)</f>
        <v/>
      </c>
      <c r="BM11" s="114" t="str">
        <f>IF(ISBLANK('In Process Calc.'!AN19),"",'In Process Calc.'!AN19)</f>
        <v/>
      </c>
      <c r="BO11" s="54" t="s">
        <v>49</v>
      </c>
      <c r="BP11" s="56">
        <f t="array" ref="BP11:BS11">LINEST($AP3:INDEX($AP:$AP,COUNT($AP:$AP)+2),$AH$3:INDEX($AH:$AH,COUNT($AH:$AH)+2)^{1,2,3},TRUE,TRUE)</f>
        <v>-1.5124264596445692E-7</v>
      </c>
      <c r="BQ11" s="56">
        <v>1.2585469286830104E-4</v>
      </c>
      <c r="BR11" s="56">
        <v>-9.4938070708225752E-3</v>
      </c>
      <c r="BS11" s="56">
        <v>3.229065868734704E-2</v>
      </c>
      <c r="BT11" s="56">
        <f t="array" ref="BT11:BX11">LINEST($AP3:INDEX($AP:$AP,COUNT($AP:$AP)+2),$AH$3:INDEX($AH:$AH,COUNT($AH:$AH)+2)^{1,2,3,4},TRUE,TRUE)</f>
        <v>-1.707446217339166E-9</v>
      </c>
      <c r="BU11" s="56">
        <v>8.9783958576606721E-7</v>
      </c>
      <c r="BV11" s="56">
        <v>-6.3088866036010906E-5</v>
      </c>
      <c r="BW11" s="56">
        <v>4.4780367992780301E-4</v>
      </c>
      <c r="BX11" s="56">
        <v>-2.3645404656607028E-2</v>
      </c>
      <c r="BY11" s="57">
        <f>IF('Cumulative Curves'!$B$8=6,#REF!,IF('Cumulative Curves'!$B$8=5,#REF!, IF( 'Cumulative Curves'!$B$8=4, BX11,IF('Cumulative Curves'!$B$8=3, BS11, 0))))</f>
        <v>-2.3645404656607028E-2</v>
      </c>
      <c r="BZ11" s="57">
        <f>IF('Cumulative Curves'!$B$8=6,#REF!,IF('Cumulative Curves'!$B$8=5,#REF!, IF( 'Cumulative Curves'!$B$8=4, BW11,IF('Cumulative Curves'!$B$8=3, BR11, 0))))</f>
        <v>4.4780367992780301E-4</v>
      </c>
      <c r="CA11" s="57">
        <f>IF('Cumulative Curves'!$B$8=6,#REF!,IF('Cumulative Curves'!$B$8=5,#REF!, IF( 'Cumulative Curves'!$B$8=4, BV11,IF('Cumulative Curves'!$B$8=3, BQ11, 0))))</f>
        <v>-6.3088866036010906E-5</v>
      </c>
      <c r="CB11" s="57">
        <f>IF('Cumulative Curves'!$B$8=6,#REF!,IF('Cumulative Curves'!$B$8=5,#REF!, IF( 'Cumulative Curves'!$B$8=4, BU11,IF('Cumulative Curves'!$B$8=3, BP11, 0))))</f>
        <v>8.9783958576606721E-7</v>
      </c>
      <c r="CC11" s="57">
        <f>IF('Cumulative Curves'!$B$8=6,#REF!,IF('Cumulative Curves'!$B$8=5,#REF!, IF( 'Cumulative Curves'!$B$8=4,BT11, 0)))</f>
        <v>-1.707446217339166E-9</v>
      </c>
      <c r="CD11" s="57">
        <f>IF('Cumulative Curves'!$B$8=6,#REF!,IF('Cumulative Curves'!$B$8=5,#REF!, 0))</f>
        <v>0</v>
      </c>
      <c r="CE11" s="57">
        <f>IF('Cumulative Curves'!$B$8=6,#REF!,0)</f>
        <v>0</v>
      </c>
      <c r="CF11" s="49"/>
      <c r="CG11" s="76">
        <f>CG10+MAX('In Process Calc.'!$C$3:$C$96)/20</f>
        <v>134.37333333331625</v>
      </c>
      <c r="CH11" s="76">
        <f t="shared" si="0"/>
        <v>3.1157183957995001</v>
      </c>
      <c r="CI11" s="76">
        <f t="shared" si="1"/>
        <v>2175.3157642146903</v>
      </c>
      <c r="CJ11" s="76">
        <f t="shared" si="2"/>
        <v>0</v>
      </c>
      <c r="CK11" s="76">
        <f t="shared" si="3"/>
        <v>193.2800353227241</v>
      </c>
      <c r="CL11" s="76">
        <f t="shared" si="4"/>
        <v>-0.57266556470770857</v>
      </c>
      <c r="CM11" s="76">
        <f t="shared" si="5"/>
        <v>0.25666312560361043</v>
      </c>
      <c r="CN11" s="76">
        <f t="shared" si="6"/>
        <v>3.9715607697982702</v>
      </c>
      <c r="CO11" s="76">
        <f t="shared" si="7"/>
        <v>0.51911269411882144</v>
      </c>
      <c r="CP11" s="76">
        <f t="shared" si="8"/>
        <v>0.48670035667061262</v>
      </c>
      <c r="CQ11" s="76">
        <f t="shared" si="9"/>
        <v>8.4711895279567369</v>
      </c>
      <c r="CR11" s="76">
        <f t="shared" si="10"/>
        <v>-0.18618203944350059</v>
      </c>
      <c r="CS11" s="76">
        <f t="shared" si="11"/>
        <v>-0.63858100383510408</v>
      </c>
      <c r="CT11" s="76">
        <f t="shared" si="12"/>
        <v>-1.3257641046394357</v>
      </c>
      <c r="CU11" s="76">
        <f t="shared" si="13"/>
        <v>0.27317318301517729</v>
      </c>
      <c r="CV11" s="76">
        <f t="shared" si="14"/>
        <v>0.47658996175774443</v>
      </c>
      <c r="CW11" s="76">
        <f t="shared" si="15"/>
        <v>1.2758918184708929</v>
      </c>
      <c r="CX11" s="76">
        <f t="shared" si="16"/>
        <v>0.88798176272764429</v>
      </c>
      <c r="CY11" s="76">
        <f t="shared" si="17"/>
        <v>0.40540262074433914</v>
      </c>
      <c r="CZ11" s="76">
        <f t="shared" si="18"/>
        <v>0.1417156902615401</v>
      </c>
      <c r="DA11" s="76">
        <f t="shared" si="19"/>
        <v>3.2492373161244927</v>
      </c>
      <c r="DB11" s="76">
        <f t="shared" si="20"/>
        <v>0.21078386661325454</v>
      </c>
      <c r="DC11" s="76">
        <f t="shared" si="21"/>
        <v>0.25120541593458257</v>
      </c>
      <c r="DD11" s="76">
        <f t="shared" si="22"/>
        <v>1.8012794868768811</v>
      </c>
      <c r="DE11" s="76">
        <f t="shared" si="23"/>
        <v>0.32894868514272613</v>
      </c>
      <c r="DF11" s="76">
        <f t="shared" si="24"/>
        <v>0.11492885370220272</v>
      </c>
      <c r="DG11" s="76">
        <f t="shared" si="25"/>
        <v>0.25778687897729524</v>
      </c>
      <c r="DH11" s="76">
        <f t="shared" si="26"/>
        <v>0.5607030940541986</v>
      </c>
      <c r="DI11" s="76">
        <f t="shared" si="27"/>
        <v>0</v>
      </c>
      <c r="DJ11" s="76">
        <f t="shared" si="28"/>
        <v>10.920943521779328</v>
      </c>
      <c r="DK11" s="76">
        <f t="shared" si="29"/>
        <v>13.468662437672203</v>
      </c>
      <c r="DL11" s="76">
        <f t="shared" si="30"/>
        <v>46.472043645047989</v>
      </c>
    </row>
    <row r="12" spans="1:116" s="48" customFormat="1" ht="12" x14ac:dyDescent="0.15">
      <c r="A12" s="114">
        <f>IF(ISBLANK('In Process Calc.'!C12),"",'In Process Calc.'!C12)</f>
        <v>212.58333333337214</v>
      </c>
      <c r="B12" s="114">
        <f>IF(ISBLANK('Measured Data'!H16),"",'Measured Data'!H16)</f>
        <v>4.0829351974487302</v>
      </c>
      <c r="C12" s="114">
        <f>IF(ISBLANK('In Process Calc.'!K12),"",'In Process Calc.'!K12)</f>
        <v>3139.9375532727813</v>
      </c>
      <c r="D12" s="114">
        <f>IF(ISBLANK('In Process Calc.'!L12),"",'In Process Calc.'!L12)</f>
        <v>0</v>
      </c>
      <c r="E12" s="114">
        <f>IF(ISBLANK('In Process Calc.'!M12),"",'In Process Calc.'!M12)</f>
        <v>418.61314000000004</v>
      </c>
      <c r="F12" s="114">
        <f>IF(ISBLANK('In Process Calc.'!N12),"",'In Process Calc.'!N12)</f>
        <v>-0.26611328266335016</v>
      </c>
      <c r="G12" s="114">
        <f>IF(ISBLANK('In Process Calc.'!O12),"",'In Process Calc.'!O12)</f>
        <v>0.48704959816303128</v>
      </c>
      <c r="H12" s="114">
        <f>IF(ISBLANK('In Process Calc.'!P12),"",'In Process Calc.'!P12)</f>
        <v>5.0163244020587356</v>
      </c>
      <c r="I12" s="114">
        <f>IF(ISBLANK('In Process Calc.'!Q12),"",'In Process Calc.'!Q12)</f>
        <v>2.4133971902937401</v>
      </c>
      <c r="J12" s="114">
        <f>IF(ISBLANK('In Process Calc.'!R12),"",'In Process Calc.'!R12)</f>
        <v>0.80345164473684205</v>
      </c>
      <c r="K12" s="114">
        <f>IF(ISBLANK('In Process Calc.'!S12),"",'In Process Calc.'!S12)</f>
        <v>16.778431121812034</v>
      </c>
      <c r="L12" s="114">
        <f>IF(ISBLANK('In Process Calc.'!T12),"",'In Process Calc.'!T12)</f>
        <v>-0.23390794863563408</v>
      </c>
      <c r="M12" s="114">
        <f>IF(ISBLANK('In Process Calc.'!U12),"",'In Process Calc.'!U12)</f>
        <v>-0.83892958908507131</v>
      </c>
      <c r="N12" s="114">
        <f>IF(ISBLANK('In Process Calc.'!V12),"",'In Process Calc.'!V12)</f>
        <v>-2.0388331507038515</v>
      </c>
      <c r="O12" s="114">
        <f>IF(ISBLANK('In Process Calc.'!W12),"",'In Process Calc.'!W12)</f>
        <v>0.38108923107108494</v>
      </c>
      <c r="P12" s="114">
        <f>IF(ISBLANK('In Process Calc.'!X12),"",'In Process Calc.'!X12)</f>
        <v>0.87501608599527292</v>
      </c>
      <c r="Q12" s="114">
        <f>IF(ISBLANK('In Process Calc.'!Y12),"",'In Process Calc.'!Y12)</f>
        <v>-0.47629508565954648</v>
      </c>
      <c r="R12" s="114">
        <f>IF(ISBLANK('In Process Calc.'!Z12),"",'In Process Calc.'!Z12)</f>
        <v>1.7423839292521146</v>
      </c>
      <c r="S12" s="114">
        <f>IF(ISBLANK('In Process Calc.'!AA12),"",'In Process Calc.'!AA12)</f>
        <v>0.81085525841137795</v>
      </c>
      <c r="T12" s="114">
        <f>IF(ISBLANK('In Process Calc.'!AB12),"",'In Process Calc.'!AB12)</f>
        <v>0.25186943599283795</v>
      </c>
      <c r="U12" s="114">
        <f>IF(ISBLANK('In Process Calc.'!AC12),"",'In Process Calc.'!AC12)</f>
        <v>5.3654820000000001</v>
      </c>
      <c r="V12" s="114">
        <f>IF(ISBLANK('In Process Calc.'!AD12),"",'In Process Calc.'!AD12)</f>
        <v>0.40007311283065028</v>
      </c>
      <c r="W12" s="114">
        <f>IF(ISBLANK('In Process Calc.'!AE12),"",'In Process Calc.'!AE12)</f>
        <v>0.55947857950762403</v>
      </c>
      <c r="X12" s="114">
        <f>IF(ISBLANK('In Process Calc.'!AF12),"",'In Process Calc.'!AF12)</f>
        <v>3.1515164078381548</v>
      </c>
      <c r="Y12" s="114">
        <f>IF(ISBLANK('In Process Calc.'!AG12),"",'In Process Calc.'!AG12)</f>
        <v>0.70673143743870881</v>
      </c>
      <c r="Z12" s="114">
        <f>IF(ISBLANK('In Process Calc.'!AH12),"",'In Process Calc.'!AH12)</f>
        <v>0.2130488250520674</v>
      </c>
      <c r="AA12" s="114">
        <f>IF(ISBLANK('In Process Calc.'!AI12),"",'In Process Calc.'!AI12)</f>
        <v>0.25215406932912388</v>
      </c>
      <c r="AB12" s="114">
        <f>IF(ISBLANK('In Process Calc.'!AJ12),"",'In Process Calc.'!AJ12)</f>
        <v>1.1036256065643035</v>
      </c>
      <c r="AC12" s="114">
        <f>IF(ISBLANK('In Process Calc.'!AK12),"",'In Process Calc.'!AK12)</f>
        <v>0</v>
      </c>
      <c r="AD12" s="114">
        <f>IF(ISBLANK('In Process Calc.'!AL12),"",'In Process Calc.'!AL12)</f>
        <v>19.257898281702413</v>
      </c>
      <c r="AE12" s="114">
        <f>IF(ISBLANK('In Process Calc.'!AM12),"",'In Process Calc.'!AM12)</f>
        <v>24.357266999039062</v>
      </c>
      <c r="AF12" s="114">
        <f>IF(ISBLANK('In Process Calc.'!AN12),"",'In Process Calc.'!AN12)</f>
        <v>81.744371511770908</v>
      </c>
      <c r="AH12" s="114" t="str">
        <f>IF(ISBLANK('In Process Calc.'!C20),"",'In Process Calc.'!C20)</f>
        <v/>
      </c>
      <c r="AI12" s="114" t="str">
        <f>IF(ISBLANK('Measured Data'!H24),"",'Measured Data'!H24)</f>
        <v/>
      </c>
      <c r="AJ12" s="114" t="str">
        <f>IF(ISBLANK('In Process Calc.'!K20),"",'In Process Calc.'!K20)</f>
        <v/>
      </c>
      <c r="AK12" s="114" t="str">
        <f>IF(ISBLANK('In Process Calc.'!L20),"",'In Process Calc.'!L20)</f>
        <v/>
      </c>
      <c r="AL12" s="114" t="str">
        <f>IF(ISBLANK('In Process Calc.'!M20),"",'In Process Calc.'!M20)</f>
        <v/>
      </c>
      <c r="AM12" s="114" t="str">
        <f>IF(ISBLANK('In Process Calc.'!N20),"",'In Process Calc.'!N20)</f>
        <v/>
      </c>
      <c r="AN12" s="114" t="str">
        <f>IF(ISBLANK('In Process Calc.'!O20),"",'In Process Calc.'!O20)</f>
        <v/>
      </c>
      <c r="AO12" s="114" t="str">
        <f>IF(ISBLANK('In Process Calc.'!P20),"",'In Process Calc.'!P20)</f>
        <v/>
      </c>
      <c r="AP12" s="114" t="str">
        <f>IF(ISBLANK('In Process Calc.'!Q20),"",'In Process Calc.'!Q20)</f>
        <v/>
      </c>
      <c r="AQ12" s="114" t="str">
        <f>IF(ISBLANK('In Process Calc.'!R20),"",'In Process Calc.'!R20)</f>
        <v/>
      </c>
      <c r="AR12" s="114" t="str">
        <f>IF(ISBLANK('In Process Calc.'!S20),"",'In Process Calc.'!S20)</f>
        <v/>
      </c>
      <c r="AS12" s="114" t="str">
        <f>IF(ISBLANK('In Process Calc.'!T20),"",'In Process Calc.'!T20)</f>
        <v/>
      </c>
      <c r="AT12" s="114" t="str">
        <f>IF(ISBLANK('In Process Calc.'!U20),"",'In Process Calc.'!U20)</f>
        <v/>
      </c>
      <c r="AU12" s="114" t="str">
        <f>IF(ISBLANK('In Process Calc.'!V20),"",'In Process Calc.'!V20)</f>
        <v/>
      </c>
      <c r="AV12" s="114" t="str">
        <f>IF(ISBLANK('In Process Calc.'!W20),"",'In Process Calc.'!W20)</f>
        <v/>
      </c>
      <c r="AW12" s="114" t="str">
        <f>IF(ISBLANK('In Process Calc.'!X20),"",'In Process Calc.'!X20)</f>
        <v/>
      </c>
      <c r="AX12" s="114" t="str">
        <f>IF(ISBLANK('In Process Calc.'!Y20),"",'In Process Calc.'!Y20)</f>
        <v/>
      </c>
      <c r="AY12" s="114" t="str">
        <f>IF(ISBLANK('In Process Calc.'!Z20),"",'In Process Calc.'!Z20)</f>
        <v/>
      </c>
      <c r="AZ12" s="114" t="str">
        <f>IF(ISBLANK('In Process Calc.'!AA20),"",'In Process Calc.'!AA20)</f>
        <v/>
      </c>
      <c r="BA12" s="114" t="str">
        <f>IF(ISBLANK('In Process Calc.'!AB20),"",'In Process Calc.'!AB20)</f>
        <v/>
      </c>
      <c r="BB12" s="114" t="str">
        <f>IF(ISBLANK('In Process Calc.'!AC20),"",'In Process Calc.'!AC20)</f>
        <v/>
      </c>
      <c r="BC12" s="114" t="str">
        <f>IF(ISBLANK('In Process Calc.'!AD20),"",'In Process Calc.'!AD20)</f>
        <v/>
      </c>
      <c r="BD12" s="114" t="str">
        <f>IF(ISBLANK('In Process Calc.'!AE20),"",'In Process Calc.'!AE20)</f>
        <v/>
      </c>
      <c r="BE12" s="114" t="str">
        <f>IF(ISBLANK('In Process Calc.'!AF20),"",'In Process Calc.'!AF20)</f>
        <v/>
      </c>
      <c r="BF12" s="114" t="str">
        <f>IF(ISBLANK('In Process Calc.'!AG20),"",'In Process Calc.'!AG20)</f>
        <v/>
      </c>
      <c r="BG12" s="114" t="str">
        <f>IF(ISBLANK('In Process Calc.'!AH20),"",'In Process Calc.'!AH20)</f>
        <v/>
      </c>
      <c r="BH12" s="114" t="str">
        <f>IF(ISBLANK('In Process Calc.'!AI20),"",'In Process Calc.'!AI20)</f>
        <v/>
      </c>
      <c r="BI12" s="114" t="str">
        <f>IF(ISBLANK('In Process Calc.'!AJ20),"",'In Process Calc.'!AJ20)</f>
        <v/>
      </c>
      <c r="BJ12" s="114" t="str">
        <f>IF(ISBLANK('In Process Calc.'!AK20),"",'In Process Calc.'!AK20)</f>
        <v/>
      </c>
      <c r="BK12" s="114" t="str">
        <f>IF(ISBLANK('In Process Calc.'!AL20),"",'In Process Calc.'!AL20)</f>
        <v/>
      </c>
      <c r="BL12" s="114" t="str">
        <f>IF(ISBLANK('In Process Calc.'!AM20),"",'In Process Calc.'!AM20)</f>
        <v/>
      </c>
      <c r="BM12" s="114" t="str">
        <f>IF(ISBLANK('In Process Calc.'!AN20),"",'In Process Calc.'!AN20)</f>
        <v/>
      </c>
      <c r="BO12" s="54" t="s">
        <v>353</v>
      </c>
      <c r="BP12" s="56">
        <f t="array" ref="BP12:BS12">LINEST($AQ3:INDEX($AQ:$AQ,COUNT($AQ:$AQ)+2),$AH$3:INDEX($AH:$AH,COUNT($AH:$AH)+2)^{1,2,3},TRUE,TRUE)</f>
        <v>-3.9955820658502047E-8</v>
      </c>
      <c r="BQ12" s="56">
        <v>1.4736784064085204E-5</v>
      </c>
      <c r="BR12" s="56">
        <v>2.4307548481082631E-3</v>
      </c>
      <c r="BS12" s="56">
        <v>-9.0748467592188242E-3</v>
      </c>
      <c r="BT12" s="56">
        <f t="array" ref="BT12:BX12">LINEST($AQ3:INDEX($AQ:$AQ,COUNT($AQ:$AQ)+2),$AH$3:INDEX($AH:$AH,COUNT($AH:$AH)+2)^{1,2,3,4},TRUE,TRUE)</f>
        <v>1.3949376833630473E-10</v>
      </c>
      <c r="BU12" s="56">
        <v>-1.2566302028368499E-7</v>
      </c>
      <c r="BV12" s="56">
        <v>3.017296516705909E-5</v>
      </c>
      <c r="BW12" s="56">
        <v>1.6185519612050185E-3</v>
      </c>
      <c r="BX12" s="56">
        <v>-4.5050206747953569E-3</v>
      </c>
      <c r="BY12" s="57">
        <f>IF('Cumulative Curves'!$B$10=6,#REF!,IF('Cumulative Curves'!$B$10=5,#REF!, IF( 'Cumulative Curves'!$B$10=4, BX12,IF('Cumulative Curves'!$B$10=3, BS12, 0))))</f>
        <v>-9.0748467592188242E-3</v>
      </c>
      <c r="BZ12" s="57">
        <f>IF('Cumulative Curves'!$B$10=6,#REF!,IF('Cumulative Curves'!$B$10=5,#REF!, IF( 'Cumulative Curves'!$B$10=4, BW12,IF('Cumulative Curves'!$B$10=3, BR12, 0))))</f>
        <v>2.4307548481082631E-3</v>
      </c>
      <c r="CA12" s="57">
        <f>IF('Cumulative Curves'!$B$10=6,#REF!,IF('Cumulative Curves'!$B$10=5,#REF!, IF( 'Cumulative Curves'!$B$10=4, BV12,IF('Cumulative Curves'!$B$10=3, BQ12, 0))))</f>
        <v>1.4736784064085204E-5</v>
      </c>
      <c r="CB12" s="57">
        <f>IF('Cumulative Curves'!$B$10=6,#REF!,IF('Cumulative Curves'!$B$10=5,#REF!, IF( 'Cumulative Curves'!$B$10=4, BU12,IF('Cumulative Curves'!$B$10=3, BP12, 0))))</f>
        <v>-3.9955820658502047E-8</v>
      </c>
      <c r="CC12" s="57">
        <f>IF('Cumulative Curves'!$B$10=6,#REF!,IF('Cumulative Curves'!$B$10=5,#REF!, IF( 'Cumulative Curves'!$B$10=4,BT12, 0)))</f>
        <v>0</v>
      </c>
      <c r="CD12" s="57">
        <f>IF('Cumulative Curves'!$B$10=6,#REF!,IF('Cumulative Curves'!$B$10=5,#REF!, 0))</f>
        <v>0</v>
      </c>
      <c r="CE12" s="57">
        <f>IF('Cumulative Curves'!$B$10=6,#REF!,0)</f>
        <v>0</v>
      </c>
      <c r="CF12" s="49"/>
      <c r="CG12" s="76">
        <f>CG11+MAX('In Process Calc.'!$C$3:$C$96)/20</f>
        <v>151.16999999998077</v>
      </c>
      <c r="CH12" s="76">
        <f t="shared" si="0"/>
        <v>3.456637965125342</v>
      </c>
      <c r="CI12" s="76">
        <f t="shared" si="1"/>
        <v>2445.032947819283</v>
      </c>
      <c r="CJ12" s="76">
        <f t="shared" si="2"/>
        <v>0</v>
      </c>
      <c r="CK12" s="76">
        <f t="shared" si="3"/>
        <v>237.55051731176255</v>
      </c>
      <c r="CL12" s="76">
        <f t="shared" si="4"/>
        <v>-0.57896270079125944</v>
      </c>
      <c r="CM12" s="76">
        <f t="shared" si="5"/>
        <v>0.30166774773777527</v>
      </c>
      <c r="CN12" s="76">
        <f t="shared" si="6"/>
        <v>4.3577646878692056</v>
      </c>
      <c r="CO12" s="76">
        <f t="shared" si="7"/>
        <v>0.81230808925868447</v>
      </c>
      <c r="CP12" s="76">
        <f t="shared" si="8"/>
        <v>0.55712170682332773</v>
      </c>
      <c r="CQ12" s="76">
        <f t="shared" si="9"/>
        <v>10.006721706688676</v>
      </c>
      <c r="CR12" s="76">
        <f t="shared" si="10"/>
        <v>-0.20686528420750108</v>
      </c>
      <c r="CS12" s="76">
        <f t="shared" si="11"/>
        <v>-0.7140340571166004</v>
      </c>
      <c r="CT12" s="76">
        <f t="shared" si="12"/>
        <v>-1.4979708897605493</v>
      </c>
      <c r="CU12" s="76">
        <f t="shared" si="13"/>
        <v>0.29136962463240601</v>
      </c>
      <c r="CV12" s="76">
        <f t="shared" si="14"/>
        <v>0.5554313384154056</v>
      </c>
      <c r="CW12" s="76">
        <f t="shared" si="15"/>
        <v>0.57622086968175523</v>
      </c>
      <c r="CX12" s="76">
        <f t="shared" si="16"/>
        <v>1.0578925073043108</v>
      </c>
      <c r="CY12" s="76">
        <f t="shared" si="17"/>
        <v>0.4892313999250264</v>
      </c>
      <c r="CZ12" s="76">
        <f t="shared" si="18"/>
        <v>0.16237281910462797</v>
      </c>
      <c r="DA12" s="76">
        <f t="shared" si="19"/>
        <v>3.7326111705810581</v>
      </c>
      <c r="DB12" s="76">
        <f t="shared" si="20"/>
        <v>0.24887975687920447</v>
      </c>
      <c r="DC12" s="76">
        <f t="shared" si="21"/>
        <v>0.30994669723248075</v>
      </c>
      <c r="DD12" s="76">
        <f t="shared" si="22"/>
        <v>2.1013439564397456</v>
      </c>
      <c r="DE12" s="76">
        <f t="shared" si="23"/>
        <v>0.40407530968598948</v>
      </c>
      <c r="DF12" s="76">
        <f t="shared" si="24"/>
        <v>0.13596566174559768</v>
      </c>
      <c r="DG12" s="76">
        <f t="shared" si="25"/>
        <v>0.25418477984767268</v>
      </c>
      <c r="DH12" s="76">
        <f t="shared" si="26"/>
        <v>0.67270810588276209</v>
      </c>
      <c r="DI12" s="76">
        <f t="shared" si="27"/>
        <v>0</v>
      </c>
      <c r="DJ12" s="76">
        <f t="shared" si="28"/>
        <v>12.672234774776598</v>
      </c>
      <c r="DK12" s="76">
        <f t="shared" si="29"/>
        <v>15.672236079745192</v>
      </c>
      <c r="DL12" s="76">
        <f t="shared" si="30"/>
        <v>53.871913558796777</v>
      </c>
    </row>
    <row r="13" spans="1:116" s="48" customFormat="1" ht="12" x14ac:dyDescent="0.15">
      <c r="A13" s="114">
        <f>IF(ISBLANK('In Process Calc.'!C13),"",'In Process Calc.'!C13)</f>
        <v>238.53333333326736</v>
      </c>
      <c r="B13" s="114">
        <f>IF(ISBLANK('Measured Data'!H17),"",'Measured Data'!H17)</f>
        <v>4.1797827316284177</v>
      </c>
      <c r="C13" s="114">
        <f>IF(ISBLANK('In Process Calc.'!K13),"",'In Process Calc.'!K13)</f>
        <v>3364.2809999387359</v>
      </c>
      <c r="D13" s="114">
        <f>IF(ISBLANK('In Process Calc.'!L13),"",'In Process Calc.'!L13)</f>
        <v>0</v>
      </c>
      <c r="E13" s="114">
        <f>IF(ISBLANK('In Process Calc.'!M13),"",'In Process Calc.'!M13)</f>
        <v>495.14505000000008</v>
      </c>
      <c r="F13" s="114" t="str">
        <f>IF(ISBLANK('In Process Calc.'!N13),"",'In Process Calc.'!N13)</f>
        <v/>
      </c>
      <c r="G13" s="114" t="str">
        <f>IF(ISBLANK('In Process Calc.'!O13),"",'In Process Calc.'!O13)</f>
        <v/>
      </c>
      <c r="H13" s="114" t="str">
        <f>IF(ISBLANK('In Process Calc.'!P13),"",'In Process Calc.'!P13)</f>
        <v/>
      </c>
      <c r="I13" s="114" t="str">
        <f>IF(ISBLANK('In Process Calc.'!Q13),"",'In Process Calc.'!Q13)</f>
        <v/>
      </c>
      <c r="J13" s="114" t="str">
        <f>IF(ISBLANK('In Process Calc.'!R13),"",'In Process Calc.'!R13)</f>
        <v/>
      </c>
      <c r="K13" s="114">
        <f>IF(ISBLANK('In Process Calc.'!S13),"",'In Process Calc.'!S13)</f>
        <v>20.813267450772869</v>
      </c>
      <c r="L13" s="114">
        <f>IF(ISBLANK('In Process Calc.'!T13),"",'In Process Calc.'!T13)</f>
        <v>-0.26386364944501167</v>
      </c>
      <c r="M13" s="114">
        <f>IF(ISBLANK('In Process Calc.'!U13),"",'In Process Calc.'!U13)</f>
        <v>-0.97303129045264047</v>
      </c>
      <c r="N13" s="114" t="str">
        <f>IF(ISBLANK('In Process Calc.'!V13),"",'In Process Calc.'!V13)</f>
        <v/>
      </c>
      <c r="O13" s="114" t="str">
        <f>IF(ISBLANK('In Process Calc.'!W13),"",'In Process Calc.'!W13)</f>
        <v/>
      </c>
      <c r="P13" s="114" t="str">
        <f>IF(ISBLANK('In Process Calc.'!X13),"",'In Process Calc.'!X13)</f>
        <v/>
      </c>
      <c r="Q13" s="114">
        <f>IF(ISBLANK('In Process Calc.'!Y13),"",'In Process Calc.'!Y13)</f>
        <v>-0.36276639729545884</v>
      </c>
      <c r="R13" s="114" t="str">
        <f>IF(ISBLANK('In Process Calc.'!Z13),"",'In Process Calc.'!Z13)</f>
        <v/>
      </c>
      <c r="S13" s="114" t="str">
        <f>IF(ISBLANK('In Process Calc.'!AA13),"",'In Process Calc.'!AA13)</f>
        <v/>
      </c>
      <c r="T13" s="114" t="str">
        <f>IF(ISBLANK('In Process Calc.'!AB13),"",'In Process Calc.'!AB13)</f>
        <v/>
      </c>
      <c r="U13" s="114">
        <f>IF(ISBLANK('In Process Calc.'!AC13),"",'In Process Calc.'!AC13)</f>
        <v>6.4594980000000009</v>
      </c>
      <c r="V13" s="114" t="str">
        <f>IF(ISBLANK('In Process Calc.'!AD13),"",'In Process Calc.'!AD13)</f>
        <v/>
      </c>
      <c r="W13" s="114" t="str">
        <f>IF(ISBLANK('In Process Calc.'!AE13),"",'In Process Calc.'!AE13)</f>
        <v/>
      </c>
      <c r="X13" s="114" t="str">
        <f>IF(ISBLANK('In Process Calc.'!AF13),"",'In Process Calc.'!AF13)</f>
        <v/>
      </c>
      <c r="Y13" s="114" t="str">
        <f>IF(ISBLANK('In Process Calc.'!AG13),"",'In Process Calc.'!AG13)</f>
        <v/>
      </c>
      <c r="Z13" s="114" t="str">
        <f>IF(ISBLANK('In Process Calc.'!AH13),"",'In Process Calc.'!AH13)</f>
        <v/>
      </c>
      <c r="AA13" s="114" t="str">
        <f>IF(ISBLANK('In Process Calc.'!AI13),"",'In Process Calc.'!AI13)</f>
        <v/>
      </c>
      <c r="AB13" s="114" t="str">
        <f>IF(ISBLANK('In Process Calc.'!AJ13),"",'In Process Calc.'!AJ13)</f>
        <v/>
      </c>
      <c r="AC13" s="114">
        <f>IF(ISBLANK('In Process Calc.'!AK13),"",'In Process Calc.'!AK13)</f>
        <v>0</v>
      </c>
      <c r="AD13" s="114" t="str">
        <f>IF(ISBLANK('In Process Calc.'!AL13),"",'In Process Calc.'!AL13)</f>
        <v/>
      </c>
      <c r="AE13" s="114" t="str">
        <f>IF(ISBLANK('In Process Calc.'!AM13),"",'In Process Calc.'!AM13)</f>
        <v/>
      </c>
      <c r="AF13" s="114" t="str">
        <f>IF(ISBLANK('In Process Calc.'!AN13),"",'In Process Calc.'!AN13)</f>
        <v/>
      </c>
      <c r="AH13" s="114" t="str">
        <f>IF(ISBLANK('In Process Calc.'!C21),"",'In Process Calc.'!C21)</f>
        <v/>
      </c>
      <c r="AI13" s="114" t="str">
        <f>IF(ISBLANK('Measured Data'!H25),"",'Measured Data'!H25)</f>
        <v/>
      </c>
      <c r="AJ13" s="114" t="str">
        <f>IF(ISBLANK('In Process Calc.'!K21),"",'In Process Calc.'!K21)</f>
        <v/>
      </c>
      <c r="AK13" s="114" t="str">
        <f>IF(ISBLANK('In Process Calc.'!L21),"",'In Process Calc.'!L21)</f>
        <v/>
      </c>
      <c r="AL13" s="114" t="str">
        <f>IF(ISBLANK('In Process Calc.'!M21),"",'In Process Calc.'!M21)</f>
        <v/>
      </c>
      <c r="AM13" s="114" t="str">
        <f>IF(ISBLANK('In Process Calc.'!N21),"",'In Process Calc.'!N21)</f>
        <v/>
      </c>
      <c r="AN13" s="114" t="str">
        <f>IF(ISBLANK('In Process Calc.'!O21),"",'In Process Calc.'!O21)</f>
        <v/>
      </c>
      <c r="AO13" s="114" t="str">
        <f>IF(ISBLANK('In Process Calc.'!P21),"",'In Process Calc.'!P21)</f>
        <v/>
      </c>
      <c r="AP13" s="114" t="str">
        <f>IF(ISBLANK('In Process Calc.'!Q21),"",'In Process Calc.'!Q21)</f>
        <v/>
      </c>
      <c r="AQ13" s="114" t="str">
        <f>IF(ISBLANK('In Process Calc.'!R21),"",'In Process Calc.'!R21)</f>
        <v/>
      </c>
      <c r="AR13" s="114" t="str">
        <f>IF(ISBLANK('In Process Calc.'!S21),"",'In Process Calc.'!S21)</f>
        <v/>
      </c>
      <c r="AS13" s="114" t="str">
        <f>IF(ISBLANK('In Process Calc.'!T21),"",'In Process Calc.'!T21)</f>
        <v/>
      </c>
      <c r="AT13" s="114" t="str">
        <f>IF(ISBLANK('In Process Calc.'!U21),"",'In Process Calc.'!U21)</f>
        <v/>
      </c>
      <c r="AU13" s="114" t="str">
        <f>IF(ISBLANK('In Process Calc.'!V21),"",'In Process Calc.'!V21)</f>
        <v/>
      </c>
      <c r="AV13" s="114" t="str">
        <f>IF(ISBLANK('In Process Calc.'!W21),"",'In Process Calc.'!W21)</f>
        <v/>
      </c>
      <c r="AW13" s="114" t="str">
        <f>IF(ISBLANK('In Process Calc.'!X21),"",'In Process Calc.'!X21)</f>
        <v/>
      </c>
      <c r="AX13" s="114" t="str">
        <f>IF(ISBLANK('In Process Calc.'!Y21),"",'In Process Calc.'!Y21)</f>
        <v/>
      </c>
      <c r="AY13" s="114" t="str">
        <f>IF(ISBLANK('In Process Calc.'!Z21),"",'In Process Calc.'!Z21)</f>
        <v/>
      </c>
      <c r="AZ13" s="114" t="str">
        <f>IF(ISBLANK('In Process Calc.'!AA21),"",'In Process Calc.'!AA21)</f>
        <v/>
      </c>
      <c r="BA13" s="114" t="str">
        <f>IF(ISBLANK('In Process Calc.'!AB21),"",'In Process Calc.'!AB21)</f>
        <v/>
      </c>
      <c r="BB13" s="114" t="str">
        <f>IF(ISBLANK('In Process Calc.'!AC21),"",'In Process Calc.'!AC21)</f>
        <v/>
      </c>
      <c r="BC13" s="114" t="str">
        <f>IF(ISBLANK('In Process Calc.'!AD21),"",'In Process Calc.'!AD21)</f>
        <v/>
      </c>
      <c r="BD13" s="114" t="str">
        <f>IF(ISBLANK('In Process Calc.'!AE21),"",'In Process Calc.'!AE21)</f>
        <v/>
      </c>
      <c r="BE13" s="114" t="str">
        <f>IF(ISBLANK('In Process Calc.'!AF21),"",'In Process Calc.'!AF21)</f>
        <v/>
      </c>
      <c r="BF13" s="114" t="str">
        <f>IF(ISBLANK('In Process Calc.'!AG21),"",'In Process Calc.'!AG21)</f>
        <v/>
      </c>
      <c r="BG13" s="114" t="str">
        <f>IF(ISBLANK('In Process Calc.'!AH21),"",'In Process Calc.'!AH21)</f>
        <v/>
      </c>
      <c r="BH13" s="114" t="str">
        <f>IF(ISBLANK('In Process Calc.'!AI21),"",'In Process Calc.'!AI21)</f>
        <v/>
      </c>
      <c r="BI13" s="114" t="str">
        <f>IF(ISBLANK('In Process Calc.'!AJ21),"",'In Process Calc.'!AJ21)</f>
        <v/>
      </c>
      <c r="BJ13" s="114" t="str">
        <f>IF(ISBLANK('In Process Calc.'!AK21),"",'In Process Calc.'!AK21)</f>
        <v/>
      </c>
      <c r="BK13" s="114" t="str">
        <f>IF(ISBLANK('In Process Calc.'!AL21),"",'In Process Calc.'!AL21)</f>
        <v/>
      </c>
      <c r="BL13" s="114" t="str">
        <f>IF(ISBLANK('In Process Calc.'!AM21),"",'In Process Calc.'!AM21)</f>
        <v/>
      </c>
      <c r="BM13" s="114" t="str">
        <f>IF(ISBLANK('In Process Calc.'!AN21),"",'In Process Calc.'!AN21)</f>
        <v/>
      </c>
      <c r="BO13" s="54" t="s">
        <v>109</v>
      </c>
      <c r="BP13" s="56">
        <f t="array" ref="BP13:BS13">LINEST($K3:INDEX($K:$K,COUNT($K:$K)+2),$A$3:INDEX($A:$A,COUNT($A:$A)+2)^{1,2,3},TRUE,TRUE)</f>
        <v>-5.051153896731561E-8</v>
      </c>
      <c r="BQ13" s="56">
        <v>2.4286604867788605E-4</v>
      </c>
      <c r="BR13" s="56">
        <v>3.146356691120232E-2</v>
      </c>
      <c r="BS13" s="56">
        <v>0.23764232577458178</v>
      </c>
      <c r="BT13" s="56">
        <f t="array" ref="BT13:BX13">LINEST($K3:INDEX($K:$K,COUNT($K:$K)+2),$A$3:INDEX($A:$A,COUNT($A:$A)+2)^{1,2,3,4},TRUE,TRUE)</f>
        <v>-4.7411134247902967E-9</v>
      </c>
      <c r="BU13" s="56">
        <v>3.1394397711441437E-6</v>
      </c>
      <c r="BV13" s="56">
        <v>-4.3331648653209597E-4</v>
      </c>
      <c r="BW13" s="56">
        <v>7.8329149427591241E-2</v>
      </c>
      <c r="BX13" s="56">
        <v>-0.30151774623758243</v>
      </c>
      <c r="BY13" s="57">
        <f>IF('Cumulative Curves'!$B$12=6,#REF!,IF('Cumulative Curves'!$B$12=5,#REF!, IF( 'Cumulative Curves'!$B$12=4, BX13,IF('Cumulative Curves'!$B$12=3, BS13, 0))))</f>
        <v>-0.30151774623758243</v>
      </c>
      <c r="BZ13" s="57">
        <f>IF('Cumulative Curves'!$B$12=6,#REF!,IF('Cumulative Curves'!$B$12=5,#REF!, IF( 'Cumulative Curves'!$B$12=4, BW13,IF('Cumulative Curves'!$B$12=3, BR13, 0))))</f>
        <v>7.8329149427591241E-2</v>
      </c>
      <c r="CA13" s="57">
        <f>IF('Cumulative Curves'!$B$12=6,#REF!,IF('Cumulative Curves'!$B$12=5,#REF!, IF( 'Cumulative Curves'!$B$12=4, BV13,IF('Cumulative Curves'!$B$12=3, BQ13, 0))))</f>
        <v>-4.3331648653209597E-4</v>
      </c>
      <c r="CB13" s="57">
        <f>IF('Cumulative Curves'!$B$12=6,#REF!,IF('Cumulative Curves'!$B$12=5,#REF!, IF( 'Cumulative Curves'!$B$12=4, BU13,IF('Cumulative Curves'!$B$12=3, BP13, 0))))</f>
        <v>3.1394397711441437E-6</v>
      </c>
      <c r="CC13" s="57">
        <f>IF('Cumulative Curves'!$B$12=6,#REF!,IF('Cumulative Curves'!$B$12=5,#REF!, IF( 'Cumulative Curves'!$B$12=4,BT13, 0)))</f>
        <v>-4.7411134247902967E-9</v>
      </c>
      <c r="CD13" s="57">
        <f>IF('Cumulative Curves'!$B$12=6,#REF!,IF('Cumulative Curves'!$B$12=5,#REF!, 0))</f>
        <v>0</v>
      </c>
      <c r="CE13" s="57">
        <f>IF('Cumulative Curves'!$B$12=6,#REF!,0)</f>
        <v>0</v>
      </c>
      <c r="CF13" s="49"/>
      <c r="CG13" s="76">
        <f>CG12+MAX('In Process Calc.'!$C$3:$C$96)/20</f>
        <v>167.9666666666453</v>
      </c>
      <c r="CH13" s="76">
        <f t="shared" si="0"/>
        <v>3.7404771142346811</v>
      </c>
      <c r="CI13" s="76">
        <f t="shared" si="1"/>
        <v>2692.8335683345395</v>
      </c>
      <c r="CJ13" s="76">
        <f t="shared" si="2"/>
        <v>0</v>
      </c>
      <c r="CK13" s="76">
        <f t="shared" si="3"/>
        <v>284.30677479013195</v>
      </c>
      <c r="CL13" s="76">
        <f t="shared" si="4"/>
        <v>-0.57153382149976406</v>
      </c>
      <c r="CM13" s="76">
        <f t="shared" si="5"/>
        <v>0.34781767086438692</v>
      </c>
      <c r="CN13" s="76">
        <f t="shared" si="6"/>
        <v>4.6612067597142559</v>
      </c>
      <c r="CO13" s="76">
        <f t="shared" si="7"/>
        <v>1.167285851780572</v>
      </c>
      <c r="CP13" s="76">
        <f t="shared" si="8"/>
        <v>0.62563385149254036</v>
      </c>
      <c r="CQ13" s="76">
        <f t="shared" si="9"/>
        <v>11.733558798779505</v>
      </c>
      <c r="CR13" s="76">
        <f t="shared" si="10"/>
        <v>-0.22503711435353591</v>
      </c>
      <c r="CS13" s="76">
        <f t="shared" si="11"/>
        <v>-0.78031348719135218</v>
      </c>
      <c r="CT13" s="76">
        <f t="shared" si="12"/>
        <v>-1.6668087360363588</v>
      </c>
      <c r="CU13" s="76">
        <f t="shared" si="13"/>
        <v>0.30926639265294864</v>
      </c>
      <c r="CV13" s="76">
        <f t="shared" si="14"/>
        <v>0.63624913705720998</v>
      </c>
      <c r="CW13" s="76">
        <f t="shared" si="15"/>
        <v>4.8832235483313724E-3</v>
      </c>
      <c r="CX13" s="76">
        <f t="shared" si="16"/>
        <v>1.233247582345806</v>
      </c>
      <c r="CY13" s="76">
        <f t="shared" si="17"/>
        <v>0.5759670504540263</v>
      </c>
      <c r="CZ13" s="76">
        <f t="shared" si="18"/>
        <v>0.18352331774733982</v>
      </c>
      <c r="DA13" s="76">
        <f t="shared" si="19"/>
        <v>4.2163439200673389</v>
      </c>
      <c r="DB13" s="76">
        <f t="shared" si="20"/>
        <v>0.28785673987320803</v>
      </c>
      <c r="DC13" s="76">
        <f t="shared" si="21"/>
        <v>0.3717693910344132</v>
      </c>
      <c r="DD13" s="76">
        <f t="shared" si="22"/>
        <v>2.4026049721881959</v>
      </c>
      <c r="DE13" s="76">
        <f t="shared" si="23"/>
        <v>0.48292634453710098</v>
      </c>
      <c r="DF13" s="76">
        <f t="shared" si="24"/>
        <v>0.15742657987538275</v>
      </c>
      <c r="DG13" s="76">
        <f t="shared" si="25"/>
        <v>0.24647834344140554</v>
      </c>
      <c r="DH13" s="76">
        <f t="shared" si="26"/>
        <v>0.78857425988079066</v>
      </c>
      <c r="DI13" s="76">
        <f t="shared" si="27"/>
        <v>0</v>
      </c>
      <c r="DJ13" s="76">
        <f t="shared" si="28"/>
        <v>14.442309894599875</v>
      </c>
      <c r="DK13" s="76">
        <f t="shared" si="29"/>
        <v>17.910404756661404</v>
      </c>
      <c r="DL13" s="76">
        <f t="shared" si="30"/>
        <v>61.371755298268525</v>
      </c>
    </row>
    <row r="14" spans="1:116" s="48" customFormat="1" ht="12" x14ac:dyDescent="0.15">
      <c r="A14" s="114">
        <f>IF(ISBLANK('In Process Calc.'!C14),"",'In Process Calc.'!C14)</f>
        <v>261.19999999995343</v>
      </c>
      <c r="B14" s="114">
        <f>IF(ISBLANK('Measured Data'!H18),"",'Measured Data'!H18)</f>
        <v>4.0796702934265134</v>
      </c>
      <c r="C14" s="114">
        <f>IF(ISBLANK('In Process Calc.'!K14),"",'In Process Calc.'!K14)</f>
        <v>3289.6371660153955</v>
      </c>
      <c r="D14" s="114">
        <f>IF(ISBLANK('In Process Calc.'!L14),"",'In Process Calc.'!L14)</f>
        <v>0</v>
      </c>
      <c r="E14" s="114">
        <f>IF(ISBLANK('In Process Calc.'!M14),"",'In Process Calc.'!M14)</f>
        <v>551.32601000000011</v>
      </c>
      <c r="F14" s="114" t="str">
        <f>IF(ISBLANK('In Process Calc.'!N14),"",'In Process Calc.'!N14)</f>
        <v/>
      </c>
      <c r="G14" s="114" t="str">
        <f>IF(ISBLANK('In Process Calc.'!O14),"",'In Process Calc.'!O14)</f>
        <v/>
      </c>
      <c r="H14" s="114" t="str">
        <f>IF(ISBLANK('In Process Calc.'!P14),"",'In Process Calc.'!P14)</f>
        <v/>
      </c>
      <c r="I14" s="114" t="str">
        <f>IF(ISBLANK('In Process Calc.'!Q14),"",'In Process Calc.'!Q14)</f>
        <v/>
      </c>
      <c r="J14" s="114" t="str">
        <f>IF(ISBLANK('In Process Calc.'!R14),"",'In Process Calc.'!R14)</f>
        <v/>
      </c>
      <c r="K14" s="114">
        <f>IF(ISBLANK('In Process Calc.'!S14),"",'In Process Calc.'!S14)</f>
        <v>24.582689672995091</v>
      </c>
      <c r="L14" s="114">
        <f>IF(ISBLANK('In Process Calc.'!T14),"",'In Process Calc.'!T14)</f>
        <v>-0.23403964944501171</v>
      </c>
      <c r="M14" s="114">
        <f>IF(ISBLANK('In Process Calc.'!U14),"",'In Process Calc.'!U14)</f>
        <v>-0.8835592904526407</v>
      </c>
      <c r="N14" s="114" t="str">
        <f>IF(ISBLANK('In Process Calc.'!V14),"",'In Process Calc.'!V14)</f>
        <v/>
      </c>
      <c r="O14" s="114" t="str">
        <f>IF(ISBLANK('In Process Calc.'!W14),"",'In Process Calc.'!W14)</f>
        <v/>
      </c>
      <c r="P14" s="114" t="str">
        <f>IF(ISBLANK('In Process Calc.'!X14),"",'In Process Calc.'!X14)</f>
        <v/>
      </c>
      <c r="Q14" s="114">
        <f>IF(ISBLANK('In Process Calc.'!Y14),"",'In Process Calc.'!Y14)</f>
        <v>-0.19722465662050304</v>
      </c>
      <c r="R14" s="114" t="str">
        <f>IF(ISBLANK('In Process Calc.'!Z14),"",'In Process Calc.'!Z14)</f>
        <v/>
      </c>
      <c r="S14" s="114" t="str">
        <f>IF(ISBLANK('In Process Calc.'!AA14),"",'In Process Calc.'!AA14)</f>
        <v/>
      </c>
      <c r="T14" s="114" t="str">
        <f>IF(ISBLANK('In Process Calc.'!AB14),"",'In Process Calc.'!AB14)</f>
        <v/>
      </c>
      <c r="U14" s="114">
        <f>IF(ISBLANK('In Process Calc.'!AC14),"",'In Process Calc.'!AC14)</f>
        <v>6.9814179999999997</v>
      </c>
      <c r="V14" s="114" t="str">
        <f>IF(ISBLANK('In Process Calc.'!AD14),"",'In Process Calc.'!AD14)</f>
        <v/>
      </c>
      <c r="W14" s="114" t="str">
        <f>IF(ISBLANK('In Process Calc.'!AE14),"",'In Process Calc.'!AE14)</f>
        <v/>
      </c>
      <c r="X14" s="114" t="str">
        <f>IF(ISBLANK('In Process Calc.'!AF14),"",'In Process Calc.'!AF14)</f>
        <v/>
      </c>
      <c r="Y14" s="114" t="str">
        <f>IF(ISBLANK('In Process Calc.'!AG14),"",'In Process Calc.'!AG14)</f>
        <v/>
      </c>
      <c r="Z14" s="114" t="str">
        <f>IF(ISBLANK('In Process Calc.'!AH14),"",'In Process Calc.'!AH14)</f>
        <v/>
      </c>
      <c r="AA14" s="114" t="str">
        <f>IF(ISBLANK('In Process Calc.'!AI14),"",'In Process Calc.'!AI14)</f>
        <v/>
      </c>
      <c r="AB14" s="114" t="str">
        <f>IF(ISBLANK('In Process Calc.'!AJ14),"",'In Process Calc.'!AJ14)</f>
        <v/>
      </c>
      <c r="AC14" s="114">
        <f>IF(ISBLANK('In Process Calc.'!AK14),"",'In Process Calc.'!AK14)</f>
        <v>0</v>
      </c>
      <c r="AD14" s="114" t="str">
        <f>IF(ISBLANK('In Process Calc.'!AL14),"",'In Process Calc.'!AL14)</f>
        <v/>
      </c>
      <c r="AE14" s="114" t="str">
        <f>IF(ISBLANK('In Process Calc.'!AM14),"",'In Process Calc.'!AM14)</f>
        <v/>
      </c>
      <c r="AF14" s="114" t="str">
        <f>IF(ISBLANK('In Process Calc.'!AN14),"",'In Process Calc.'!AN14)</f>
        <v/>
      </c>
      <c r="AH14" s="114" t="str">
        <f>IF(ISBLANK('In Process Calc.'!C22),"",'In Process Calc.'!C22)</f>
        <v/>
      </c>
      <c r="AI14" s="114" t="str">
        <f>IF(ISBLANK('Measured Data'!H26),"",'Measured Data'!H26)</f>
        <v/>
      </c>
      <c r="AJ14" s="114" t="str">
        <f>IF(ISBLANK('In Process Calc.'!K22),"",'In Process Calc.'!K22)</f>
        <v/>
      </c>
      <c r="AK14" s="114" t="str">
        <f>IF(ISBLANK('In Process Calc.'!L22),"",'In Process Calc.'!L22)</f>
        <v/>
      </c>
      <c r="AL14" s="114" t="str">
        <f>IF(ISBLANK('In Process Calc.'!M22),"",'In Process Calc.'!M22)</f>
        <v/>
      </c>
      <c r="AM14" s="114" t="str">
        <f>IF(ISBLANK('In Process Calc.'!N22),"",'In Process Calc.'!N22)</f>
        <v/>
      </c>
      <c r="AN14" s="114" t="str">
        <f>IF(ISBLANK('In Process Calc.'!O22),"",'In Process Calc.'!O22)</f>
        <v/>
      </c>
      <c r="AO14" s="114" t="str">
        <f>IF(ISBLANK('In Process Calc.'!P22),"",'In Process Calc.'!P22)</f>
        <v/>
      </c>
      <c r="AP14" s="114" t="str">
        <f>IF(ISBLANK('In Process Calc.'!Q22),"",'In Process Calc.'!Q22)</f>
        <v/>
      </c>
      <c r="AQ14" s="114" t="str">
        <f>IF(ISBLANK('In Process Calc.'!R22),"",'In Process Calc.'!R22)</f>
        <v/>
      </c>
      <c r="AR14" s="114" t="str">
        <f>IF(ISBLANK('In Process Calc.'!S22),"",'In Process Calc.'!S22)</f>
        <v/>
      </c>
      <c r="AS14" s="114" t="str">
        <f>IF(ISBLANK('In Process Calc.'!T22),"",'In Process Calc.'!T22)</f>
        <v/>
      </c>
      <c r="AT14" s="114" t="str">
        <f>IF(ISBLANK('In Process Calc.'!U22),"",'In Process Calc.'!U22)</f>
        <v/>
      </c>
      <c r="AU14" s="114" t="str">
        <f>IF(ISBLANK('In Process Calc.'!V22),"",'In Process Calc.'!V22)</f>
        <v/>
      </c>
      <c r="AV14" s="114" t="str">
        <f>IF(ISBLANK('In Process Calc.'!W22),"",'In Process Calc.'!W22)</f>
        <v/>
      </c>
      <c r="AW14" s="114" t="str">
        <f>IF(ISBLANK('In Process Calc.'!X22),"",'In Process Calc.'!X22)</f>
        <v/>
      </c>
      <c r="AX14" s="114" t="str">
        <f>IF(ISBLANK('In Process Calc.'!Y22),"",'In Process Calc.'!Y22)</f>
        <v/>
      </c>
      <c r="AY14" s="114" t="str">
        <f>IF(ISBLANK('In Process Calc.'!Z22),"",'In Process Calc.'!Z22)</f>
        <v/>
      </c>
      <c r="AZ14" s="114" t="str">
        <f>IF(ISBLANK('In Process Calc.'!AA22),"",'In Process Calc.'!AA22)</f>
        <v/>
      </c>
      <c r="BA14" s="114" t="str">
        <f>IF(ISBLANK('In Process Calc.'!AB22),"",'In Process Calc.'!AB22)</f>
        <v/>
      </c>
      <c r="BB14" s="114" t="str">
        <f>IF(ISBLANK('In Process Calc.'!AC22),"",'In Process Calc.'!AC22)</f>
        <v/>
      </c>
      <c r="BC14" s="114" t="str">
        <f>IF(ISBLANK('In Process Calc.'!AD22),"",'In Process Calc.'!AD22)</f>
        <v/>
      </c>
      <c r="BD14" s="114" t="str">
        <f>IF(ISBLANK('In Process Calc.'!AE22),"",'In Process Calc.'!AE22)</f>
        <v/>
      </c>
      <c r="BE14" s="114" t="str">
        <f>IF(ISBLANK('In Process Calc.'!AF22),"",'In Process Calc.'!AF22)</f>
        <v/>
      </c>
      <c r="BF14" s="114" t="str">
        <f>IF(ISBLANK('In Process Calc.'!AG22),"",'In Process Calc.'!AG22)</f>
        <v/>
      </c>
      <c r="BG14" s="114" t="str">
        <f>IF(ISBLANK('In Process Calc.'!AH22),"",'In Process Calc.'!AH22)</f>
        <v/>
      </c>
      <c r="BH14" s="114" t="str">
        <f>IF(ISBLANK('In Process Calc.'!AI22),"",'In Process Calc.'!AI22)</f>
        <v/>
      </c>
      <c r="BI14" s="114" t="str">
        <f>IF(ISBLANK('In Process Calc.'!AJ22),"",'In Process Calc.'!AJ22)</f>
        <v/>
      </c>
      <c r="BJ14" s="114" t="str">
        <f>IF(ISBLANK('In Process Calc.'!AK22),"",'In Process Calc.'!AK22)</f>
        <v/>
      </c>
      <c r="BK14" s="114" t="str">
        <f>IF(ISBLANK('In Process Calc.'!AL22),"",'In Process Calc.'!AL22)</f>
        <v/>
      </c>
      <c r="BL14" s="114" t="str">
        <f>IF(ISBLANK('In Process Calc.'!AM22),"",'In Process Calc.'!AM22)</f>
        <v/>
      </c>
      <c r="BM14" s="114" t="str">
        <f>IF(ISBLANK('In Process Calc.'!AN22),"",'In Process Calc.'!AN22)</f>
        <v/>
      </c>
      <c r="BO14" s="54" t="s">
        <v>53</v>
      </c>
      <c r="BP14" s="56">
        <f t="array" ref="BP14:BS14">LINEST($L3:INDEX($L:$L,COUNT($L:$L)+2),$A$3:INDEX($A:$A,COUNT($A:$A)+2)^{1,2,3},TRUE,TRUE)</f>
        <v>1.6029827498080595E-8</v>
      </c>
      <c r="BQ14" s="56">
        <v>-2.8188446867228411E-6</v>
      </c>
      <c r="BR14" s="56">
        <v>-1.4078620841086907E-3</v>
      </c>
      <c r="BS14" s="56">
        <v>1.5001982139831643E-2</v>
      </c>
      <c r="BT14" s="56">
        <f t="array" ref="BT14:BX14">LINEST($L3:INDEX($L:$L,COUNT($L:$L)+2),$A$3:INDEX($A:$A,COUNT($A:$A)+2)^{1,2,3,4},TRUE,TRUE)</f>
        <v>-1.8891277885853092E-10</v>
      </c>
      <c r="BU14" s="56">
        <v>1.4313553293545296E-7</v>
      </c>
      <c r="BV14" s="56">
        <v>-2.9761781987948481E-5</v>
      </c>
      <c r="BW14" s="56">
        <v>4.5952783736031791E-4</v>
      </c>
      <c r="BX14" s="56">
        <v>-6.4812051049218944E-3</v>
      </c>
      <c r="BY14" s="57">
        <f>IF('Cumulative Curves'!$B$13=6,#REF!,IF('Cumulative Curves'!$B$13=5,#REF!, IF( 'Cumulative Curves'!$B$13=4, BX14,IF('Cumulative Curves'!$B$13=3, BS14, 0))))</f>
        <v>1.5001982139831643E-2</v>
      </c>
      <c r="BZ14" s="57">
        <f>IF('Cumulative Curves'!$B$13=6,#REF!,IF('Cumulative Curves'!$B$13=5,#REF!, IF( 'Cumulative Curves'!$B$13=4, BW14,IF('Cumulative Curves'!$B$13=3, BR14, 0))))</f>
        <v>-1.4078620841086907E-3</v>
      </c>
      <c r="CA14" s="57">
        <f>IF('Cumulative Curves'!$B$13=6,#REF!,IF('Cumulative Curves'!$B$13=5,#REF!, IF( 'Cumulative Curves'!$B$13=4, BV14,IF('Cumulative Curves'!$B$13=3, BQ14, 0))))</f>
        <v>-2.8188446867228411E-6</v>
      </c>
      <c r="CB14" s="57">
        <f>IF('Cumulative Curves'!$B$13=6,#REF!,IF('Cumulative Curves'!$B$13=5,#REF!, IF( 'Cumulative Curves'!$B$13=4, BU14,IF('Cumulative Curves'!$B$13=3, BP14, 0))))</f>
        <v>1.6029827498080595E-8</v>
      </c>
      <c r="CC14" s="57">
        <f>IF('Cumulative Curves'!$B$13=6,#REF!,IF('Cumulative Curves'!$B$13=5,#REF!, IF( 'Cumulative Curves'!$B$13=4,BT14, 0)))</f>
        <v>0</v>
      </c>
      <c r="CD14" s="57">
        <f>IF('Cumulative Curves'!$B$13=6,#REF!,IF('Cumulative Curves'!$B$13=5,#REF!, 0))</f>
        <v>0</v>
      </c>
      <c r="CE14" s="57">
        <f>IF('Cumulative Curves'!$B$13=6,#REF!,0)</f>
        <v>0</v>
      </c>
      <c r="CF14" s="49"/>
      <c r="CG14" s="76">
        <f>CG13+MAX('In Process Calc.'!$C$3:$C$96)/20</f>
        <v>184.76333333330982</v>
      </c>
      <c r="CH14" s="76">
        <f t="shared" si="0"/>
        <v>3.9594513225958141</v>
      </c>
      <c r="CI14" s="76">
        <f t="shared" si="1"/>
        <v>2913.432664659309</v>
      </c>
      <c r="CJ14" s="76">
        <f t="shared" si="2"/>
        <v>0</v>
      </c>
      <c r="CK14" s="76">
        <f t="shared" si="3"/>
        <v>332.86137272651439</v>
      </c>
      <c r="CL14" s="76">
        <f t="shared" si="4"/>
        <v>-0.55132883621513673</v>
      </c>
      <c r="CM14" s="76">
        <f t="shared" si="5"/>
        <v>0.39458981843666879</v>
      </c>
      <c r="CN14" s="76">
        <f t="shared" si="6"/>
        <v>4.880163878676882</v>
      </c>
      <c r="CO14" s="76">
        <f t="shared" si="7"/>
        <v>1.578587503508341</v>
      </c>
      <c r="CP14" s="76">
        <f t="shared" si="8"/>
        <v>0.69110073238493341</v>
      </c>
      <c r="CQ14" s="76">
        <f t="shared" si="9"/>
        <v>13.654922631270534</v>
      </c>
      <c r="CR14" s="76">
        <f t="shared" si="10"/>
        <v>-0.24024175602514308</v>
      </c>
      <c r="CS14" s="76">
        <f t="shared" si="11"/>
        <v>-0.8354956741508095</v>
      </c>
      <c r="CT14" s="76">
        <f t="shared" si="12"/>
        <v>-1.830811486240927</v>
      </c>
      <c r="CU14" s="76">
        <f t="shared" si="13"/>
        <v>0.32773169355657206</v>
      </c>
      <c r="CV14" s="76">
        <f t="shared" si="14"/>
        <v>0.71842620219852082</v>
      </c>
      <c r="CW14" s="76">
        <f t="shared" si="15"/>
        <v>-0.36695093484785701</v>
      </c>
      <c r="CX14" s="76">
        <f t="shared" si="16"/>
        <v>1.4117814111775617</v>
      </c>
      <c r="CY14" s="76">
        <f t="shared" si="17"/>
        <v>0.66436367053495737</v>
      </c>
      <c r="CZ14" s="76">
        <f t="shared" si="18"/>
        <v>0.20511426414077069</v>
      </c>
      <c r="DA14" s="76">
        <f t="shared" si="19"/>
        <v>4.6951618770486743</v>
      </c>
      <c r="DB14" s="76">
        <f t="shared" si="20"/>
        <v>0.32730947270463878</v>
      </c>
      <c r="DC14" s="76">
        <f t="shared" si="21"/>
        <v>0.43581879519677302</v>
      </c>
      <c r="DD14" s="76">
        <f t="shared" si="22"/>
        <v>2.7007152111275499</v>
      </c>
      <c r="DE14" s="76">
        <f t="shared" si="23"/>
        <v>0.5644483821802333</v>
      </c>
      <c r="DF14" s="76">
        <f t="shared" si="24"/>
        <v>0.17904899521293627</v>
      </c>
      <c r="DG14" s="76">
        <f t="shared" si="25"/>
        <v>0.23603829389217307</v>
      </c>
      <c r="DH14" s="76">
        <f t="shared" si="26"/>
        <v>0.90676637466948784</v>
      </c>
      <c r="DI14" s="76">
        <f t="shared" si="27"/>
        <v>0</v>
      </c>
      <c r="DJ14" s="76">
        <f t="shared" si="28"/>
        <v>16.212946801521781</v>
      </c>
      <c r="DK14" s="76">
        <f t="shared" si="29"/>
        <v>20.159812611498687</v>
      </c>
      <c r="DL14" s="76">
        <f t="shared" si="30"/>
        <v>68.906145763761998</v>
      </c>
    </row>
    <row r="15" spans="1:116" s="48" customFormat="1" ht="12" x14ac:dyDescent="0.15">
      <c r="A15" s="114">
        <f>IF(ISBLANK('In Process Calc.'!C15),"",'In Process Calc.'!C15)</f>
        <v>288.3833333333605</v>
      </c>
      <c r="B15" s="114">
        <f>IF(ISBLANK('Measured Data'!H19),"",'Measured Data'!H19)</f>
        <v>4.004586560821533</v>
      </c>
      <c r="C15" s="114">
        <f>IF(ISBLANK('In Process Calc.'!K15),"",'In Process Calc.'!K15)</f>
        <v>3234.4806560437769</v>
      </c>
      <c r="D15" s="114">
        <f>IF(ISBLANK('In Process Calc.'!L15),"",'In Process Calc.'!L15)</f>
        <v>0</v>
      </c>
      <c r="E15" s="114">
        <f>IF(ISBLANK('In Process Calc.'!M15),"",'In Process Calc.'!M15)</f>
        <v>626.36540000000014</v>
      </c>
      <c r="F15" s="114" t="str">
        <f>IF(ISBLANK('In Process Calc.'!N15),"",'In Process Calc.'!N15)</f>
        <v/>
      </c>
      <c r="G15" s="114" t="str">
        <f>IF(ISBLANK('In Process Calc.'!O15),"",'In Process Calc.'!O15)</f>
        <v/>
      </c>
      <c r="H15" s="114" t="str">
        <f>IF(ISBLANK('In Process Calc.'!P15),"",'In Process Calc.'!P15)</f>
        <v/>
      </c>
      <c r="I15" s="114" t="str">
        <f>IF(ISBLANK('In Process Calc.'!Q15),"",'In Process Calc.'!Q15)</f>
        <v/>
      </c>
      <c r="J15" s="114" t="str">
        <f>IF(ISBLANK('In Process Calc.'!R15),"",'In Process Calc.'!R15)</f>
        <v/>
      </c>
      <c r="K15" s="114">
        <f>IF(ISBLANK('In Process Calc.'!S15),"",'In Process Calc.'!S15)</f>
        <v>29.520834117439538</v>
      </c>
      <c r="L15" s="114">
        <f>IF(ISBLANK('In Process Calc.'!T15),"",'In Process Calc.'!T15)</f>
        <v>-0.27811564944501166</v>
      </c>
      <c r="M15" s="114">
        <f>IF(ISBLANK('In Process Calc.'!U15),"",'In Process Calc.'!U15)</f>
        <v>-0.76602329045264106</v>
      </c>
      <c r="N15" s="114" t="str">
        <f>IF(ISBLANK('In Process Calc.'!V15),"",'In Process Calc.'!V15)</f>
        <v/>
      </c>
      <c r="O15" s="114" t="str">
        <f>IF(ISBLANK('In Process Calc.'!W15),"",'In Process Calc.'!W15)</f>
        <v/>
      </c>
      <c r="P15" s="114" t="str">
        <f>IF(ISBLANK('In Process Calc.'!X15),"",'In Process Calc.'!X15)</f>
        <v/>
      </c>
      <c r="Q15" s="114">
        <f>IF(ISBLANK('In Process Calc.'!Y15),"",'In Process Calc.'!Y15)</f>
        <v>-0.19722465662050304</v>
      </c>
      <c r="R15" s="114" t="str">
        <f>IF(ISBLANK('In Process Calc.'!Z15),"",'In Process Calc.'!Z15)</f>
        <v/>
      </c>
      <c r="S15" s="114" t="str">
        <f>IF(ISBLANK('In Process Calc.'!AA15),"",'In Process Calc.'!AA15)</f>
        <v/>
      </c>
      <c r="T15" s="114" t="str">
        <f>IF(ISBLANK('In Process Calc.'!AB15),"",'In Process Calc.'!AB15)</f>
        <v/>
      </c>
      <c r="U15" s="114">
        <f>IF(ISBLANK('In Process Calc.'!AC15),"",'In Process Calc.'!AC15)</f>
        <v>7.172413999999999</v>
      </c>
      <c r="V15" s="114" t="str">
        <f>IF(ISBLANK('In Process Calc.'!AD15),"",'In Process Calc.'!AD15)</f>
        <v/>
      </c>
      <c r="W15" s="114" t="str">
        <f>IF(ISBLANK('In Process Calc.'!AE15),"",'In Process Calc.'!AE15)</f>
        <v/>
      </c>
      <c r="X15" s="114" t="str">
        <f>IF(ISBLANK('In Process Calc.'!AF15),"",'In Process Calc.'!AF15)</f>
        <v/>
      </c>
      <c r="Y15" s="114" t="str">
        <f>IF(ISBLANK('In Process Calc.'!AG15),"",'In Process Calc.'!AG15)</f>
        <v/>
      </c>
      <c r="Z15" s="114" t="str">
        <f>IF(ISBLANK('In Process Calc.'!AH15),"",'In Process Calc.'!AH15)</f>
        <v/>
      </c>
      <c r="AA15" s="114" t="str">
        <f>IF(ISBLANK('In Process Calc.'!AI15),"",'In Process Calc.'!AI15)</f>
        <v/>
      </c>
      <c r="AB15" s="114" t="str">
        <f>IF(ISBLANK('In Process Calc.'!AJ15),"",'In Process Calc.'!AJ15)</f>
        <v/>
      </c>
      <c r="AC15" s="114">
        <f>IF(ISBLANK('In Process Calc.'!AK15),"",'In Process Calc.'!AK15)</f>
        <v>0</v>
      </c>
      <c r="AD15" s="114" t="str">
        <f>IF(ISBLANK('In Process Calc.'!AL15),"",'In Process Calc.'!AL15)</f>
        <v/>
      </c>
      <c r="AE15" s="114" t="str">
        <f>IF(ISBLANK('In Process Calc.'!AM15),"",'In Process Calc.'!AM15)</f>
        <v/>
      </c>
      <c r="AF15" s="114" t="str">
        <f>IF(ISBLANK('In Process Calc.'!AN15),"",'In Process Calc.'!AN15)</f>
        <v/>
      </c>
      <c r="AH15" s="114" t="str">
        <f>IF(ISBLANK('In Process Calc.'!C23),"",'In Process Calc.'!C23)</f>
        <v/>
      </c>
      <c r="AI15" s="114" t="str">
        <f>IF(ISBLANK('Measured Data'!H27),"",'Measured Data'!H27)</f>
        <v/>
      </c>
      <c r="AJ15" s="114" t="str">
        <f>IF(ISBLANK('In Process Calc.'!K23),"",'In Process Calc.'!K23)</f>
        <v/>
      </c>
      <c r="AK15" s="114" t="str">
        <f>IF(ISBLANK('In Process Calc.'!L23),"",'In Process Calc.'!L23)</f>
        <v/>
      </c>
      <c r="AL15" s="114" t="str">
        <f>IF(ISBLANK('In Process Calc.'!M23),"",'In Process Calc.'!M23)</f>
        <v/>
      </c>
      <c r="AM15" s="114" t="str">
        <f>IF(ISBLANK('In Process Calc.'!N23),"",'In Process Calc.'!N23)</f>
        <v/>
      </c>
      <c r="AN15" s="114" t="str">
        <f>IF(ISBLANK('In Process Calc.'!O23),"",'In Process Calc.'!O23)</f>
        <v/>
      </c>
      <c r="AO15" s="114" t="str">
        <f>IF(ISBLANK('In Process Calc.'!P23),"",'In Process Calc.'!P23)</f>
        <v/>
      </c>
      <c r="AP15" s="114" t="str">
        <f>IF(ISBLANK('In Process Calc.'!Q23),"",'In Process Calc.'!Q23)</f>
        <v/>
      </c>
      <c r="AQ15" s="114" t="str">
        <f>IF(ISBLANK('In Process Calc.'!R23),"",'In Process Calc.'!R23)</f>
        <v/>
      </c>
      <c r="AR15" s="114" t="str">
        <f>IF(ISBLANK('In Process Calc.'!S23),"",'In Process Calc.'!S23)</f>
        <v/>
      </c>
      <c r="AS15" s="114" t="str">
        <f>IF(ISBLANK('In Process Calc.'!T23),"",'In Process Calc.'!T23)</f>
        <v/>
      </c>
      <c r="AT15" s="114" t="str">
        <f>IF(ISBLANK('In Process Calc.'!U23),"",'In Process Calc.'!U23)</f>
        <v/>
      </c>
      <c r="AU15" s="114" t="str">
        <f>IF(ISBLANK('In Process Calc.'!V23),"",'In Process Calc.'!V23)</f>
        <v/>
      </c>
      <c r="AV15" s="114" t="str">
        <f>IF(ISBLANK('In Process Calc.'!W23),"",'In Process Calc.'!W23)</f>
        <v/>
      </c>
      <c r="AW15" s="114" t="str">
        <f>IF(ISBLANK('In Process Calc.'!X23),"",'In Process Calc.'!X23)</f>
        <v/>
      </c>
      <c r="AX15" s="114" t="str">
        <f>IF(ISBLANK('In Process Calc.'!Y23),"",'In Process Calc.'!Y23)</f>
        <v/>
      </c>
      <c r="AY15" s="114" t="str">
        <f>IF(ISBLANK('In Process Calc.'!Z23),"",'In Process Calc.'!Z23)</f>
        <v/>
      </c>
      <c r="AZ15" s="114" t="str">
        <f>IF(ISBLANK('In Process Calc.'!AA23),"",'In Process Calc.'!AA23)</f>
        <v/>
      </c>
      <c r="BA15" s="114" t="str">
        <f>IF(ISBLANK('In Process Calc.'!AB23),"",'In Process Calc.'!AB23)</f>
        <v/>
      </c>
      <c r="BB15" s="114" t="str">
        <f>IF(ISBLANK('In Process Calc.'!AC23),"",'In Process Calc.'!AC23)</f>
        <v/>
      </c>
      <c r="BC15" s="114" t="str">
        <f>IF(ISBLANK('In Process Calc.'!AD23),"",'In Process Calc.'!AD23)</f>
        <v/>
      </c>
      <c r="BD15" s="114" t="str">
        <f>IF(ISBLANK('In Process Calc.'!AE23),"",'In Process Calc.'!AE23)</f>
        <v/>
      </c>
      <c r="BE15" s="114" t="str">
        <f>IF(ISBLANK('In Process Calc.'!AF23),"",'In Process Calc.'!AF23)</f>
        <v/>
      </c>
      <c r="BF15" s="114" t="str">
        <f>IF(ISBLANK('In Process Calc.'!AG23),"",'In Process Calc.'!AG23)</f>
        <v/>
      </c>
      <c r="BG15" s="114" t="str">
        <f>IF(ISBLANK('In Process Calc.'!AH23),"",'In Process Calc.'!AH23)</f>
        <v/>
      </c>
      <c r="BH15" s="114" t="str">
        <f>IF(ISBLANK('In Process Calc.'!AI23),"",'In Process Calc.'!AI23)</f>
        <v/>
      </c>
      <c r="BI15" s="114" t="str">
        <f>IF(ISBLANK('In Process Calc.'!AJ23),"",'In Process Calc.'!AJ23)</f>
        <v/>
      </c>
      <c r="BJ15" s="114" t="str">
        <f>IF(ISBLANK('In Process Calc.'!AK23),"",'In Process Calc.'!AK23)</f>
        <v/>
      </c>
      <c r="BK15" s="114" t="str">
        <f>IF(ISBLANK('In Process Calc.'!AL23),"",'In Process Calc.'!AL23)</f>
        <v/>
      </c>
      <c r="BL15" s="114" t="str">
        <f>IF(ISBLANK('In Process Calc.'!AM23),"",'In Process Calc.'!AM23)</f>
        <v/>
      </c>
      <c r="BM15" s="114" t="str">
        <f>IF(ISBLANK('In Process Calc.'!AN23),"",'In Process Calc.'!AN23)</f>
        <v/>
      </c>
      <c r="BO15" s="54" t="s">
        <v>50</v>
      </c>
      <c r="BP15" s="56">
        <f t="array" ref="BP15:BS15">LINEST($M3:INDEX($M:$M,COUNT($M:$M)+2),$A$3:INDEX($A:$A,COUNT($A:$A)+2)^{1,2,3},TRUE,TRUE)</f>
        <v>6.4025216953660428E-8</v>
      </c>
      <c r="BQ15" s="56">
        <v>-1.541643700041727E-5</v>
      </c>
      <c r="BR15" s="56">
        <v>-3.8702188852897655E-3</v>
      </c>
      <c r="BS15" s="56">
        <v>1.0186739866037242E-2</v>
      </c>
      <c r="BT15" s="56">
        <f t="array" ref="BT15:BX15">LINEST($M3:INDEX($M:$M,COUNT($M:$M)+2),$A$3:INDEX($A:$A,COUNT($A:$A)+2)^{1,2,3,4},TRUE,TRUE)</f>
        <v>-1.0504089814637589E-10</v>
      </c>
      <c r="BU15" s="56">
        <v>1.3469961780331683E-7</v>
      </c>
      <c r="BV15" s="56">
        <v>-3.0397479309585759E-5</v>
      </c>
      <c r="BW15" s="56">
        <v>-2.8318967785174857E-3</v>
      </c>
      <c r="BX15" s="56">
        <v>-1.7585255462383986E-3</v>
      </c>
      <c r="BY15" s="57">
        <f>IF('Cumulative Curves'!$B$14=6,#REF!,IF('Cumulative Curves'!$B$14=5,#REF!, IF( 'Cumulative Curves'!$B$14=4, BX15,IF('Cumulative Curves'!$B$14=3, BS15, 0))))</f>
        <v>-1.7585255462383986E-3</v>
      </c>
      <c r="BZ15" s="57">
        <f>IF('Cumulative Curves'!$B$14=6,#REF!,IF('Cumulative Curves'!$B$14=5,#REF!, IF( 'Cumulative Curves'!$B$14=4, BW15,IF('Cumulative Curves'!$B$14=3, BR15, 0))))</f>
        <v>-2.8318967785174857E-3</v>
      </c>
      <c r="CA15" s="57">
        <f>IF('Cumulative Curves'!$B$14=6,#REF!,IF('Cumulative Curves'!$B$14=5,#REF!, IF( 'Cumulative Curves'!$B$14=4, BV15,IF('Cumulative Curves'!$B$14=3, BQ15, 0))))</f>
        <v>-3.0397479309585759E-5</v>
      </c>
      <c r="CB15" s="57">
        <f>IF('Cumulative Curves'!$B$14=6,#REF!,IF('Cumulative Curves'!$B$14=5,#REF!, IF( 'Cumulative Curves'!$B$14=4, BU15,IF('Cumulative Curves'!$B$14=3, BP15, 0))))</f>
        <v>1.3469961780331683E-7</v>
      </c>
      <c r="CC15" s="57">
        <f>IF('Cumulative Curves'!$B$14=6,#REF!,IF('Cumulative Curves'!$B$14=5,#REF!, IF( 'Cumulative Curves'!$B$14=4,BT15, 0)))</f>
        <v>-1.0504089814637589E-10</v>
      </c>
      <c r="CD15" s="57">
        <f>IF('Cumulative Curves'!$B$14=6,#REF!,IF('Cumulative Curves'!$B$14=5,#REF!, 0))</f>
        <v>0</v>
      </c>
      <c r="CE15" s="57">
        <f>IF('Cumulative Curves'!$B$14=6,#REF!,0)</f>
        <v>0</v>
      </c>
      <c r="CF15" s="49"/>
      <c r="CG15" s="76">
        <f>CG14+MAX('In Process Calc.'!$C$3:$C$96)/20</f>
        <v>201.55999999997434</v>
      </c>
      <c r="CH15" s="76">
        <f t="shared" si="0"/>
        <v>4.1096050539774911</v>
      </c>
      <c r="CI15" s="76">
        <f t="shared" si="1"/>
        <v>3101.5452756924456</v>
      </c>
      <c r="CJ15" s="76">
        <f t="shared" si="2"/>
        <v>0</v>
      </c>
      <c r="CK15" s="76">
        <f t="shared" si="3"/>
        <v>382.52687608959195</v>
      </c>
      <c r="CL15" s="76">
        <f t="shared" si="4"/>
        <v>-0.51929765431929076</v>
      </c>
      <c r="CM15" s="76">
        <f t="shared" si="5"/>
        <v>0.44146111390784415</v>
      </c>
      <c r="CN15" s="76">
        <f t="shared" si="6"/>
        <v>5.0186404104763609</v>
      </c>
      <c r="CO15" s="76">
        <f t="shared" si="7"/>
        <v>2.0374928161308565</v>
      </c>
      <c r="CP15" s="76">
        <f t="shared" si="8"/>
        <v>0.75238629120719103</v>
      </c>
      <c r="CQ15" s="76">
        <f t="shared" si="9"/>
        <v>15.764978038838557</v>
      </c>
      <c r="CR15" s="76">
        <f t="shared" si="10"/>
        <v>-0.25202343536586058</v>
      </c>
      <c r="CS15" s="76">
        <f t="shared" si="11"/>
        <v>-0.87785765867545262</v>
      </c>
      <c r="CT15" s="76">
        <f t="shared" si="12"/>
        <v>-1.9885129831483177</v>
      </c>
      <c r="CU15" s="76">
        <f t="shared" si="13"/>
        <v>0.34763373382304391</v>
      </c>
      <c r="CV15" s="76">
        <f t="shared" si="14"/>
        <v>0.80134537835470121</v>
      </c>
      <c r="CW15" s="76">
        <f t="shared" si="15"/>
        <v>-0.52235280736937284</v>
      </c>
      <c r="CX15" s="76">
        <f t="shared" si="16"/>
        <v>1.5912284171250106</v>
      </c>
      <c r="CY15" s="76">
        <f t="shared" si="17"/>
        <v>0.75317535837143823</v>
      </c>
      <c r="CZ15" s="76">
        <f t="shared" si="18"/>
        <v>0.22709273623601597</v>
      </c>
      <c r="DA15" s="76">
        <f t="shared" si="19"/>
        <v>5.1637913539904101</v>
      </c>
      <c r="DB15" s="76">
        <f t="shared" si="20"/>
        <v>0.36683261248287047</v>
      </c>
      <c r="DC15" s="76">
        <f t="shared" si="21"/>
        <v>0.50124020757595322</v>
      </c>
      <c r="DD15" s="76">
        <f t="shared" si="22"/>
        <v>2.991327350263127</v>
      </c>
      <c r="DE15" s="76">
        <f t="shared" si="23"/>
        <v>0.64758801509955899</v>
      </c>
      <c r="DF15" s="76">
        <f t="shared" si="24"/>
        <v>0.20057029487963654</v>
      </c>
      <c r="DG15" s="76">
        <f t="shared" si="25"/>
        <v>0.22423535533365491</v>
      </c>
      <c r="DH15" s="76">
        <f t="shared" si="26"/>
        <v>1.0257492688700571</v>
      </c>
      <c r="DI15" s="76">
        <f t="shared" si="27"/>
        <v>0</v>
      </c>
      <c r="DJ15" s="76">
        <f t="shared" si="28"/>
        <v>17.96592341581492</v>
      </c>
      <c r="DK15" s="76">
        <f t="shared" si="29"/>
        <v>22.397103787334895</v>
      </c>
      <c r="DL15" s="76">
        <f t="shared" si="30"/>
        <v>76.409661855575962</v>
      </c>
    </row>
    <row r="16" spans="1:116" s="48" customFormat="1" ht="12" x14ac:dyDescent="0.15">
      <c r="A16" s="114">
        <f>IF(ISBLANK('In Process Calc.'!C16),"",'In Process Calc.'!C16)</f>
        <v>306.8833333334187</v>
      </c>
      <c r="B16" s="114">
        <f>IF(ISBLANK('Measured Data'!H20),"",'Measured Data'!H20)</f>
        <v>3.8119793964385988</v>
      </c>
      <c r="C16" s="114">
        <f>IF(ISBLANK('In Process Calc.'!K16),"",'In Process Calc.'!K16)</f>
        <v>3124.0811553092194</v>
      </c>
      <c r="D16" s="114">
        <f>IF(ISBLANK('In Process Calc.'!L16),"",'In Process Calc.'!L16)</f>
        <v>0</v>
      </c>
      <c r="E16" s="114">
        <f>IF(ISBLANK('In Process Calc.'!M16),"",'In Process Calc.'!M16)</f>
        <v>701.50430000000017</v>
      </c>
      <c r="F16" s="114" t="str">
        <f>IF(ISBLANK('In Process Calc.'!N16),"",'In Process Calc.'!N16)</f>
        <v/>
      </c>
      <c r="G16" s="114" t="str">
        <f>IF(ISBLANK('In Process Calc.'!O16),"",'In Process Calc.'!O16)</f>
        <v/>
      </c>
      <c r="H16" s="114" t="str">
        <f>IF(ISBLANK('In Process Calc.'!P16),"",'In Process Calc.'!P16)</f>
        <v/>
      </c>
      <c r="I16" s="114" t="str">
        <f>IF(ISBLANK('In Process Calc.'!Q16),"",'In Process Calc.'!Q16)</f>
        <v/>
      </c>
      <c r="J16" s="114" t="str">
        <f>IF(ISBLANK('In Process Calc.'!R16),"",'In Process Calc.'!R16)</f>
        <v/>
      </c>
      <c r="K16" s="114">
        <f>IF(ISBLANK('In Process Calc.'!S16),"",'In Process Calc.'!S16)</f>
        <v>31.364890238838715</v>
      </c>
      <c r="L16" s="114">
        <f>IF(ISBLANK('In Process Calc.'!T16),"",'In Process Calc.'!T16)</f>
        <v>-0.15726876981538207</v>
      </c>
      <c r="M16" s="114">
        <f>IF(ISBLANK('In Process Calc.'!U16),"",'In Process Calc.'!U16)</f>
        <v>-0.86952955897115958</v>
      </c>
      <c r="N16" s="114" t="str">
        <f>IF(ISBLANK('In Process Calc.'!V16),"",'In Process Calc.'!V16)</f>
        <v/>
      </c>
      <c r="O16" s="114" t="str">
        <f>IF(ISBLANK('In Process Calc.'!W16),"",'In Process Calc.'!W16)</f>
        <v/>
      </c>
      <c r="P16" s="114" t="str">
        <f>IF(ISBLANK('In Process Calc.'!X16),"",'In Process Calc.'!X16)</f>
        <v/>
      </c>
      <c r="Q16" s="114">
        <f>IF(ISBLANK('In Process Calc.'!Y16),"",'In Process Calc.'!Y16)</f>
        <v>-0.83767779292732492</v>
      </c>
      <c r="R16" s="114" t="str">
        <f>IF(ISBLANK('In Process Calc.'!Z16),"",'In Process Calc.'!Z16)</f>
        <v/>
      </c>
      <c r="S16" s="114" t="str">
        <f>IF(ISBLANK('In Process Calc.'!AA16),"",'In Process Calc.'!AA16)</f>
        <v/>
      </c>
      <c r="T16" s="114" t="str">
        <f>IF(ISBLANK('In Process Calc.'!AB16),"",'In Process Calc.'!AB16)</f>
        <v/>
      </c>
      <c r="U16" s="114">
        <f>IF(ISBLANK('In Process Calc.'!AC16),"",'In Process Calc.'!AC16)</f>
        <v>7.4962779999999993</v>
      </c>
      <c r="V16" s="114" t="str">
        <f>IF(ISBLANK('In Process Calc.'!AD16),"",'In Process Calc.'!AD16)</f>
        <v/>
      </c>
      <c r="W16" s="114" t="str">
        <f>IF(ISBLANK('In Process Calc.'!AE16),"",'In Process Calc.'!AE16)</f>
        <v/>
      </c>
      <c r="X16" s="114" t="str">
        <f>IF(ISBLANK('In Process Calc.'!AF16),"",'In Process Calc.'!AF16)</f>
        <v/>
      </c>
      <c r="Y16" s="114" t="str">
        <f>IF(ISBLANK('In Process Calc.'!AG16),"",'In Process Calc.'!AG16)</f>
        <v/>
      </c>
      <c r="Z16" s="114" t="str">
        <f>IF(ISBLANK('In Process Calc.'!AH16),"",'In Process Calc.'!AH16)</f>
        <v/>
      </c>
      <c r="AA16" s="114" t="str">
        <f>IF(ISBLANK('In Process Calc.'!AI16),"",'In Process Calc.'!AI16)</f>
        <v/>
      </c>
      <c r="AB16" s="114" t="str">
        <f>IF(ISBLANK('In Process Calc.'!AJ16),"",'In Process Calc.'!AJ16)</f>
        <v/>
      </c>
      <c r="AC16" s="114">
        <f>IF(ISBLANK('In Process Calc.'!AK16),"",'In Process Calc.'!AK16)</f>
        <v>0</v>
      </c>
      <c r="AD16" s="114" t="str">
        <f>IF(ISBLANK('In Process Calc.'!AL16),"",'In Process Calc.'!AL16)</f>
        <v/>
      </c>
      <c r="AE16" s="114" t="str">
        <f>IF(ISBLANK('In Process Calc.'!AM16),"",'In Process Calc.'!AM16)</f>
        <v/>
      </c>
      <c r="AF16" s="114" t="str">
        <f>IF(ISBLANK('In Process Calc.'!AN16),"",'In Process Calc.'!AN16)</f>
        <v/>
      </c>
      <c r="AH16" s="114" t="str">
        <f>IF(ISBLANK('In Process Calc.'!C24),"",'In Process Calc.'!C24)</f>
        <v/>
      </c>
      <c r="AI16" s="114" t="str">
        <f>IF(ISBLANK('Measured Data'!H28),"",'Measured Data'!H28)</f>
        <v/>
      </c>
      <c r="AJ16" s="114" t="str">
        <f>IF(ISBLANK('In Process Calc.'!K24),"",'In Process Calc.'!K24)</f>
        <v/>
      </c>
      <c r="AK16" s="114" t="str">
        <f>IF(ISBLANK('In Process Calc.'!L24),"",'In Process Calc.'!L24)</f>
        <v/>
      </c>
      <c r="AL16" s="114" t="str">
        <f>IF(ISBLANK('In Process Calc.'!M24),"",'In Process Calc.'!M24)</f>
        <v/>
      </c>
      <c r="AM16" s="114" t="str">
        <f>IF(ISBLANK('In Process Calc.'!N24),"",'In Process Calc.'!N24)</f>
        <v/>
      </c>
      <c r="AN16" s="114" t="str">
        <f>IF(ISBLANK('In Process Calc.'!O24),"",'In Process Calc.'!O24)</f>
        <v/>
      </c>
      <c r="AO16" s="114" t="str">
        <f>IF(ISBLANK('In Process Calc.'!P24),"",'In Process Calc.'!P24)</f>
        <v/>
      </c>
      <c r="AP16" s="114" t="str">
        <f>IF(ISBLANK('In Process Calc.'!Q24),"",'In Process Calc.'!Q24)</f>
        <v/>
      </c>
      <c r="AQ16" s="114" t="str">
        <f>IF(ISBLANK('In Process Calc.'!R24),"",'In Process Calc.'!R24)</f>
        <v/>
      </c>
      <c r="AR16" s="114" t="str">
        <f>IF(ISBLANK('In Process Calc.'!S24),"",'In Process Calc.'!S24)</f>
        <v/>
      </c>
      <c r="AS16" s="114" t="str">
        <f>IF(ISBLANK('In Process Calc.'!T24),"",'In Process Calc.'!T24)</f>
        <v/>
      </c>
      <c r="AT16" s="114" t="str">
        <f>IF(ISBLANK('In Process Calc.'!U24),"",'In Process Calc.'!U24)</f>
        <v/>
      </c>
      <c r="AU16" s="114" t="str">
        <f>IF(ISBLANK('In Process Calc.'!V24),"",'In Process Calc.'!V24)</f>
        <v/>
      </c>
      <c r="AV16" s="114" t="str">
        <f>IF(ISBLANK('In Process Calc.'!W24),"",'In Process Calc.'!W24)</f>
        <v/>
      </c>
      <c r="AW16" s="114" t="str">
        <f>IF(ISBLANK('In Process Calc.'!X24),"",'In Process Calc.'!X24)</f>
        <v/>
      </c>
      <c r="AX16" s="114" t="str">
        <f>IF(ISBLANK('In Process Calc.'!Y24),"",'In Process Calc.'!Y24)</f>
        <v/>
      </c>
      <c r="AY16" s="114" t="str">
        <f>IF(ISBLANK('In Process Calc.'!Z24),"",'In Process Calc.'!Z24)</f>
        <v/>
      </c>
      <c r="AZ16" s="114" t="str">
        <f>IF(ISBLANK('In Process Calc.'!AA24),"",'In Process Calc.'!AA24)</f>
        <v/>
      </c>
      <c r="BA16" s="114" t="str">
        <f>IF(ISBLANK('In Process Calc.'!AB24),"",'In Process Calc.'!AB24)</f>
        <v/>
      </c>
      <c r="BB16" s="114" t="str">
        <f>IF(ISBLANK('In Process Calc.'!AC24),"",'In Process Calc.'!AC24)</f>
        <v/>
      </c>
      <c r="BC16" s="114" t="str">
        <f>IF(ISBLANK('In Process Calc.'!AD24),"",'In Process Calc.'!AD24)</f>
        <v/>
      </c>
      <c r="BD16" s="114" t="str">
        <f>IF(ISBLANK('In Process Calc.'!AE24),"",'In Process Calc.'!AE24)</f>
        <v/>
      </c>
      <c r="BE16" s="114" t="str">
        <f>IF(ISBLANK('In Process Calc.'!AF24),"",'In Process Calc.'!AF24)</f>
        <v/>
      </c>
      <c r="BF16" s="114" t="str">
        <f>IF(ISBLANK('In Process Calc.'!AG24),"",'In Process Calc.'!AG24)</f>
        <v/>
      </c>
      <c r="BG16" s="114" t="str">
        <f>IF(ISBLANK('In Process Calc.'!AH24),"",'In Process Calc.'!AH24)</f>
        <v/>
      </c>
      <c r="BH16" s="114" t="str">
        <f>IF(ISBLANK('In Process Calc.'!AI24),"",'In Process Calc.'!AI24)</f>
        <v/>
      </c>
      <c r="BI16" s="114" t="str">
        <f>IF(ISBLANK('In Process Calc.'!AJ24),"",'In Process Calc.'!AJ24)</f>
        <v/>
      </c>
      <c r="BJ16" s="114" t="str">
        <f>IF(ISBLANK('In Process Calc.'!AK24),"",'In Process Calc.'!AK24)</f>
        <v/>
      </c>
      <c r="BK16" s="114" t="str">
        <f>IF(ISBLANK('In Process Calc.'!AL24),"",'In Process Calc.'!AL24)</f>
        <v/>
      </c>
      <c r="BL16" s="114" t="str">
        <f>IF(ISBLANK('In Process Calc.'!AM24),"",'In Process Calc.'!AM24)</f>
        <v/>
      </c>
      <c r="BM16" s="114" t="str">
        <f>IF(ISBLANK('In Process Calc.'!AN24),"",'In Process Calc.'!AN24)</f>
        <v/>
      </c>
      <c r="BO16" s="54" t="s">
        <v>54</v>
      </c>
      <c r="BP16" s="56">
        <f t="array" ref="BP16:BS16">LINEST($AU3:INDEX($AU:$AU,COUNT($AU:$AU)+2),$AH$3:INDEX($AH:$AH,COUNT($AH:$AH)+2)^{1,2,3},TRUE,TRUE)</f>
        <v>5.1565589126304032E-8</v>
      </c>
      <c r="BQ16" s="56">
        <v>-1.7414924787915157E-5</v>
      </c>
      <c r="BR16" s="56">
        <v>-8.4366594876030838E-3</v>
      </c>
      <c r="BS16" s="56">
        <v>-2.7668923519688082E-3</v>
      </c>
      <c r="BT16" s="56">
        <f t="array" ref="BT16:BX16">LINEST($AU3:INDEX($AU:$AU,COUNT($AU:$AU)+2),$AH$3:INDEX($AH:$AH,COUNT($AH:$AH)+2)^{1,2,3,4},TRUE,TRUE)</f>
        <v>-2.8668556496497481E-10</v>
      </c>
      <c r="BU16" s="56">
        <v>2.2770977993254369E-7</v>
      </c>
      <c r="BV16" s="56">
        <v>-4.913913980617129E-5</v>
      </c>
      <c r="BW16" s="56">
        <v>-6.7674319208441778E-3</v>
      </c>
      <c r="BX16" s="56">
        <v>-1.2158732492426272E-2</v>
      </c>
      <c r="BY16" s="57">
        <f>IF('Cumulative Curves'!$B$15=6,#REF!,IF('Cumulative Curves'!$B$15=5,#REF!, IF( 'Cumulative Curves'!$B$15=4, BX16,IF('Cumulative Curves'!$B$15=3, BS16, 0))))</f>
        <v>-2.7668923519688082E-3</v>
      </c>
      <c r="BZ16" s="57">
        <f>IF('Cumulative Curves'!$B$15=6,#REF!,IF('Cumulative Curves'!$B$15=5,#REF!, IF( 'Cumulative Curves'!$B$15=4, BW16,IF('Cumulative Curves'!$B$15=3, BR16, 0))))</f>
        <v>-8.4366594876030838E-3</v>
      </c>
      <c r="CA16" s="57">
        <f>IF('Cumulative Curves'!$B$15=6,#REF!,IF('Cumulative Curves'!$B$15=5,#REF!, IF( 'Cumulative Curves'!$B$15=4, BV16,IF('Cumulative Curves'!$B$15=3, BQ16, 0))))</f>
        <v>-1.7414924787915157E-5</v>
      </c>
      <c r="CB16" s="57">
        <f>IF('Cumulative Curves'!$B$15=6,#REF!,IF('Cumulative Curves'!$B$15=5,#REF!, IF( 'Cumulative Curves'!$B$15=4, BU16,IF('Cumulative Curves'!$B$15=3, BP16, 0))))</f>
        <v>5.1565589126304032E-8</v>
      </c>
      <c r="CC16" s="57">
        <f>IF('Cumulative Curves'!$B$15=6,#REF!,IF('Cumulative Curves'!$B$15=5,#REF!, IF( 'Cumulative Curves'!$B$15=4,BT16, 0)))</f>
        <v>0</v>
      </c>
      <c r="CD16" s="57">
        <f>IF('Cumulative Curves'!$B$15=6,#REF!,IF('Cumulative Curves'!$B$15=5,#REF!, 0))</f>
        <v>0</v>
      </c>
      <c r="CE16" s="57">
        <f>IF('Cumulative Curves'!$B$15=6,#REF!,0)</f>
        <v>0</v>
      </c>
      <c r="CF16" s="49"/>
      <c r="CG16" s="76">
        <f>CG15+MAX('In Process Calc.'!$C$3:$C$96)/20</f>
        <v>218.35666666663886</v>
      </c>
      <c r="CH16" s="76">
        <f t="shared" si="0"/>
        <v>4.1908117564489213</v>
      </c>
      <c r="CI16" s="76">
        <f t="shared" si="1"/>
        <v>3251.886440332798</v>
      </c>
      <c r="CJ16" s="76">
        <f t="shared" si="2"/>
        <v>0</v>
      </c>
      <c r="CK16" s="76">
        <f t="shared" si="3"/>
        <v>432.61584984804625</v>
      </c>
      <c r="CL16" s="76">
        <f t="shared" si="4"/>
        <v>-0.47639018519414084</v>
      </c>
      <c r="CM16" s="76">
        <f t="shared" si="5"/>
        <v>0.4879084807311368</v>
      </c>
      <c r="CN16" s="76">
        <f t="shared" si="6"/>
        <v>5.0863681932077691</v>
      </c>
      <c r="CO16" s="76">
        <f t="shared" si="7"/>
        <v>2.5320198112019945</v>
      </c>
      <c r="CP16" s="76">
        <f t="shared" si="8"/>
        <v>0.808354469665996</v>
      </c>
      <c r="CQ16" s="76">
        <f t="shared" si="9"/>
        <v>18.048832863795788</v>
      </c>
      <c r="CR16" s="76">
        <f t="shared" si="10"/>
        <v>-0.2599263785192264</v>
      </c>
      <c r="CS16" s="76">
        <f t="shared" si="11"/>
        <v>-0.90587714203479153</v>
      </c>
      <c r="CT16" s="76">
        <f t="shared" si="12"/>
        <v>-2.1384470695325941</v>
      </c>
      <c r="CU16" s="76">
        <f t="shared" si="13"/>
        <v>0.36984071993213119</v>
      </c>
      <c r="CV16" s="76">
        <f t="shared" si="14"/>
        <v>0.88438951004111455</v>
      </c>
      <c r="CW16" s="76">
        <f t="shared" si="15"/>
        <v>-0.49755461342844853</v>
      </c>
      <c r="CX16" s="76">
        <f t="shared" si="16"/>
        <v>1.7693230235135835</v>
      </c>
      <c r="CY16" s="76">
        <f t="shared" si="17"/>
        <v>0.84115621216708725</v>
      </c>
      <c r="CZ16" s="76">
        <f t="shared" si="18"/>
        <v>0.24940581198417083</v>
      </c>
      <c r="DA16" s="76">
        <f t="shared" si="19"/>
        <v>5.6169586633578872</v>
      </c>
      <c r="DB16" s="76">
        <f t="shared" si="20"/>
        <v>0.40602081631727666</v>
      </c>
      <c r="DC16" s="76">
        <f t="shared" si="21"/>
        <v>0.56717892602834663</v>
      </c>
      <c r="DD16" s="76">
        <f t="shared" si="22"/>
        <v>3.2700940666002456</v>
      </c>
      <c r="DE16" s="76">
        <f t="shared" si="23"/>
        <v>0.73129183577925028</v>
      </c>
      <c r="DF16" s="76">
        <f t="shared" si="24"/>
        <v>0.22172786599686187</v>
      </c>
      <c r="DG16" s="76">
        <f t="shared" si="25"/>
        <v>0.21244025189953042</v>
      </c>
      <c r="DH16" s="76">
        <f t="shared" si="26"/>
        <v>1.1439877611037019</v>
      </c>
      <c r="DI16" s="76">
        <f t="shared" si="27"/>
        <v>0</v>
      </c>
      <c r="DJ16" s="76">
        <f t="shared" si="28"/>
        <v>19.683017657751904</v>
      </c>
      <c r="DK16" s="76">
        <f t="shared" si="29"/>
        <v>24.598922427247864</v>
      </c>
      <c r="DL16" s="76">
        <f t="shared" si="30"/>
        <v>83.816880474009139</v>
      </c>
    </row>
    <row r="17" spans="1:116" s="48" customFormat="1" ht="12" x14ac:dyDescent="0.15">
      <c r="A17" s="114">
        <f>IF(ISBLANK('In Process Calc.'!C17),"",'In Process Calc.'!C17)</f>
        <v>335.93333333329065</v>
      </c>
      <c r="B17" s="114">
        <f>IF(ISBLANK('Measured Data'!H21),"",'Measured Data'!H21)</f>
        <v>3.5986968112945559</v>
      </c>
      <c r="C17" s="114">
        <f>IF(ISBLANK('In Process Calc.'!K17),"",'In Process Calc.'!K17)</f>
        <v>2970.4750374884793</v>
      </c>
      <c r="D17" s="114">
        <f>IF(ISBLANK('In Process Calc.'!L17),"",'In Process Calc.'!L17)</f>
        <v>0</v>
      </c>
      <c r="E17" s="114">
        <f>IF(ISBLANK('In Process Calc.'!M17),"",'In Process Calc.'!M17)</f>
        <v>722.57015000000013</v>
      </c>
      <c r="F17" s="114">
        <f>IF(ISBLANK('In Process Calc.'!N17),"",'In Process Calc.'!N17)</f>
        <v>2.4909278791358624E-2</v>
      </c>
      <c r="G17" s="114">
        <f>IF(ISBLANK('In Process Calc.'!O17),"",'In Process Calc.'!O17)</f>
        <v>0.75660780711825582</v>
      </c>
      <c r="H17" s="114">
        <f>IF(ISBLANK('In Process Calc.'!P17),"",'In Process Calc.'!P17)</f>
        <v>5.600682864062974</v>
      </c>
      <c r="I17" s="114">
        <f>IF(ISBLANK('In Process Calc.'!Q17),"",'In Process Calc.'!Q17)</f>
        <v>5.2977681616707972</v>
      </c>
      <c r="J17" s="114">
        <f>IF(ISBLANK('In Process Calc.'!R17),"",'In Process Calc.'!R17)</f>
        <v>0.95625723684210517</v>
      </c>
      <c r="K17" s="114">
        <f>IF(ISBLANK('In Process Calc.'!S17),"",'In Process Calc.'!S17)</f>
        <v>35.60606801661649</v>
      </c>
      <c r="L17" s="114">
        <f>IF(ISBLANK('In Process Calc.'!T17),"",'In Process Calc.'!T17)</f>
        <v>-0.2004807698153821</v>
      </c>
      <c r="M17" s="114">
        <f>IF(ISBLANK('In Process Calc.'!U17),"",'In Process Calc.'!U17)</f>
        <v>-0.58865155897115962</v>
      </c>
      <c r="N17" s="114">
        <f>IF(ISBLANK('In Process Calc.'!V17),"",'In Process Calc.'!V17)</f>
        <v>-2.8504612311620909</v>
      </c>
      <c r="O17" s="114">
        <f>IF(ISBLANK('In Process Calc.'!W17),"",'In Process Calc.'!W17)</f>
        <v>0.66052690162677585</v>
      </c>
      <c r="P17" s="114">
        <f>IF(ISBLANK('In Process Calc.'!X17),"",'In Process Calc.'!X17)</f>
        <v>1.4169367995730728</v>
      </c>
      <c r="Q17" s="114">
        <f>IF(ISBLANK('In Process Calc.'!Y17),"",'In Process Calc.'!Y17)</f>
        <v>-0.35797086575148124</v>
      </c>
      <c r="R17" s="114">
        <f>IF(ISBLANK('In Process Calc.'!Z17),"",'In Process Calc.'!Z17)</f>
        <v>2.786144087824959</v>
      </c>
      <c r="S17" s="114">
        <f>IF(ISBLANK('In Process Calc.'!AA17),"",'In Process Calc.'!AA17)</f>
        <v>1.3301047282793579</v>
      </c>
      <c r="T17" s="114">
        <f>IF(ISBLANK('In Process Calc.'!AB17),"",'In Process Calc.'!AB17)</f>
        <v>0.41018697503177637</v>
      </c>
      <c r="U17" s="114">
        <f>IF(ISBLANK('In Process Calc.'!AC17),"",'In Process Calc.'!AC17)</f>
        <v>7.8275700000000006</v>
      </c>
      <c r="V17" s="114">
        <f>IF(ISBLANK('In Process Calc.'!AD17),"",'In Process Calc.'!AD17)</f>
        <v>0.63768374301407538</v>
      </c>
      <c r="W17" s="114">
        <f>IF(ISBLANK('In Process Calc.'!AE17),"",'In Process Calc.'!AE17)</f>
        <v>0.97109292850441054</v>
      </c>
      <c r="X17" s="114">
        <f>IF(ISBLANK('In Process Calc.'!AF17),"",'In Process Calc.'!AF17)</f>
        <v>4.5296895927272978</v>
      </c>
      <c r="Y17" s="114">
        <f>IF(ISBLANK('In Process Calc.'!AG17),"",'In Process Calc.'!AG17)</f>
        <v>1.2454303964716169</v>
      </c>
      <c r="Z17" s="114">
        <f>IF(ISBLANK('In Process Calc.'!AH17),"",'In Process Calc.'!AH17)</f>
        <v>0.33823660353710883</v>
      </c>
      <c r="AA17" s="114">
        <f>IF(ISBLANK('In Process Calc.'!AI17),"",'In Process Calc.'!AI17)</f>
        <v>0.24778175297612418</v>
      </c>
      <c r="AB17" s="114">
        <f>IF(ISBLANK('In Process Calc.'!AJ17),"",'In Process Calc.'!AJ17)</f>
        <v>1.8229034554759553</v>
      </c>
      <c r="AC17" s="114">
        <f>IF(ISBLANK('In Process Calc.'!AK17),"",'In Process Calc.'!AK17)</f>
        <v>0</v>
      </c>
      <c r="AD17" s="114">
        <f>IF(ISBLANK('In Process Calc.'!AL17),"",'In Process Calc.'!AL17)</f>
        <v>29.181457641093868</v>
      </c>
      <c r="AE17" s="114">
        <f>IF(ISBLANK('In Process Calc.'!AM17),"",'In Process Calc.'!AM17)</f>
        <v>37.033936919885221</v>
      </c>
      <c r="AF17" s="114">
        <f>IF(ISBLANK('In Process Calc.'!AN17),"",'In Process Calc.'!AN17)</f>
        <v>127.59345678984033</v>
      </c>
      <c r="AH17" s="114" t="str">
        <f>IF(ISBLANK('In Process Calc.'!C25),"",'In Process Calc.'!C25)</f>
        <v/>
      </c>
      <c r="AI17" s="114" t="str">
        <f>IF(ISBLANK('Measured Data'!H29),"",'Measured Data'!H29)</f>
        <v/>
      </c>
      <c r="AJ17" s="114" t="str">
        <f>IF(ISBLANK('In Process Calc.'!K25),"",'In Process Calc.'!K25)</f>
        <v/>
      </c>
      <c r="AK17" s="114" t="str">
        <f>IF(ISBLANK('In Process Calc.'!L25),"",'In Process Calc.'!L25)</f>
        <v/>
      </c>
      <c r="AL17" s="114" t="str">
        <f>IF(ISBLANK('In Process Calc.'!M25),"",'In Process Calc.'!M25)</f>
        <v/>
      </c>
      <c r="AM17" s="114" t="str">
        <f>IF(ISBLANK('In Process Calc.'!N25),"",'In Process Calc.'!N25)</f>
        <v/>
      </c>
      <c r="AN17" s="114" t="str">
        <f>IF(ISBLANK('In Process Calc.'!O25),"",'In Process Calc.'!O25)</f>
        <v/>
      </c>
      <c r="AO17" s="114" t="str">
        <f>IF(ISBLANK('In Process Calc.'!P25),"",'In Process Calc.'!P25)</f>
        <v/>
      </c>
      <c r="AP17" s="114" t="str">
        <f>IF(ISBLANK('In Process Calc.'!Q25),"",'In Process Calc.'!Q25)</f>
        <v/>
      </c>
      <c r="AQ17" s="114" t="str">
        <f>IF(ISBLANK('In Process Calc.'!R25),"",'In Process Calc.'!R25)</f>
        <v/>
      </c>
      <c r="AR17" s="114" t="str">
        <f>IF(ISBLANK('In Process Calc.'!S25),"",'In Process Calc.'!S25)</f>
        <v/>
      </c>
      <c r="AS17" s="114" t="str">
        <f>IF(ISBLANK('In Process Calc.'!T25),"",'In Process Calc.'!T25)</f>
        <v/>
      </c>
      <c r="AT17" s="114" t="str">
        <f>IF(ISBLANK('In Process Calc.'!U25),"",'In Process Calc.'!U25)</f>
        <v/>
      </c>
      <c r="AU17" s="114" t="str">
        <f>IF(ISBLANK('In Process Calc.'!V25),"",'In Process Calc.'!V25)</f>
        <v/>
      </c>
      <c r="AV17" s="114" t="str">
        <f>IF(ISBLANK('In Process Calc.'!W25),"",'In Process Calc.'!W25)</f>
        <v/>
      </c>
      <c r="AW17" s="114" t="str">
        <f>IF(ISBLANK('In Process Calc.'!X25),"",'In Process Calc.'!X25)</f>
        <v/>
      </c>
      <c r="AX17" s="114" t="str">
        <f>IF(ISBLANK('In Process Calc.'!Y25),"",'In Process Calc.'!Y25)</f>
        <v/>
      </c>
      <c r="AY17" s="114" t="str">
        <f>IF(ISBLANK('In Process Calc.'!Z25),"",'In Process Calc.'!Z25)</f>
        <v/>
      </c>
      <c r="AZ17" s="114" t="str">
        <f>IF(ISBLANK('In Process Calc.'!AA25),"",'In Process Calc.'!AA25)</f>
        <v/>
      </c>
      <c r="BA17" s="114" t="str">
        <f>IF(ISBLANK('In Process Calc.'!AB25),"",'In Process Calc.'!AB25)</f>
        <v/>
      </c>
      <c r="BB17" s="114" t="str">
        <f>IF(ISBLANK('In Process Calc.'!AC25),"",'In Process Calc.'!AC25)</f>
        <v/>
      </c>
      <c r="BC17" s="114" t="str">
        <f>IF(ISBLANK('In Process Calc.'!AD25),"",'In Process Calc.'!AD25)</f>
        <v/>
      </c>
      <c r="BD17" s="114" t="str">
        <f>IF(ISBLANK('In Process Calc.'!AE25),"",'In Process Calc.'!AE25)</f>
        <v/>
      </c>
      <c r="BE17" s="114" t="str">
        <f>IF(ISBLANK('In Process Calc.'!AF25),"",'In Process Calc.'!AF25)</f>
        <v/>
      </c>
      <c r="BF17" s="114" t="str">
        <f>IF(ISBLANK('In Process Calc.'!AG25),"",'In Process Calc.'!AG25)</f>
        <v/>
      </c>
      <c r="BG17" s="114" t="str">
        <f>IF(ISBLANK('In Process Calc.'!AH25),"",'In Process Calc.'!AH25)</f>
        <v/>
      </c>
      <c r="BH17" s="114" t="str">
        <f>IF(ISBLANK('In Process Calc.'!AI25),"",'In Process Calc.'!AI25)</f>
        <v/>
      </c>
      <c r="BI17" s="114" t="str">
        <f>IF(ISBLANK('In Process Calc.'!AJ25),"",'In Process Calc.'!AJ25)</f>
        <v/>
      </c>
      <c r="BJ17" s="114" t="str">
        <f>IF(ISBLANK('In Process Calc.'!AK25),"",'In Process Calc.'!AK25)</f>
        <v/>
      </c>
      <c r="BK17" s="114" t="str">
        <f>IF(ISBLANK('In Process Calc.'!AL25),"",'In Process Calc.'!AL25)</f>
        <v/>
      </c>
      <c r="BL17" s="114" t="str">
        <f>IF(ISBLANK('In Process Calc.'!AM25),"",'In Process Calc.'!AM25)</f>
        <v/>
      </c>
      <c r="BM17" s="114" t="str">
        <f>IF(ISBLANK('In Process Calc.'!AN25),"",'In Process Calc.'!AN25)</f>
        <v/>
      </c>
      <c r="BO17" s="54" t="s">
        <v>336</v>
      </c>
      <c r="BP17" s="56">
        <f t="array" ref="BP17:BS17">LINEST($AV3:INDEX($AV:$AV,COUNT($AV:$AV)+2),$AH$3:INDEX($AH:$AH,COUNT($AH:$AH)+2)^{1,2,3},TRUE,TRUE)</f>
        <v>3.0535319009781339E-8</v>
      </c>
      <c r="BQ17" s="56">
        <v>-1.4379167603102867E-5</v>
      </c>
      <c r="BR17" s="56">
        <v>3.319785386367193E-3</v>
      </c>
      <c r="BS17" s="56">
        <v>1.262862302457346E-2</v>
      </c>
      <c r="BT17" s="56">
        <f t="array" ref="BT17:BX17">LINEST($AV3:INDEX($AV:$AV,COUNT($AV:$AV)+2),$AH$3:INDEX($AH:$AH,COUNT($AH:$AH)+2)^{1,2,3,4},TRUE,TRUE)</f>
        <v>-3.1927451947919064E-10</v>
      </c>
      <c r="BU17" s="56">
        <v>2.2670268406558317E-7</v>
      </c>
      <c r="BV17" s="56">
        <v>-4.9709629766573459E-5</v>
      </c>
      <c r="BW17" s="56">
        <v>5.1787622390855274E-3</v>
      </c>
      <c r="BX17" s="56">
        <v>2.169166343396367E-3</v>
      </c>
      <c r="BY17" s="57">
        <f>IF('Cumulative Curves'!$B$16=6,#REF!,IF('Cumulative Curves'!$B$16=5,#REF!, IF( 'Cumulative Curves'!$B$16=4, BX17,IF('Cumulative Curves'!$B$16=3, BS17, 0))))</f>
        <v>1.262862302457346E-2</v>
      </c>
      <c r="BZ17" s="57">
        <f>IF('Cumulative Curves'!$B$16=6,#REF!,IF('Cumulative Curves'!$B$16=5,#REF!, IF( 'Cumulative Curves'!$B$16=4, BW17,IF('Cumulative Curves'!$B$16=3, BR17, 0))))</f>
        <v>3.319785386367193E-3</v>
      </c>
      <c r="CA17" s="57">
        <f>IF('Cumulative Curves'!$B$16=6,#REF!,IF('Cumulative Curves'!$B$16=5,#REF!, IF( 'Cumulative Curves'!$B$16=4, BV17,IF('Cumulative Curves'!$B$16=3, BQ17, 0))))</f>
        <v>-1.4379167603102867E-5</v>
      </c>
      <c r="CB17" s="57">
        <f>IF('Cumulative Curves'!$B$16=6,#REF!,IF('Cumulative Curves'!$B$16=5,#REF!, IF( 'Cumulative Curves'!$B$16=4, BU17,IF('Cumulative Curves'!$B$16=3, BP17, 0))))</f>
        <v>3.0535319009781339E-8</v>
      </c>
      <c r="CC17" s="57">
        <f>IF('Cumulative Curves'!$B$16=6,#REF!,IF('Cumulative Curves'!$B$16=5,#REF!, IF( 'Cumulative Curves'!$B$16=4,BT17, 0)))</f>
        <v>0</v>
      </c>
      <c r="CD17" s="57">
        <f>IF('Cumulative Curves'!$B$16=6,#REF!,IF('Cumulative Curves'!$B$16=5,#REF!, 0))</f>
        <v>0</v>
      </c>
      <c r="CE17" s="57">
        <f>IF('Cumulative Curves'!$B$16=6,#REF!,0)</f>
        <v>0</v>
      </c>
      <c r="CF17" s="49"/>
      <c r="CG17" s="76">
        <f>CG16+MAX('In Process Calc.'!$C$3:$C$96)/20</f>
        <v>235.15333333330338</v>
      </c>
      <c r="CH17" s="76">
        <f t="shared" si="0"/>
        <v>4.2067738623797561</v>
      </c>
      <c r="CI17" s="76">
        <f t="shared" si="1"/>
        <v>3359.1711974792183</v>
      </c>
      <c r="CJ17" s="76">
        <f t="shared" si="2"/>
        <v>0</v>
      </c>
      <c r="CK17" s="76">
        <f t="shared" si="3"/>
        <v>482.44085897055947</v>
      </c>
      <c r="CL17" s="76">
        <f t="shared" si="4"/>
        <v>-0.42355633822160021</v>
      </c>
      <c r="CM17" s="76">
        <f t="shared" si="5"/>
        <v>0.53340884235976971</v>
      </c>
      <c r="CN17" s="76">
        <f t="shared" si="6"/>
        <v>5.0988065373420071</v>
      </c>
      <c r="CO17" s="76">
        <f t="shared" si="7"/>
        <v>3.0469247601406426</v>
      </c>
      <c r="CP17" s="76">
        <f t="shared" si="8"/>
        <v>0.85786920946803202</v>
      </c>
      <c r="CQ17" s="76">
        <f t="shared" si="9"/>
        <v>20.482537956089928</v>
      </c>
      <c r="CR17" s="76">
        <f t="shared" si="10"/>
        <v>-0.26349481162877875</v>
      </c>
      <c r="CS17" s="76">
        <f t="shared" si="11"/>
        <v>-0.91823248608736685</v>
      </c>
      <c r="CT17" s="76">
        <f t="shared" si="12"/>
        <v>-2.2791475881678189</v>
      </c>
      <c r="CU17" s="76">
        <f t="shared" si="13"/>
        <v>0.39522085836360121</v>
      </c>
      <c r="CV17" s="76">
        <f t="shared" si="14"/>
        <v>0.96694144177312435</v>
      </c>
      <c r="CW17" s="76">
        <f t="shared" si="15"/>
        <v>-0.37157952150755591</v>
      </c>
      <c r="CX17" s="76">
        <f t="shared" si="16"/>
        <v>1.9437996536687132</v>
      </c>
      <c r="CY17" s="76">
        <f t="shared" si="17"/>
        <v>0.92706033012552258</v>
      </c>
      <c r="CZ17" s="76">
        <f t="shared" si="18"/>
        <v>0.27200056933633043</v>
      </c>
      <c r="DA17" s="76">
        <f t="shared" si="19"/>
        <v>6.049390117616448</v>
      </c>
      <c r="DB17" s="76">
        <f t="shared" si="20"/>
        <v>0.44446874131723124</v>
      </c>
      <c r="DC17" s="76">
        <f t="shared" si="21"/>
        <v>0.6327802484103463</v>
      </c>
      <c r="DD17" s="76">
        <f t="shared" si="22"/>
        <v>3.5326680371442247</v>
      </c>
      <c r="DE17" s="76">
        <f t="shared" si="23"/>
        <v>0.81450643670348022</v>
      </c>
      <c r="DF17" s="76">
        <f t="shared" si="24"/>
        <v>0.24225909568599061</v>
      </c>
      <c r="DG17" s="76">
        <f t="shared" si="25"/>
        <v>0.20202370772347933</v>
      </c>
      <c r="DH17" s="76">
        <f t="shared" si="26"/>
        <v>1.2599466699916255</v>
      </c>
      <c r="DI17" s="76">
        <f t="shared" si="27"/>
        <v>0</v>
      </c>
      <c r="DJ17" s="76">
        <f t="shared" si="28"/>
        <v>21.346007447605345</v>
      </c>
      <c r="DK17" s="76">
        <f t="shared" si="29"/>
        <v>26.741912674315447</v>
      </c>
      <c r="DL17" s="76">
        <f t="shared" si="30"/>
        <v>91.062378519360308</v>
      </c>
    </row>
    <row r="18" spans="1:116" s="48" customFormat="1" ht="12" x14ac:dyDescent="0.15">
      <c r="A18" s="114" t="str">
        <f>IF(ISBLANK('In Process Calc.'!C18),"",'In Process Calc.'!C18)</f>
        <v/>
      </c>
      <c r="B18" s="114" t="str">
        <f>IF(ISBLANK('Measured Data'!H22),"",'Measured Data'!H22)</f>
        <v/>
      </c>
      <c r="C18" s="114" t="str">
        <f>IF(ISBLANK('In Process Calc.'!K18),"",'In Process Calc.'!K18)</f>
        <v/>
      </c>
      <c r="D18" s="114" t="str">
        <f>IF(ISBLANK('In Process Calc.'!L18),"",'In Process Calc.'!L18)</f>
        <v/>
      </c>
      <c r="E18" s="114" t="str">
        <f>IF(ISBLANK('In Process Calc.'!M18),"",'In Process Calc.'!M18)</f>
        <v/>
      </c>
      <c r="F18" s="114" t="str">
        <f>IF(ISBLANK('In Process Calc.'!N18),"",'In Process Calc.'!N18)</f>
        <v/>
      </c>
      <c r="G18" s="114" t="str">
        <f>IF(ISBLANK('In Process Calc.'!O18),"",'In Process Calc.'!O18)</f>
        <v/>
      </c>
      <c r="H18" s="114" t="str">
        <f>IF(ISBLANK('In Process Calc.'!P18),"",'In Process Calc.'!P18)</f>
        <v/>
      </c>
      <c r="I18" s="114" t="str">
        <f>IF(ISBLANK('In Process Calc.'!Q18),"",'In Process Calc.'!Q18)</f>
        <v/>
      </c>
      <c r="J18" s="114" t="str">
        <f>IF(ISBLANK('In Process Calc.'!R18),"",'In Process Calc.'!R18)</f>
        <v/>
      </c>
      <c r="K18" s="114" t="str">
        <f>IF(ISBLANK('In Process Calc.'!S18),"",'In Process Calc.'!S18)</f>
        <v/>
      </c>
      <c r="L18" s="114" t="str">
        <f>IF(ISBLANK('In Process Calc.'!T18),"",'In Process Calc.'!T18)</f>
        <v/>
      </c>
      <c r="M18" s="114" t="str">
        <f>IF(ISBLANK('In Process Calc.'!U18),"",'In Process Calc.'!U18)</f>
        <v/>
      </c>
      <c r="N18" s="114" t="str">
        <f>IF(ISBLANK('In Process Calc.'!V18),"",'In Process Calc.'!V18)</f>
        <v/>
      </c>
      <c r="O18" s="114" t="str">
        <f>IF(ISBLANK('In Process Calc.'!W18),"",'In Process Calc.'!W18)</f>
        <v/>
      </c>
      <c r="P18" s="114" t="str">
        <f>IF(ISBLANK('In Process Calc.'!X18),"",'In Process Calc.'!X18)</f>
        <v/>
      </c>
      <c r="Q18" s="114" t="str">
        <f>IF(ISBLANK('In Process Calc.'!Y18),"",'In Process Calc.'!Y18)</f>
        <v/>
      </c>
      <c r="R18" s="114" t="str">
        <f>IF(ISBLANK('In Process Calc.'!Z18),"",'In Process Calc.'!Z18)</f>
        <v/>
      </c>
      <c r="S18" s="114" t="str">
        <f>IF(ISBLANK('In Process Calc.'!AA18),"",'In Process Calc.'!AA18)</f>
        <v/>
      </c>
      <c r="T18" s="114" t="str">
        <f>IF(ISBLANK('In Process Calc.'!AB18),"",'In Process Calc.'!AB18)</f>
        <v/>
      </c>
      <c r="U18" s="114" t="str">
        <f>IF(ISBLANK('In Process Calc.'!AC18),"",'In Process Calc.'!AC18)</f>
        <v/>
      </c>
      <c r="V18" s="114" t="str">
        <f>IF(ISBLANK('In Process Calc.'!AD18),"",'In Process Calc.'!AD18)</f>
        <v/>
      </c>
      <c r="W18" s="114" t="str">
        <f>IF(ISBLANK('In Process Calc.'!AE18),"",'In Process Calc.'!AE18)</f>
        <v/>
      </c>
      <c r="X18" s="114" t="str">
        <f>IF(ISBLANK('In Process Calc.'!AF18),"",'In Process Calc.'!AF18)</f>
        <v/>
      </c>
      <c r="Y18" s="114" t="str">
        <f>IF(ISBLANK('In Process Calc.'!AG18),"",'In Process Calc.'!AG18)</f>
        <v/>
      </c>
      <c r="Z18" s="114" t="str">
        <f>IF(ISBLANK('In Process Calc.'!AH18),"",'In Process Calc.'!AH18)</f>
        <v/>
      </c>
      <c r="AA18" s="114" t="str">
        <f>IF(ISBLANK('In Process Calc.'!AI18),"",'In Process Calc.'!AI18)</f>
        <v/>
      </c>
      <c r="AB18" s="114" t="str">
        <f>IF(ISBLANK('In Process Calc.'!AJ18),"",'In Process Calc.'!AJ18)</f>
        <v/>
      </c>
      <c r="AC18" s="114" t="str">
        <f>IF(ISBLANK('In Process Calc.'!AK18),"",'In Process Calc.'!AK18)</f>
        <v/>
      </c>
      <c r="AD18" s="114" t="str">
        <f>IF(ISBLANK('In Process Calc.'!AL18),"",'In Process Calc.'!AL18)</f>
        <v/>
      </c>
      <c r="AE18" s="114" t="str">
        <f>IF(ISBLANK('In Process Calc.'!AM18),"",'In Process Calc.'!AM18)</f>
        <v/>
      </c>
      <c r="AF18" s="114" t="str">
        <f>IF(ISBLANK('In Process Calc.'!AN18),"",'In Process Calc.'!AN18)</f>
        <v/>
      </c>
      <c r="AH18" s="114" t="str">
        <f>IF(ISBLANK('In Process Calc.'!C26),"",'In Process Calc.'!C26)</f>
        <v/>
      </c>
      <c r="AI18" s="114" t="str">
        <f>IF(ISBLANK('Measured Data'!H30),"",'Measured Data'!H30)</f>
        <v/>
      </c>
      <c r="AJ18" s="114" t="str">
        <f>IF(ISBLANK('In Process Calc.'!K26),"",'In Process Calc.'!K26)</f>
        <v/>
      </c>
      <c r="AK18" s="114" t="str">
        <f>IF(ISBLANK('In Process Calc.'!L26),"",'In Process Calc.'!L26)</f>
        <v/>
      </c>
      <c r="AL18" s="114" t="str">
        <f>IF(ISBLANK('In Process Calc.'!M26),"",'In Process Calc.'!M26)</f>
        <v/>
      </c>
      <c r="AM18" s="114" t="str">
        <f>IF(ISBLANK('In Process Calc.'!N26),"",'In Process Calc.'!N26)</f>
        <v/>
      </c>
      <c r="AN18" s="114" t="str">
        <f>IF(ISBLANK('In Process Calc.'!O26),"",'In Process Calc.'!O26)</f>
        <v/>
      </c>
      <c r="AO18" s="114" t="str">
        <f>IF(ISBLANK('In Process Calc.'!P26),"",'In Process Calc.'!P26)</f>
        <v/>
      </c>
      <c r="AP18" s="114" t="str">
        <f>IF(ISBLANK('In Process Calc.'!Q26),"",'In Process Calc.'!Q26)</f>
        <v/>
      </c>
      <c r="AQ18" s="114" t="str">
        <f>IF(ISBLANK('In Process Calc.'!R26),"",'In Process Calc.'!R26)</f>
        <v/>
      </c>
      <c r="AR18" s="114" t="str">
        <f>IF(ISBLANK('In Process Calc.'!S26),"",'In Process Calc.'!S26)</f>
        <v/>
      </c>
      <c r="AS18" s="114" t="str">
        <f>IF(ISBLANK('In Process Calc.'!T26),"",'In Process Calc.'!T26)</f>
        <v/>
      </c>
      <c r="AT18" s="114" t="str">
        <f>IF(ISBLANK('In Process Calc.'!U26),"",'In Process Calc.'!U26)</f>
        <v/>
      </c>
      <c r="AU18" s="114" t="str">
        <f>IF(ISBLANK('In Process Calc.'!V26),"",'In Process Calc.'!V26)</f>
        <v/>
      </c>
      <c r="AV18" s="114" t="str">
        <f>IF(ISBLANK('In Process Calc.'!W26),"",'In Process Calc.'!W26)</f>
        <v/>
      </c>
      <c r="AW18" s="114" t="str">
        <f>IF(ISBLANK('In Process Calc.'!X26),"",'In Process Calc.'!X26)</f>
        <v/>
      </c>
      <c r="AX18" s="114" t="str">
        <f>IF(ISBLANK('In Process Calc.'!Y26),"",'In Process Calc.'!Y26)</f>
        <v/>
      </c>
      <c r="AY18" s="114" t="str">
        <f>IF(ISBLANK('In Process Calc.'!Z26),"",'In Process Calc.'!Z26)</f>
        <v/>
      </c>
      <c r="AZ18" s="114" t="str">
        <f>IF(ISBLANK('In Process Calc.'!AA26),"",'In Process Calc.'!AA26)</f>
        <v/>
      </c>
      <c r="BA18" s="114" t="str">
        <f>IF(ISBLANK('In Process Calc.'!AB26),"",'In Process Calc.'!AB26)</f>
        <v/>
      </c>
      <c r="BB18" s="114" t="str">
        <f>IF(ISBLANK('In Process Calc.'!AC26),"",'In Process Calc.'!AC26)</f>
        <v/>
      </c>
      <c r="BC18" s="114" t="str">
        <f>IF(ISBLANK('In Process Calc.'!AD26),"",'In Process Calc.'!AD26)</f>
        <v/>
      </c>
      <c r="BD18" s="114" t="str">
        <f>IF(ISBLANK('In Process Calc.'!AE26),"",'In Process Calc.'!AE26)</f>
        <v/>
      </c>
      <c r="BE18" s="114" t="str">
        <f>IF(ISBLANK('In Process Calc.'!AF26),"",'In Process Calc.'!AF26)</f>
        <v/>
      </c>
      <c r="BF18" s="114" t="str">
        <f>IF(ISBLANK('In Process Calc.'!AG26),"",'In Process Calc.'!AG26)</f>
        <v/>
      </c>
      <c r="BG18" s="114" t="str">
        <f>IF(ISBLANK('In Process Calc.'!AH26),"",'In Process Calc.'!AH26)</f>
        <v/>
      </c>
      <c r="BH18" s="114" t="str">
        <f>IF(ISBLANK('In Process Calc.'!AI26),"",'In Process Calc.'!AI26)</f>
        <v/>
      </c>
      <c r="BI18" s="114" t="str">
        <f>IF(ISBLANK('In Process Calc.'!AJ26),"",'In Process Calc.'!AJ26)</f>
        <v/>
      </c>
      <c r="BJ18" s="114" t="str">
        <f>IF(ISBLANK('In Process Calc.'!AK26),"",'In Process Calc.'!AK26)</f>
        <v/>
      </c>
      <c r="BK18" s="114" t="str">
        <f>IF(ISBLANK('In Process Calc.'!AL26),"",'In Process Calc.'!AL26)</f>
        <v/>
      </c>
      <c r="BL18" s="114" t="str">
        <f>IF(ISBLANK('In Process Calc.'!AM26),"",'In Process Calc.'!AM26)</f>
        <v/>
      </c>
      <c r="BM18" s="114" t="str">
        <f>IF(ISBLANK('In Process Calc.'!AN26),"",'In Process Calc.'!AN26)</f>
        <v/>
      </c>
      <c r="BO18" s="54" t="s">
        <v>61</v>
      </c>
      <c r="BP18" s="56">
        <f t="array" ref="BP18:BS18">LINEST($AW3:INDEX($AW:$AW,COUNT($AW:$AW)+2),$AH$3:INDEX($AH:$AH,COUNT($AH:$AH)+2)^{1,2,3},TRUE,TRUE)</f>
        <v>-2.1705711764638509E-8</v>
      </c>
      <c r="BQ18" s="56">
        <v>1.3346461622539662E-5</v>
      </c>
      <c r="BR18" s="56">
        <v>2.2117395462651545E-3</v>
      </c>
      <c r="BS18" s="56">
        <v>-8.9312019179821622E-3</v>
      </c>
      <c r="BT18" s="56">
        <f t="array" ref="BT18:BX18">LINEST($AW3:INDEX($AW:$AW,COUNT($AW:$AW)+2),$AH$3:INDEX($AH:$AH,COUNT($AH:$AH)+2)^{1,2,3,4},TRUE,TRUE)</f>
        <v>3.6327674182676738E-11</v>
      </c>
      <c r="BU18" s="56">
        <v>-4.4026015103113385E-8</v>
      </c>
      <c r="BV18" s="56">
        <v>1.7366430144586358E-5</v>
      </c>
      <c r="BW18" s="56">
        <v>2.0002215537587419E-3</v>
      </c>
      <c r="BX18" s="56">
        <v>-7.741104646638769E-3</v>
      </c>
      <c r="BY18" s="57">
        <f>IF('Cumulative Curves'!$B$17=6,#REF!,IF('Cumulative Curves'!$B$17=5,#REF!, IF( 'Cumulative Curves'!$B$17=4, BX18,IF('Cumulative Curves'!$B$17=3, BS18, 0))))</f>
        <v>-8.9312019179821622E-3</v>
      </c>
      <c r="BZ18" s="57">
        <f>IF('Cumulative Curves'!$B$17=6,#REF!,IF('Cumulative Curves'!$B$17=5,#REF!, IF( 'Cumulative Curves'!$B$17=4, BW18,IF('Cumulative Curves'!$B$17=3, BR18, 0))))</f>
        <v>2.2117395462651545E-3</v>
      </c>
      <c r="CA18" s="57">
        <f>IF('Cumulative Curves'!$B$17=6,#REF!,IF('Cumulative Curves'!$B$17=5,#REF!, IF( 'Cumulative Curves'!$B$17=4, BV18,IF('Cumulative Curves'!$B$17=3, BQ18, 0))))</f>
        <v>1.3346461622539662E-5</v>
      </c>
      <c r="CB18" s="57">
        <f>IF('Cumulative Curves'!$B$17=6,#REF!,IF('Cumulative Curves'!$B$17=5,#REF!, IF( 'Cumulative Curves'!$B$17=4, BU18,IF('Cumulative Curves'!$B$17=3, BP18, 0))))</f>
        <v>-2.1705711764638509E-8</v>
      </c>
      <c r="CC18" s="57">
        <f>IF('Cumulative Curves'!$B$17=6,#REF!,IF('Cumulative Curves'!$B$17=5,#REF!, IF( 'Cumulative Curves'!$B$17=4,BT18, 0)))</f>
        <v>0</v>
      </c>
      <c r="CD18" s="57">
        <f>IF('Cumulative Curves'!$B$17=6,#REF!,IF('Cumulative Curves'!$B$17=5,#REF!, 0))</f>
        <v>0</v>
      </c>
      <c r="CE18" s="57">
        <f>IF('Cumulative Curves'!$B$17=6,#REF!,0)</f>
        <v>0</v>
      </c>
      <c r="CF18" s="49"/>
      <c r="CG18" s="76">
        <f>CG17+MAX('In Process Calc.'!$C$3:$C$96)/20</f>
        <v>251.9499999999679</v>
      </c>
      <c r="CH18" s="76">
        <f t="shared" si="0"/>
        <v>4.1650227884401119</v>
      </c>
      <c r="CI18" s="76">
        <f t="shared" si="1"/>
        <v>3418.1145860305596</v>
      </c>
      <c r="CJ18" s="76">
        <f t="shared" si="2"/>
        <v>0</v>
      </c>
      <c r="CK18" s="76">
        <f t="shared" si="3"/>
        <v>531.3144684258134</v>
      </c>
      <c r="CL18" s="76">
        <f t="shared" si="4"/>
        <v>-0.36174602278358403</v>
      </c>
      <c r="CM18" s="76">
        <f t="shared" si="5"/>
        <v>0.57743912224696659</v>
      </c>
      <c r="CN18" s="76">
        <f t="shared" si="6"/>
        <v>5.0771422257257779</v>
      </c>
      <c r="CO18" s="76">
        <f t="shared" si="7"/>
        <v>3.5637021842306966</v>
      </c>
      <c r="CP18" s="76">
        <f t="shared" si="8"/>
        <v>0.89979445231998256</v>
      </c>
      <c r="CQ18" s="76">
        <f t="shared" si="9"/>
        <v>23.033087173304093</v>
      </c>
      <c r="CR18" s="76">
        <f t="shared" si="10"/>
        <v>-0.26227296083805546</v>
      </c>
      <c r="CS18" s="76">
        <f t="shared" si="11"/>
        <v>-0.91380271328074802</v>
      </c>
      <c r="CT18" s="76">
        <f t="shared" si="12"/>
        <v>-2.4091483818280564</v>
      </c>
      <c r="CU18" s="76">
        <f t="shared" si="13"/>
        <v>0.42464235559722113</v>
      </c>
      <c r="CV18" s="76">
        <f t="shared" si="14"/>
        <v>1.0483840180660933</v>
      </c>
      <c r="CW18" s="76">
        <f t="shared" si="15"/>
        <v>-0.24658188159611427</v>
      </c>
      <c r="CX18" s="76">
        <f t="shared" si="16"/>
        <v>2.1123927309158312</v>
      </c>
      <c r="CY18" s="76">
        <f t="shared" si="17"/>
        <v>1.0096418104503631</v>
      </c>
      <c r="CZ18" s="76">
        <f t="shared" si="18"/>
        <v>0.29482408624359019</v>
      </c>
      <c r="DA18" s="76">
        <f t="shared" si="19"/>
        <v>6.4558120292314332</v>
      </c>
      <c r="DB18" s="76">
        <f t="shared" si="20"/>
        <v>0.48177104459210751</v>
      </c>
      <c r="DC18" s="76">
        <f t="shared" si="21"/>
        <v>0.69718947257834518</v>
      </c>
      <c r="DD18" s="76">
        <f t="shared" si="22"/>
        <v>3.7747019389003835</v>
      </c>
      <c r="DE18" s="76">
        <f t="shared" si="23"/>
        <v>0.89617841035642121</v>
      </c>
      <c r="DF18" s="76">
        <f t="shared" si="24"/>
        <v>0.26190137106840095</v>
      </c>
      <c r="DG18" s="76">
        <f t="shared" si="25"/>
        <v>0.19435644693918142</v>
      </c>
      <c r="DH18" s="76">
        <f t="shared" si="26"/>
        <v>1.3720908141550316</v>
      </c>
      <c r="DI18" s="76">
        <f t="shared" si="27"/>
        <v>0</v>
      </c>
      <c r="DJ18" s="76">
        <f t="shared" si="28"/>
        <v>22.936670705647849</v>
      </c>
      <c r="DK18" s="76">
        <f t="shared" si="29"/>
        <v>28.802718671615491</v>
      </c>
      <c r="DL18" s="76">
        <f t="shared" si="30"/>
        <v>98.080732891928221</v>
      </c>
    </row>
    <row r="19" spans="1:116" s="48" customFormat="1" ht="12" x14ac:dyDescent="0.15">
      <c r="A19" s="114" t="str">
        <f>IF(ISBLANK('In Process Calc.'!C19),"",'In Process Calc.'!C19)</f>
        <v/>
      </c>
      <c r="B19" s="114" t="str">
        <f>IF(ISBLANK('Measured Data'!H23),"",'Measured Data'!H23)</f>
        <v/>
      </c>
      <c r="C19" s="114" t="str">
        <f>IF(ISBLANK('In Process Calc.'!K19),"",'In Process Calc.'!K19)</f>
        <v/>
      </c>
      <c r="D19" s="114" t="str">
        <f>IF(ISBLANK('In Process Calc.'!L19),"",'In Process Calc.'!L19)</f>
        <v/>
      </c>
      <c r="E19" s="114" t="str">
        <f>IF(ISBLANK('In Process Calc.'!M19),"",'In Process Calc.'!M19)</f>
        <v/>
      </c>
      <c r="F19" s="114" t="str">
        <f>IF(ISBLANK('In Process Calc.'!N19),"",'In Process Calc.'!N19)</f>
        <v/>
      </c>
      <c r="G19" s="114" t="str">
        <f>IF(ISBLANK('In Process Calc.'!O19),"",'In Process Calc.'!O19)</f>
        <v/>
      </c>
      <c r="H19" s="114" t="str">
        <f>IF(ISBLANK('In Process Calc.'!P19),"",'In Process Calc.'!P19)</f>
        <v/>
      </c>
      <c r="I19" s="114" t="str">
        <f>IF(ISBLANK('In Process Calc.'!Q19),"",'In Process Calc.'!Q19)</f>
        <v/>
      </c>
      <c r="J19" s="114" t="str">
        <f>IF(ISBLANK('In Process Calc.'!R19),"",'In Process Calc.'!R19)</f>
        <v/>
      </c>
      <c r="K19" s="114" t="str">
        <f>IF(ISBLANK('In Process Calc.'!S19),"",'In Process Calc.'!S19)</f>
        <v/>
      </c>
      <c r="L19" s="114" t="str">
        <f>IF(ISBLANK('In Process Calc.'!T19),"",'In Process Calc.'!T19)</f>
        <v/>
      </c>
      <c r="M19" s="114" t="str">
        <f>IF(ISBLANK('In Process Calc.'!U19),"",'In Process Calc.'!U19)</f>
        <v/>
      </c>
      <c r="N19" s="114" t="str">
        <f>IF(ISBLANK('In Process Calc.'!V19),"",'In Process Calc.'!V19)</f>
        <v/>
      </c>
      <c r="O19" s="114" t="str">
        <f>IF(ISBLANK('In Process Calc.'!W19),"",'In Process Calc.'!W19)</f>
        <v/>
      </c>
      <c r="P19" s="114" t="str">
        <f>IF(ISBLANK('In Process Calc.'!X19),"",'In Process Calc.'!X19)</f>
        <v/>
      </c>
      <c r="Q19" s="114" t="str">
        <f>IF(ISBLANK('In Process Calc.'!Y19),"",'In Process Calc.'!Y19)</f>
        <v/>
      </c>
      <c r="R19" s="114" t="str">
        <f>IF(ISBLANK('In Process Calc.'!Z19),"",'In Process Calc.'!Z19)</f>
        <v/>
      </c>
      <c r="S19" s="114" t="str">
        <f>IF(ISBLANK('In Process Calc.'!AA19),"",'In Process Calc.'!AA19)</f>
        <v/>
      </c>
      <c r="T19" s="114" t="str">
        <f>IF(ISBLANK('In Process Calc.'!AB19),"",'In Process Calc.'!AB19)</f>
        <v/>
      </c>
      <c r="U19" s="114" t="str">
        <f>IF(ISBLANK('In Process Calc.'!AC19),"",'In Process Calc.'!AC19)</f>
        <v/>
      </c>
      <c r="V19" s="114" t="str">
        <f>IF(ISBLANK('In Process Calc.'!AD19),"",'In Process Calc.'!AD19)</f>
        <v/>
      </c>
      <c r="W19" s="114" t="str">
        <f>IF(ISBLANK('In Process Calc.'!AE19),"",'In Process Calc.'!AE19)</f>
        <v/>
      </c>
      <c r="X19" s="114" t="str">
        <f>IF(ISBLANK('In Process Calc.'!AF19),"",'In Process Calc.'!AF19)</f>
        <v/>
      </c>
      <c r="Y19" s="114" t="str">
        <f>IF(ISBLANK('In Process Calc.'!AG19),"",'In Process Calc.'!AG19)</f>
        <v/>
      </c>
      <c r="Z19" s="114" t="str">
        <f>IF(ISBLANK('In Process Calc.'!AH19),"",'In Process Calc.'!AH19)</f>
        <v/>
      </c>
      <c r="AA19" s="114" t="str">
        <f>IF(ISBLANK('In Process Calc.'!AI19),"",'In Process Calc.'!AI19)</f>
        <v/>
      </c>
      <c r="AB19" s="114" t="str">
        <f>IF(ISBLANK('In Process Calc.'!AJ19),"",'In Process Calc.'!AJ19)</f>
        <v/>
      </c>
      <c r="AC19" s="114" t="str">
        <f>IF(ISBLANK('In Process Calc.'!AK19),"",'In Process Calc.'!AK19)</f>
        <v/>
      </c>
      <c r="AD19" s="114" t="str">
        <f>IF(ISBLANK('In Process Calc.'!AL19),"",'In Process Calc.'!AL19)</f>
        <v/>
      </c>
      <c r="AE19" s="114" t="str">
        <f>IF(ISBLANK('In Process Calc.'!AM19),"",'In Process Calc.'!AM19)</f>
        <v/>
      </c>
      <c r="AF19" s="114" t="str">
        <f>IF(ISBLANK('In Process Calc.'!AN19),"",'In Process Calc.'!AN19)</f>
        <v/>
      </c>
      <c r="AH19" s="114" t="str">
        <f>IF(ISBLANK('In Process Calc.'!C27),"",'In Process Calc.'!C27)</f>
        <v/>
      </c>
      <c r="AI19" s="114" t="str">
        <f>IF(ISBLANK('Measured Data'!H31),"",'Measured Data'!H31)</f>
        <v/>
      </c>
      <c r="AJ19" s="114" t="str">
        <f>IF(ISBLANK('In Process Calc.'!K27),"",'In Process Calc.'!K27)</f>
        <v/>
      </c>
      <c r="AK19" s="114" t="str">
        <f>IF(ISBLANK('In Process Calc.'!L27),"",'In Process Calc.'!L27)</f>
        <v/>
      </c>
      <c r="AL19" s="114" t="str">
        <f>IF(ISBLANK('In Process Calc.'!M27),"",'In Process Calc.'!M27)</f>
        <v/>
      </c>
      <c r="AM19" s="114" t="str">
        <f>IF(ISBLANK('In Process Calc.'!N27),"",'In Process Calc.'!N27)</f>
        <v/>
      </c>
      <c r="AN19" s="114" t="str">
        <f>IF(ISBLANK('In Process Calc.'!O27),"",'In Process Calc.'!O27)</f>
        <v/>
      </c>
      <c r="AO19" s="114" t="str">
        <f>IF(ISBLANK('In Process Calc.'!P27),"",'In Process Calc.'!P27)</f>
        <v/>
      </c>
      <c r="AP19" s="114" t="str">
        <f>IF(ISBLANK('In Process Calc.'!Q27),"",'In Process Calc.'!Q27)</f>
        <v/>
      </c>
      <c r="AQ19" s="114" t="str">
        <f>IF(ISBLANK('In Process Calc.'!R27),"",'In Process Calc.'!R27)</f>
        <v/>
      </c>
      <c r="AR19" s="114" t="str">
        <f>IF(ISBLANK('In Process Calc.'!S27),"",'In Process Calc.'!S27)</f>
        <v/>
      </c>
      <c r="AS19" s="114" t="str">
        <f>IF(ISBLANK('In Process Calc.'!T27),"",'In Process Calc.'!T27)</f>
        <v/>
      </c>
      <c r="AT19" s="114" t="str">
        <f>IF(ISBLANK('In Process Calc.'!U27),"",'In Process Calc.'!U27)</f>
        <v/>
      </c>
      <c r="AU19" s="114" t="str">
        <f>IF(ISBLANK('In Process Calc.'!V27),"",'In Process Calc.'!V27)</f>
        <v/>
      </c>
      <c r="AV19" s="114" t="str">
        <f>IF(ISBLANK('In Process Calc.'!W27),"",'In Process Calc.'!W27)</f>
        <v/>
      </c>
      <c r="AW19" s="114" t="str">
        <f>IF(ISBLANK('In Process Calc.'!X27),"",'In Process Calc.'!X27)</f>
        <v/>
      </c>
      <c r="AX19" s="114" t="str">
        <f>IF(ISBLANK('In Process Calc.'!Y27),"",'In Process Calc.'!Y27)</f>
        <v/>
      </c>
      <c r="AY19" s="114" t="str">
        <f>IF(ISBLANK('In Process Calc.'!Z27),"",'In Process Calc.'!Z27)</f>
        <v/>
      </c>
      <c r="AZ19" s="114" t="str">
        <f>IF(ISBLANK('In Process Calc.'!AA27),"",'In Process Calc.'!AA27)</f>
        <v/>
      </c>
      <c r="BA19" s="114" t="str">
        <f>IF(ISBLANK('In Process Calc.'!AB27),"",'In Process Calc.'!AB27)</f>
        <v/>
      </c>
      <c r="BB19" s="114" t="str">
        <f>IF(ISBLANK('In Process Calc.'!AC27),"",'In Process Calc.'!AC27)</f>
        <v/>
      </c>
      <c r="BC19" s="114" t="str">
        <f>IF(ISBLANK('In Process Calc.'!AD27),"",'In Process Calc.'!AD27)</f>
        <v/>
      </c>
      <c r="BD19" s="114" t="str">
        <f>IF(ISBLANK('In Process Calc.'!AE27),"",'In Process Calc.'!AE27)</f>
        <v/>
      </c>
      <c r="BE19" s="114" t="str">
        <f>IF(ISBLANK('In Process Calc.'!AF27),"",'In Process Calc.'!AF27)</f>
        <v/>
      </c>
      <c r="BF19" s="114" t="str">
        <f>IF(ISBLANK('In Process Calc.'!AG27),"",'In Process Calc.'!AG27)</f>
        <v/>
      </c>
      <c r="BG19" s="114" t="str">
        <f>IF(ISBLANK('In Process Calc.'!AH27),"",'In Process Calc.'!AH27)</f>
        <v/>
      </c>
      <c r="BH19" s="114" t="str">
        <f>IF(ISBLANK('In Process Calc.'!AI27),"",'In Process Calc.'!AI27)</f>
        <v/>
      </c>
      <c r="BI19" s="114" t="str">
        <f>IF(ISBLANK('In Process Calc.'!AJ27),"",'In Process Calc.'!AJ27)</f>
        <v/>
      </c>
      <c r="BJ19" s="114" t="str">
        <f>IF(ISBLANK('In Process Calc.'!AK27),"",'In Process Calc.'!AK27)</f>
        <v/>
      </c>
      <c r="BK19" s="114" t="str">
        <f>IF(ISBLANK('In Process Calc.'!AL27),"",'In Process Calc.'!AL27)</f>
        <v/>
      </c>
      <c r="BL19" s="114" t="str">
        <f>IF(ISBLANK('In Process Calc.'!AM27),"",'In Process Calc.'!AM27)</f>
        <v/>
      </c>
      <c r="BM19" s="114" t="str">
        <f>IF(ISBLANK('In Process Calc.'!AN27),"",'In Process Calc.'!AN27)</f>
        <v/>
      </c>
      <c r="BO19" s="54" t="s">
        <v>111</v>
      </c>
      <c r="BP19" s="56">
        <f t="array" ref="BP19:BS19">LINEST($Q3:INDEX($Q:$Q,COUNT($Q:$Q)+2),$A$3:INDEX($A:$A,COUNT($A:$A)+2)^{1,2,3},TRUE,TRUE)</f>
        <v>8.1951554616572021E-7</v>
      </c>
      <c r="BQ19" s="56">
        <v>-4.3439947712066722E-4</v>
      </c>
      <c r="BR19" s="56">
        <v>5.3161657361013186E-2</v>
      </c>
      <c r="BS19" s="56">
        <v>0.22708922560174649</v>
      </c>
      <c r="BT19" s="56">
        <f t="array" ref="BT19:BX19">LINEST($Q3:INDEX($Q:$Q,COUNT($Q:$Q)+2),$A$3:INDEX($A:$A,COUNT($A:$A)+2)^{1,2,3,4},TRUE,TRUE)</f>
        <v>-4.985657254037973E-9</v>
      </c>
      <c r="BU19" s="56">
        <v>4.1740026601264206E-6</v>
      </c>
      <c r="BV19" s="56">
        <v>-1.1454591079862893E-3</v>
      </c>
      <c r="BW19" s="56">
        <v>0.10244453893389698</v>
      </c>
      <c r="BX19" s="56">
        <v>-0.33988040437162859</v>
      </c>
      <c r="BY19" s="57">
        <f>IF('Cumulative Curves'!$B$18=6,CB36,IF('Cumulative Curves'!$B$18=5,BU36,IF('Cumulative Curves'!$B$18=4,BX19,IF('Cumulative Curves'!$B$18=3,BS19,0))))</f>
        <v>0.13864947142408823</v>
      </c>
      <c r="BZ19" s="57">
        <f>IF('Cumulative Curves'!$B$18=6,CA36,IF('Cumulative Curves'!$B$18=5,BT36,IF('Cumulative Curves'!$B$18=4,BW19,IF('Cumulative Curves'!$B$18=3,BR19,0))))</f>
        <v>-1.2003664471340339E-2</v>
      </c>
      <c r="CA19" s="57">
        <f>IF('Cumulative Curves'!$B$18=6,BZ36,IF('Cumulative Curves'!$B$18=5,BS36,IF('Cumulative Curves'!$B$18=4,BV19,IF('Cumulative Curves'!$B$18=3,BQ19,0))))</f>
        <v>2.5343551856403411E-3</v>
      </c>
      <c r="CB19" s="57">
        <f>IF('Cumulative Curves'!$B$18=6,BY36,IF('Cumulative Curves'!$B$18=5,BR36,IF('Cumulative Curves'!$B$18=4,BU19,IF('Cumulative Curves'!$B$18=3,BP19,0))))</f>
        <v>-3.9520112901044302E-5</v>
      </c>
      <c r="CC19" s="57">
        <f>IF('Cumulative Curves'!$B$18=6,BX36,IF('Cumulative Curves'!$B$18=5,BQ36, IF( 'Cumulative Curves'!$B$18=4,BT19, 0)))</f>
        <v>2.3260113955024468E-7</v>
      </c>
      <c r="CD19" s="57">
        <f>IF('Cumulative Curves'!$B$18=6,BW36,IF('Cumulative Curves'!$B$18=5,BP36, 0))</f>
        <v>-6.0125280598802625E-10</v>
      </c>
      <c r="CE19" s="57">
        <f>IF('Cumulative Curves'!$B$18=6,BV36,0)</f>
        <v>5.7455357085861611E-13</v>
      </c>
      <c r="CF19" s="49"/>
      <c r="CG19" s="76">
        <f>CG18+MAX('In Process Calc.'!$C$3:$C$96)/20</f>
        <v>268.74666666663245</v>
      </c>
      <c r="CH19" s="76">
        <f t="shared" si="0"/>
        <v>4.0769189356005597</v>
      </c>
      <c r="CI19" s="76">
        <f t="shared" si="1"/>
        <v>3423.4316448856703</v>
      </c>
      <c r="CJ19" s="76">
        <f t="shared" si="2"/>
        <v>0</v>
      </c>
      <c r="CK19" s="76">
        <f t="shared" si="3"/>
        <v>578.54924318249027</v>
      </c>
      <c r="CL19" s="76">
        <f t="shared" si="4"/>
        <v>-0.2919091482620052</v>
      </c>
      <c r="CM19" s="76">
        <f t="shared" si="5"/>
        <v>0.61947624384595079</v>
      </c>
      <c r="CN19" s="76">
        <f t="shared" si="6"/>
        <v>5.0482895135816026</v>
      </c>
      <c r="CO19" s="76">
        <f t="shared" si="7"/>
        <v>4.0605848546210606</v>
      </c>
      <c r="CP19" s="76">
        <f t="shared" si="8"/>
        <v>0.93299413992853086</v>
      </c>
      <c r="CQ19" s="76">
        <f t="shared" si="9"/>
        <v>25.658417380656921</v>
      </c>
      <c r="CR19" s="76">
        <f t="shared" si="10"/>
        <v>-0.25580505229059469</v>
      </c>
      <c r="CS19" s="76">
        <f t="shared" si="11"/>
        <v>-0.8916675066515356</v>
      </c>
      <c r="CT19" s="76">
        <f t="shared" si="12"/>
        <v>-2.5269832932873699</v>
      </c>
      <c r="CU19" s="76">
        <f t="shared" si="13"/>
        <v>0.45897341811275838</v>
      </c>
      <c r="CV19" s="76">
        <f t="shared" si="14"/>
        <v>1.1281000834353849</v>
      </c>
      <c r="CW19" s="76">
        <f t="shared" si="15"/>
        <v>-0.2188977585412033</v>
      </c>
      <c r="CX19" s="76">
        <f t="shared" si="16"/>
        <v>2.2728366785803695</v>
      </c>
      <c r="CY19" s="76">
        <f t="shared" si="17"/>
        <v>1.087654751345227</v>
      </c>
      <c r="CZ19" s="76">
        <f t="shared" si="18"/>
        <v>0.31782344065704521</v>
      </c>
      <c r="DA19" s="76">
        <f t="shared" si="19"/>
        <v>6.830950710668187</v>
      </c>
      <c r="DB19" s="76">
        <f t="shared" si="20"/>
        <v>0.51752238325127942</v>
      </c>
      <c r="DC19" s="76">
        <f t="shared" si="21"/>
        <v>0.75955189638873633</v>
      </c>
      <c r="DD19" s="76">
        <f t="shared" si="22"/>
        <v>3.9918484488740393</v>
      </c>
      <c r="DE19" s="76">
        <f t="shared" si="23"/>
        <v>0.97525434922224608</v>
      </c>
      <c r="DF19" s="76">
        <f t="shared" si="24"/>
        <v>0.28039207926547138</v>
      </c>
      <c r="DG19" s="76">
        <f t="shared" si="25"/>
        <v>0.19080919368031535</v>
      </c>
      <c r="DH19" s="76">
        <f t="shared" si="26"/>
        <v>1.4788850122151243</v>
      </c>
      <c r="DI19" s="76">
        <f t="shared" si="27"/>
        <v>0</v>
      </c>
      <c r="DJ19" s="76">
        <f t="shared" si="28"/>
        <v>24.436785352152029</v>
      </c>
      <c r="DK19" s="76">
        <f t="shared" si="29"/>
        <v>30.757984562225836</v>
      </c>
      <c r="DL19" s="76">
        <f t="shared" si="30"/>
        <v>104.80652049201169</v>
      </c>
    </row>
    <row r="20" spans="1:116" s="48" customFormat="1" ht="12" x14ac:dyDescent="0.15">
      <c r="A20" s="114" t="str">
        <f>IF(ISBLANK('In Process Calc.'!C20),"",'In Process Calc.'!C20)</f>
        <v/>
      </c>
      <c r="B20" s="114" t="str">
        <f>IF(ISBLANK('Measured Data'!H24),"",'Measured Data'!H24)</f>
        <v/>
      </c>
      <c r="C20" s="114" t="str">
        <f>IF(ISBLANK('In Process Calc.'!K20),"",'In Process Calc.'!K20)</f>
        <v/>
      </c>
      <c r="D20" s="114" t="str">
        <f>IF(ISBLANK('In Process Calc.'!L20),"",'In Process Calc.'!L20)</f>
        <v/>
      </c>
      <c r="E20" s="114" t="str">
        <f>IF(ISBLANK('In Process Calc.'!M20),"",'In Process Calc.'!M20)</f>
        <v/>
      </c>
      <c r="F20" s="114" t="str">
        <f>IF(ISBLANK('In Process Calc.'!N20),"",'In Process Calc.'!N20)</f>
        <v/>
      </c>
      <c r="G20" s="114" t="str">
        <f>IF(ISBLANK('In Process Calc.'!O20),"",'In Process Calc.'!O20)</f>
        <v/>
      </c>
      <c r="H20" s="114" t="str">
        <f>IF(ISBLANK('In Process Calc.'!P20),"",'In Process Calc.'!P20)</f>
        <v/>
      </c>
      <c r="I20" s="114" t="str">
        <f>IF(ISBLANK('In Process Calc.'!Q20),"",'In Process Calc.'!Q20)</f>
        <v/>
      </c>
      <c r="J20" s="114" t="str">
        <f>IF(ISBLANK('In Process Calc.'!R20),"",'In Process Calc.'!R20)</f>
        <v/>
      </c>
      <c r="K20" s="114" t="str">
        <f>IF(ISBLANK('In Process Calc.'!S20),"",'In Process Calc.'!S20)</f>
        <v/>
      </c>
      <c r="L20" s="114" t="str">
        <f>IF(ISBLANK('In Process Calc.'!T20),"",'In Process Calc.'!T20)</f>
        <v/>
      </c>
      <c r="M20" s="114" t="str">
        <f>IF(ISBLANK('In Process Calc.'!U20),"",'In Process Calc.'!U20)</f>
        <v/>
      </c>
      <c r="N20" s="114" t="str">
        <f>IF(ISBLANK('In Process Calc.'!V20),"",'In Process Calc.'!V20)</f>
        <v/>
      </c>
      <c r="O20" s="114" t="str">
        <f>IF(ISBLANK('In Process Calc.'!W20),"",'In Process Calc.'!W20)</f>
        <v/>
      </c>
      <c r="P20" s="114" t="str">
        <f>IF(ISBLANK('In Process Calc.'!X20),"",'In Process Calc.'!X20)</f>
        <v/>
      </c>
      <c r="Q20" s="114" t="str">
        <f>IF(ISBLANK('In Process Calc.'!Y20),"",'In Process Calc.'!Y20)</f>
        <v/>
      </c>
      <c r="R20" s="114" t="str">
        <f>IF(ISBLANK('In Process Calc.'!Z20),"",'In Process Calc.'!Z20)</f>
        <v/>
      </c>
      <c r="S20" s="114" t="str">
        <f>IF(ISBLANK('In Process Calc.'!AA20),"",'In Process Calc.'!AA20)</f>
        <v/>
      </c>
      <c r="T20" s="114" t="str">
        <f>IF(ISBLANK('In Process Calc.'!AB20),"",'In Process Calc.'!AB20)</f>
        <v/>
      </c>
      <c r="U20" s="114" t="str">
        <f>IF(ISBLANK('In Process Calc.'!AC20),"",'In Process Calc.'!AC20)</f>
        <v/>
      </c>
      <c r="V20" s="114" t="str">
        <f>IF(ISBLANK('In Process Calc.'!AD20),"",'In Process Calc.'!AD20)</f>
        <v/>
      </c>
      <c r="W20" s="114" t="str">
        <f>IF(ISBLANK('In Process Calc.'!AE20),"",'In Process Calc.'!AE20)</f>
        <v/>
      </c>
      <c r="X20" s="114" t="str">
        <f>IF(ISBLANK('In Process Calc.'!AF20),"",'In Process Calc.'!AF20)</f>
        <v/>
      </c>
      <c r="Y20" s="114" t="str">
        <f>IF(ISBLANK('In Process Calc.'!AG20),"",'In Process Calc.'!AG20)</f>
        <v/>
      </c>
      <c r="Z20" s="114" t="str">
        <f>IF(ISBLANK('In Process Calc.'!AH20),"",'In Process Calc.'!AH20)</f>
        <v/>
      </c>
      <c r="AA20" s="114" t="str">
        <f>IF(ISBLANK('In Process Calc.'!AI20),"",'In Process Calc.'!AI20)</f>
        <v/>
      </c>
      <c r="AB20" s="114" t="str">
        <f>IF(ISBLANK('In Process Calc.'!AJ20),"",'In Process Calc.'!AJ20)</f>
        <v/>
      </c>
      <c r="AC20" s="114" t="str">
        <f>IF(ISBLANK('In Process Calc.'!AK20),"",'In Process Calc.'!AK20)</f>
        <v/>
      </c>
      <c r="AD20" s="114" t="str">
        <f>IF(ISBLANK('In Process Calc.'!AL20),"",'In Process Calc.'!AL20)</f>
        <v/>
      </c>
      <c r="AE20" s="114" t="str">
        <f>IF(ISBLANK('In Process Calc.'!AM20),"",'In Process Calc.'!AM20)</f>
        <v/>
      </c>
      <c r="AF20" s="114" t="str">
        <f>IF(ISBLANK('In Process Calc.'!AN20),"",'In Process Calc.'!AN20)</f>
        <v/>
      </c>
      <c r="AH20" s="114" t="str">
        <f>IF(ISBLANK('In Process Calc.'!C28),"",'In Process Calc.'!C28)</f>
        <v/>
      </c>
      <c r="AI20" s="114" t="str">
        <f>IF(ISBLANK('Measured Data'!H32),"",'Measured Data'!H32)</f>
        <v/>
      </c>
      <c r="AJ20" s="114" t="str">
        <f>IF(ISBLANK('In Process Calc.'!K28),"",'In Process Calc.'!K28)</f>
        <v/>
      </c>
      <c r="AK20" s="114" t="str">
        <f>IF(ISBLANK('In Process Calc.'!L28),"",'In Process Calc.'!L28)</f>
        <v/>
      </c>
      <c r="AL20" s="114" t="str">
        <f>IF(ISBLANK('In Process Calc.'!M28),"",'In Process Calc.'!M28)</f>
        <v/>
      </c>
      <c r="AM20" s="114" t="str">
        <f>IF(ISBLANK('In Process Calc.'!N28),"",'In Process Calc.'!N28)</f>
        <v/>
      </c>
      <c r="AN20" s="114" t="str">
        <f>IF(ISBLANK('In Process Calc.'!O28),"",'In Process Calc.'!O28)</f>
        <v/>
      </c>
      <c r="AO20" s="114" t="str">
        <f>IF(ISBLANK('In Process Calc.'!P28),"",'In Process Calc.'!P28)</f>
        <v/>
      </c>
      <c r="AP20" s="114" t="str">
        <f>IF(ISBLANK('In Process Calc.'!Q28),"",'In Process Calc.'!Q28)</f>
        <v/>
      </c>
      <c r="AQ20" s="114" t="str">
        <f>IF(ISBLANK('In Process Calc.'!R28),"",'In Process Calc.'!R28)</f>
        <v/>
      </c>
      <c r="AR20" s="114" t="str">
        <f>IF(ISBLANK('In Process Calc.'!S28),"",'In Process Calc.'!S28)</f>
        <v/>
      </c>
      <c r="AS20" s="114" t="str">
        <f>IF(ISBLANK('In Process Calc.'!T28),"",'In Process Calc.'!T28)</f>
        <v/>
      </c>
      <c r="AT20" s="114" t="str">
        <f>IF(ISBLANK('In Process Calc.'!U28),"",'In Process Calc.'!U28)</f>
        <v/>
      </c>
      <c r="AU20" s="114" t="str">
        <f>IF(ISBLANK('In Process Calc.'!V28),"",'In Process Calc.'!V28)</f>
        <v/>
      </c>
      <c r="AV20" s="114" t="str">
        <f>IF(ISBLANK('In Process Calc.'!W28),"",'In Process Calc.'!W28)</f>
        <v/>
      </c>
      <c r="AW20" s="114" t="str">
        <f>IF(ISBLANK('In Process Calc.'!X28),"",'In Process Calc.'!X28)</f>
        <v/>
      </c>
      <c r="AX20" s="114" t="str">
        <f>IF(ISBLANK('In Process Calc.'!Y28),"",'In Process Calc.'!Y28)</f>
        <v/>
      </c>
      <c r="AY20" s="114" t="str">
        <f>IF(ISBLANK('In Process Calc.'!Z28),"",'In Process Calc.'!Z28)</f>
        <v/>
      </c>
      <c r="AZ20" s="114" t="str">
        <f>IF(ISBLANK('In Process Calc.'!AA28),"",'In Process Calc.'!AA28)</f>
        <v/>
      </c>
      <c r="BA20" s="114" t="str">
        <f>IF(ISBLANK('In Process Calc.'!AB28),"",'In Process Calc.'!AB28)</f>
        <v/>
      </c>
      <c r="BB20" s="114" t="str">
        <f>IF(ISBLANK('In Process Calc.'!AC28),"",'In Process Calc.'!AC28)</f>
        <v/>
      </c>
      <c r="BC20" s="114" t="str">
        <f>IF(ISBLANK('In Process Calc.'!AD28),"",'In Process Calc.'!AD28)</f>
        <v/>
      </c>
      <c r="BD20" s="114" t="str">
        <f>IF(ISBLANK('In Process Calc.'!AE28),"",'In Process Calc.'!AE28)</f>
        <v/>
      </c>
      <c r="BE20" s="114" t="str">
        <f>IF(ISBLANK('In Process Calc.'!AF28),"",'In Process Calc.'!AF28)</f>
        <v/>
      </c>
      <c r="BF20" s="114" t="str">
        <f>IF(ISBLANK('In Process Calc.'!AG28),"",'In Process Calc.'!AG28)</f>
        <v/>
      </c>
      <c r="BG20" s="114" t="str">
        <f>IF(ISBLANK('In Process Calc.'!AH28),"",'In Process Calc.'!AH28)</f>
        <v/>
      </c>
      <c r="BH20" s="114" t="str">
        <f>IF(ISBLANK('In Process Calc.'!AI28),"",'In Process Calc.'!AI28)</f>
        <v/>
      </c>
      <c r="BI20" s="114" t="str">
        <f>IF(ISBLANK('In Process Calc.'!AJ28),"",'In Process Calc.'!AJ28)</f>
        <v/>
      </c>
      <c r="BJ20" s="114" t="str">
        <f>IF(ISBLANK('In Process Calc.'!AK28),"",'In Process Calc.'!AK28)</f>
        <v/>
      </c>
      <c r="BK20" s="114" t="str">
        <f>IF(ISBLANK('In Process Calc.'!AL28),"",'In Process Calc.'!AL28)</f>
        <v/>
      </c>
      <c r="BL20" s="114" t="str">
        <f>IF(ISBLANK('In Process Calc.'!AM28),"",'In Process Calc.'!AM28)</f>
        <v/>
      </c>
      <c r="BM20" s="114" t="str">
        <f>IF(ISBLANK('In Process Calc.'!AN28),"",'In Process Calc.'!AN28)</f>
        <v/>
      </c>
      <c r="BO20" s="54" t="s">
        <v>62</v>
      </c>
      <c r="BP20" s="56">
        <f t="array" ref="BP20:BS20">LINEST($AY3:INDEX($AY:$AY,COUNT($AY:$AY)+2),$AH$3:INDEX($AH:$AH,COUNT($AH:$AH)+2)^{1,2,3},TRUE,TRUE)</f>
        <v>-7.9681628865062294E-8</v>
      </c>
      <c r="BQ20" s="56">
        <v>4.5785103780023938E-5</v>
      </c>
      <c r="BR20" s="56">
        <v>1.9203617633288825E-3</v>
      </c>
      <c r="BS20" s="56">
        <v>-3.4390962036845441E-3</v>
      </c>
      <c r="BT20" s="56">
        <f t="array" ref="BT20:BX20">LINEST($AY3:INDEX($AY:$AY,COUNT($AY:$AY)+2),$AH$3:INDEX($AH:$AH,COUNT($AH:$AH)+2)^{1,2,3,4},TRUE,TRUE)</f>
        <v>-1.2399648863805489E-10</v>
      </c>
      <c r="BU20" s="56">
        <v>-3.4962054495732009E-9</v>
      </c>
      <c r="BV20" s="56">
        <v>3.2063829506786584E-5</v>
      </c>
      <c r="BW20" s="56">
        <v>2.6423316924435104E-3</v>
      </c>
      <c r="BX20" s="56">
        <v>-7.5012302682611609E-3</v>
      </c>
      <c r="BY20" s="57">
        <f>IF('Cumulative Curves'!$B$19=6,#REF!,IF('Cumulative Curves'!$B$19=5,#REF!, IF( 'Cumulative Curves'!$B$19=4, BX20,IF('Cumulative Curves'!$B$19=3, BS20, 0))))</f>
        <v>-3.4390962036845441E-3</v>
      </c>
      <c r="BZ20" s="57">
        <f>IF('Cumulative Curves'!$B$19=6,#REF!,IF('Cumulative Curves'!$B$19=5,#REF!, IF( 'Cumulative Curves'!$B$19=4, BW20,IF('Cumulative Curves'!$B$19=3, BR20, 0))))</f>
        <v>1.9203617633288825E-3</v>
      </c>
      <c r="CA20" s="57">
        <f>IF('Cumulative Curves'!$B$19=6,#REF!,IF('Cumulative Curves'!$B$19=5,#REF!, IF( 'Cumulative Curves'!$B$19=4, BV20,IF('Cumulative Curves'!$B$19=3, BQ20, 0))))</f>
        <v>4.5785103780023938E-5</v>
      </c>
      <c r="CB20" s="57">
        <f>IF('Cumulative Curves'!$B$19=6,#REF!,IF('Cumulative Curves'!$B$19=5,#REF!, IF( 'Cumulative Curves'!$B$19=4, BU20,IF('Cumulative Curves'!$B$19=3, BP20, 0))))</f>
        <v>-7.9681628865062294E-8</v>
      </c>
      <c r="CC20" s="57">
        <f>IF('Cumulative Curves'!$B$19=6,#REF!,IF('Cumulative Curves'!$B$19=5,#REF!, IF( 'Cumulative Curves'!$B$19=4,BT20, 0)))</f>
        <v>0</v>
      </c>
      <c r="CD20" s="57">
        <f>IF('Cumulative Curves'!$B$19=6,#REF!,IF('Cumulative Curves'!$B$19=5,#REF!, 0))</f>
        <v>0</v>
      </c>
      <c r="CE20" s="57">
        <f>IF('Cumulative Curves'!$B$19=6,#REF!,0)</f>
        <v>0</v>
      </c>
      <c r="CF20" s="49"/>
      <c r="CG20" s="76">
        <f>CG19+MAX('In Process Calc.'!$C$3:$C$96)/20</f>
        <v>285.54333333329697</v>
      </c>
      <c r="CH20" s="76">
        <f t="shared" si="0"/>
        <v>3.9576516891321134</v>
      </c>
      <c r="CI20" s="76">
        <f t="shared" si="1"/>
        <v>3369.8374129434042</v>
      </c>
      <c r="CJ20" s="76">
        <f t="shared" si="2"/>
        <v>0</v>
      </c>
      <c r="CK20" s="76">
        <f t="shared" si="3"/>
        <v>623.45774820927181</v>
      </c>
      <c r="CL20" s="76">
        <f t="shared" si="4"/>
        <v>-0.21499562403877792</v>
      </c>
      <c r="CM20" s="76">
        <f t="shared" si="5"/>
        <v>0.65899713060994569</v>
      </c>
      <c r="CN20" s="76">
        <f t="shared" si="6"/>
        <v>5.0448901285077987</v>
      </c>
      <c r="CO20" s="76">
        <f t="shared" si="7"/>
        <v>4.512543792325646</v>
      </c>
      <c r="CP20" s="76">
        <f t="shared" si="8"/>
        <v>0.95633221400036039</v>
      </c>
      <c r="CQ20" s="76">
        <f t="shared" si="9"/>
        <v>28.307408451002416</v>
      </c>
      <c r="CR20" s="76">
        <f t="shared" si="10"/>
        <v>-0.24363531212993439</v>
      </c>
      <c r="CS20" s="76">
        <f t="shared" si="11"/>
        <v>-0.85110720982536081</v>
      </c>
      <c r="CT20" s="76">
        <f t="shared" si="12"/>
        <v>-2.6311861653198219</v>
      </c>
      <c r="CU20" s="76">
        <f t="shared" si="13"/>
        <v>0.49908225238998005</v>
      </c>
      <c r="CV20" s="76">
        <f t="shared" si="14"/>
        <v>1.2054724823963627</v>
      </c>
      <c r="CW20" s="76">
        <f t="shared" si="15"/>
        <v>-0.34080576631731674</v>
      </c>
      <c r="CX20" s="76">
        <f t="shared" si="16"/>
        <v>2.42286591998776</v>
      </c>
      <c r="CY20" s="76">
        <f t="shared" si="17"/>
        <v>1.1598532510137323</v>
      </c>
      <c r="CZ20" s="76">
        <f t="shared" si="18"/>
        <v>0.34094571052779055</v>
      </c>
      <c r="DA20" s="76">
        <f t="shared" si="19"/>
        <v>7.1695324743920477</v>
      </c>
      <c r="DB20" s="76">
        <f t="shared" si="20"/>
        <v>0.55131741440412052</v>
      </c>
      <c r="DC20" s="76">
        <f t="shared" si="21"/>
        <v>0.8190128176979129</v>
      </c>
      <c r="DD20" s="76">
        <f t="shared" si="22"/>
        <v>4.1797602440705113</v>
      </c>
      <c r="DE20" s="76">
        <f t="shared" si="23"/>
        <v>1.0506808457851267</v>
      </c>
      <c r="DF20" s="76">
        <f t="shared" si="24"/>
        <v>0.29746860739858005</v>
      </c>
      <c r="DG20" s="76">
        <f t="shared" si="25"/>
        <v>0.19275267208056168</v>
      </c>
      <c r="DH20" s="76">
        <f t="shared" si="26"/>
        <v>1.5787940827931053</v>
      </c>
      <c r="DI20" s="76">
        <f t="shared" si="27"/>
        <v>0</v>
      </c>
      <c r="DJ20" s="76">
        <f t="shared" si="28"/>
        <v>25.828129307390498</v>
      </c>
      <c r="DK20" s="76">
        <f t="shared" si="29"/>
        <v>32.584354489224339</v>
      </c>
      <c r="DL20" s="76">
        <f t="shared" si="30"/>
        <v>111.17431821990937</v>
      </c>
    </row>
    <row r="21" spans="1:116" s="48" customFormat="1" ht="12" x14ac:dyDescent="0.15">
      <c r="A21" s="114" t="str">
        <f>IF(ISBLANK('In Process Calc.'!C21),"",'In Process Calc.'!C21)</f>
        <v/>
      </c>
      <c r="B21" s="114" t="str">
        <f>IF(ISBLANK('Measured Data'!H25),"",'Measured Data'!H25)</f>
        <v/>
      </c>
      <c r="C21" s="114" t="str">
        <f>IF(ISBLANK('In Process Calc.'!K21),"",'In Process Calc.'!K21)</f>
        <v/>
      </c>
      <c r="D21" s="114" t="str">
        <f>IF(ISBLANK('In Process Calc.'!L21),"",'In Process Calc.'!L21)</f>
        <v/>
      </c>
      <c r="E21" s="114" t="str">
        <f>IF(ISBLANK('In Process Calc.'!M21),"",'In Process Calc.'!M21)</f>
        <v/>
      </c>
      <c r="F21" s="114" t="str">
        <f>IF(ISBLANK('In Process Calc.'!N21),"",'In Process Calc.'!N21)</f>
        <v/>
      </c>
      <c r="G21" s="114" t="str">
        <f>IF(ISBLANK('In Process Calc.'!O21),"",'In Process Calc.'!O21)</f>
        <v/>
      </c>
      <c r="H21" s="114" t="str">
        <f>IF(ISBLANK('In Process Calc.'!P21),"",'In Process Calc.'!P21)</f>
        <v/>
      </c>
      <c r="I21" s="114" t="str">
        <f>IF(ISBLANK('In Process Calc.'!Q21),"",'In Process Calc.'!Q21)</f>
        <v/>
      </c>
      <c r="J21" s="114" t="str">
        <f>IF(ISBLANK('In Process Calc.'!R21),"",'In Process Calc.'!R21)</f>
        <v/>
      </c>
      <c r="K21" s="114" t="str">
        <f>IF(ISBLANK('In Process Calc.'!S21),"",'In Process Calc.'!S21)</f>
        <v/>
      </c>
      <c r="L21" s="114" t="str">
        <f>IF(ISBLANK('In Process Calc.'!T21),"",'In Process Calc.'!T21)</f>
        <v/>
      </c>
      <c r="M21" s="114" t="str">
        <f>IF(ISBLANK('In Process Calc.'!U21),"",'In Process Calc.'!U21)</f>
        <v/>
      </c>
      <c r="N21" s="114" t="str">
        <f>IF(ISBLANK('In Process Calc.'!V21),"",'In Process Calc.'!V21)</f>
        <v/>
      </c>
      <c r="O21" s="114" t="str">
        <f>IF(ISBLANK('In Process Calc.'!W21),"",'In Process Calc.'!W21)</f>
        <v/>
      </c>
      <c r="P21" s="114" t="str">
        <f>IF(ISBLANK('In Process Calc.'!X21),"",'In Process Calc.'!X21)</f>
        <v/>
      </c>
      <c r="Q21" s="114" t="str">
        <f>IF(ISBLANK('In Process Calc.'!Y21),"",'In Process Calc.'!Y21)</f>
        <v/>
      </c>
      <c r="R21" s="114" t="str">
        <f>IF(ISBLANK('In Process Calc.'!Z21),"",'In Process Calc.'!Z21)</f>
        <v/>
      </c>
      <c r="S21" s="114" t="str">
        <f>IF(ISBLANK('In Process Calc.'!AA21),"",'In Process Calc.'!AA21)</f>
        <v/>
      </c>
      <c r="T21" s="114" t="str">
        <f>IF(ISBLANK('In Process Calc.'!AB21),"",'In Process Calc.'!AB21)</f>
        <v/>
      </c>
      <c r="U21" s="114" t="str">
        <f>IF(ISBLANK('In Process Calc.'!AC21),"",'In Process Calc.'!AC21)</f>
        <v/>
      </c>
      <c r="V21" s="114" t="str">
        <f>IF(ISBLANK('In Process Calc.'!AD21),"",'In Process Calc.'!AD21)</f>
        <v/>
      </c>
      <c r="W21" s="114" t="str">
        <f>IF(ISBLANK('In Process Calc.'!AE21),"",'In Process Calc.'!AE21)</f>
        <v/>
      </c>
      <c r="X21" s="114" t="str">
        <f>IF(ISBLANK('In Process Calc.'!AF21),"",'In Process Calc.'!AF21)</f>
        <v/>
      </c>
      <c r="Y21" s="114" t="str">
        <f>IF(ISBLANK('In Process Calc.'!AG21),"",'In Process Calc.'!AG21)</f>
        <v/>
      </c>
      <c r="Z21" s="114" t="str">
        <f>IF(ISBLANK('In Process Calc.'!AH21),"",'In Process Calc.'!AH21)</f>
        <v/>
      </c>
      <c r="AA21" s="114" t="str">
        <f>IF(ISBLANK('In Process Calc.'!AI21),"",'In Process Calc.'!AI21)</f>
        <v/>
      </c>
      <c r="AB21" s="114" t="str">
        <f>IF(ISBLANK('In Process Calc.'!AJ21),"",'In Process Calc.'!AJ21)</f>
        <v/>
      </c>
      <c r="AC21" s="114" t="str">
        <f>IF(ISBLANK('In Process Calc.'!AK21),"",'In Process Calc.'!AK21)</f>
        <v/>
      </c>
      <c r="AD21" s="114" t="str">
        <f>IF(ISBLANK('In Process Calc.'!AL21),"",'In Process Calc.'!AL21)</f>
        <v/>
      </c>
      <c r="AE21" s="114" t="str">
        <f>IF(ISBLANK('In Process Calc.'!AM21),"",'In Process Calc.'!AM21)</f>
        <v/>
      </c>
      <c r="AF21" s="114" t="str">
        <f>IF(ISBLANK('In Process Calc.'!AN21),"",'In Process Calc.'!AN21)</f>
        <v/>
      </c>
      <c r="AH21" s="114" t="str">
        <f>IF(ISBLANK('In Process Calc.'!C29),"",'In Process Calc.'!C29)</f>
        <v/>
      </c>
      <c r="AI21" s="114" t="str">
        <f>IF(ISBLANK('Measured Data'!H33),"",'Measured Data'!H33)</f>
        <v/>
      </c>
      <c r="AJ21" s="114" t="str">
        <f>IF(ISBLANK('In Process Calc.'!K29),"",'In Process Calc.'!K29)</f>
        <v/>
      </c>
      <c r="AK21" s="114" t="str">
        <f>IF(ISBLANK('In Process Calc.'!L29),"",'In Process Calc.'!L29)</f>
        <v/>
      </c>
      <c r="AL21" s="114" t="str">
        <f>IF(ISBLANK('In Process Calc.'!M29),"",'In Process Calc.'!M29)</f>
        <v/>
      </c>
      <c r="AM21" s="114" t="str">
        <f>IF(ISBLANK('In Process Calc.'!N29),"",'In Process Calc.'!N29)</f>
        <v/>
      </c>
      <c r="AN21" s="114" t="str">
        <f>IF(ISBLANK('In Process Calc.'!O29),"",'In Process Calc.'!O29)</f>
        <v/>
      </c>
      <c r="AO21" s="114" t="str">
        <f>IF(ISBLANK('In Process Calc.'!P29),"",'In Process Calc.'!P29)</f>
        <v/>
      </c>
      <c r="AP21" s="114" t="str">
        <f>IF(ISBLANK('In Process Calc.'!Q29),"",'In Process Calc.'!Q29)</f>
        <v/>
      </c>
      <c r="AQ21" s="114" t="str">
        <f>IF(ISBLANK('In Process Calc.'!R29),"",'In Process Calc.'!R29)</f>
        <v/>
      </c>
      <c r="AR21" s="114" t="str">
        <f>IF(ISBLANK('In Process Calc.'!S29),"",'In Process Calc.'!S29)</f>
        <v/>
      </c>
      <c r="AS21" s="114" t="str">
        <f>IF(ISBLANK('In Process Calc.'!T29),"",'In Process Calc.'!T29)</f>
        <v/>
      </c>
      <c r="AT21" s="114" t="str">
        <f>IF(ISBLANK('In Process Calc.'!U29),"",'In Process Calc.'!U29)</f>
        <v/>
      </c>
      <c r="AU21" s="114" t="str">
        <f>IF(ISBLANK('In Process Calc.'!V29),"",'In Process Calc.'!V29)</f>
        <v/>
      </c>
      <c r="AV21" s="114" t="str">
        <f>IF(ISBLANK('In Process Calc.'!W29),"",'In Process Calc.'!W29)</f>
        <v/>
      </c>
      <c r="AW21" s="114" t="str">
        <f>IF(ISBLANK('In Process Calc.'!X29),"",'In Process Calc.'!X29)</f>
        <v/>
      </c>
      <c r="AX21" s="114" t="str">
        <f>IF(ISBLANK('In Process Calc.'!Y29),"",'In Process Calc.'!Y29)</f>
        <v/>
      </c>
      <c r="AY21" s="114" t="str">
        <f>IF(ISBLANK('In Process Calc.'!Z29),"",'In Process Calc.'!Z29)</f>
        <v/>
      </c>
      <c r="AZ21" s="114" t="str">
        <f>IF(ISBLANK('In Process Calc.'!AA29),"",'In Process Calc.'!AA29)</f>
        <v/>
      </c>
      <c r="BA21" s="114" t="str">
        <f>IF(ISBLANK('In Process Calc.'!AB29),"",'In Process Calc.'!AB29)</f>
        <v/>
      </c>
      <c r="BB21" s="114" t="str">
        <f>IF(ISBLANK('In Process Calc.'!AC29),"",'In Process Calc.'!AC29)</f>
        <v/>
      </c>
      <c r="BC21" s="114" t="str">
        <f>IF(ISBLANK('In Process Calc.'!AD29),"",'In Process Calc.'!AD29)</f>
        <v/>
      </c>
      <c r="BD21" s="114" t="str">
        <f>IF(ISBLANK('In Process Calc.'!AE29),"",'In Process Calc.'!AE29)</f>
        <v/>
      </c>
      <c r="BE21" s="114" t="str">
        <f>IF(ISBLANK('In Process Calc.'!AF29),"",'In Process Calc.'!AF29)</f>
        <v/>
      </c>
      <c r="BF21" s="114" t="str">
        <f>IF(ISBLANK('In Process Calc.'!AG29),"",'In Process Calc.'!AG29)</f>
        <v/>
      </c>
      <c r="BG21" s="114" t="str">
        <f>IF(ISBLANK('In Process Calc.'!AH29),"",'In Process Calc.'!AH29)</f>
        <v/>
      </c>
      <c r="BH21" s="114" t="str">
        <f>IF(ISBLANK('In Process Calc.'!AI29),"",'In Process Calc.'!AI29)</f>
        <v/>
      </c>
      <c r="BI21" s="114" t="str">
        <f>IF(ISBLANK('In Process Calc.'!AJ29),"",'In Process Calc.'!AJ29)</f>
        <v/>
      </c>
      <c r="BJ21" s="114" t="str">
        <f>IF(ISBLANK('In Process Calc.'!AK29),"",'In Process Calc.'!AK29)</f>
        <v/>
      </c>
      <c r="BK21" s="114" t="str">
        <f>IF(ISBLANK('In Process Calc.'!AL29),"",'In Process Calc.'!AL29)</f>
        <v/>
      </c>
      <c r="BL21" s="114" t="str">
        <f>IF(ISBLANK('In Process Calc.'!AM29),"",'In Process Calc.'!AM29)</f>
        <v/>
      </c>
      <c r="BM21" s="114" t="str">
        <f>IF(ISBLANK('In Process Calc.'!AN29),"",'In Process Calc.'!AN29)</f>
        <v/>
      </c>
      <c r="BO21" s="54" t="s">
        <v>63</v>
      </c>
      <c r="BP21" s="56">
        <f t="array" ref="BP21:BS21">LINEST($AZ3:INDEX($AZ:$AZ,COUNT($AZ:$AZ)+2),$AH$3:INDEX($AH:$AH,COUNT($AH:$AH)+2)^{1,2,3},TRUE,TRUE)</f>
        <v>-4.3819079555326108E-8</v>
      </c>
      <c r="BQ21" s="56">
        <v>2.5024079424338701E-5</v>
      </c>
      <c r="BR21" s="56">
        <v>5.2802144865890619E-4</v>
      </c>
      <c r="BS21" s="56">
        <v>-1.1072028596113836E-2</v>
      </c>
      <c r="BT21" s="56">
        <f t="array" ref="BT21:BX21">LINEST($AZ3:INDEX($AZ:$AZ,COUNT($AZ:$AZ)+2),$AH$3:INDEX($AH:$AH,COUNT($AH:$AH)+2)^{1,2,3,4},TRUE,TRUE)</f>
        <v>1.91730590981245E-10</v>
      </c>
      <c r="BU21" s="56">
        <v>-1.6162141747673316E-7</v>
      </c>
      <c r="BV21" s="56">
        <v>4.6240712688065902E-5</v>
      </c>
      <c r="BW21" s="56">
        <v>-5.8833049566018832E-4</v>
      </c>
      <c r="BX21" s="56">
        <v>-4.7909203695755687E-3</v>
      </c>
      <c r="BY21" s="57">
        <f>IF('Cumulative Curves'!$B$20=6,#REF!,IF('Cumulative Curves'!$B$20=5,#REF!, IF( 'Cumulative Curves'!$B$20=4, BX21,IF('Cumulative Curves'!$B$20=3, BS21, 0))))</f>
        <v>-1.1072028596113836E-2</v>
      </c>
      <c r="BZ21" s="57">
        <f>IF('Cumulative Curves'!$B$20=6,#REF!,IF('Cumulative Curves'!$B$20=5,#REF!, IF( 'Cumulative Curves'!$B$20=4, BW21,IF('Cumulative Curves'!$B$20=3, BR21, 0))))</f>
        <v>5.2802144865890619E-4</v>
      </c>
      <c r="CA21" s="57">
        <f>IF('Cumulative Curves'!$B$20=6,#REF!,IF('Cumulative Curves'!$B$20=5,#REF!, IF( 'Cumulative Curves'!$B$20=4, BV21,IF('Cumulative Curves'!$B$20=3, BQ21, 0))))</f>
        <v>2.5024079424338701E-5</v>
      </c>
      <c r="CB21" s="57">
        <f>IF('Cumulative Curves'!$B$20=6,#REF!,IF('Cumulative Curves'!$B$20=5,#REF!, IF( 'Cumulative Curves'!$B$20=4, BU21,IF('Cumulative Curves'!$B$20=3, BP21, 0))))</f>
        <v>-4.3819079555326108E-8</v>
      </c>
      <c r="CC21" s="57">
        <f>IF('Cumulative Curves'!$B$20=6,#REF!,IF('Cumulative Curves'!$B$20=5,#REF!, IF( 'Cumulative Curves'!$B$20=4,BT21, 0)))</f>
        <v>0</v>
      </c>
      <c r="CD21" s="57">
        <f>IF('Cumulative Curves'!$B$20=6,#REF!,IF('Cumulative Curves'!$B$20=5,#REF!, 0))</f>
        <v>0</v>
      </c>
      <c r="CE21" s="57">
        <f>IF('Cumulative Curves'!$B$20=6,#REF!,0)</f>
        <v>0</v>
      </c>
      <c r="CF21" s="49"/>
      <c r="CG21" s="76">
        <f>CG20+MAX('In Process Calc.'!$C$3:$C$96)/20</f>
        <v>302.33999999996149</v>
      </c>
      <c r="CH21" s="76">
        <f t="shared" si="0"/>
        <v>3.8262394186062529</v>
      </c>
      <c r="CI21" s="76">
        <f t="shared" si="1"/>
        <v>3252.046929102612</v>
      </c>
      <c r="CJ21" s="76">
        <f t="shared" si="2"/>
        <v>0</v>
      </c>
      <c r="CK21" s="76">
        <f t="shared" si="3"/>
        <v>665.35254847484009</v>
      </c>
      <c r="CL21" s="76">
        <f t="shared" si="4"/>
        <v>-0.13195535949581638</v>
      </c>
      <c r="CM21" s="76">
        <f t="shared" si="5"/>
        <v>0.69547870599217465</v>
      </c>
      <c r="CN21" s="76">
        <f t="shared" si="6"/>
        <v>5.105313270478522</v>
      </c>
      <c r="CO21" s="76">
        <f t="shared" si="7"/>
        <v>4.8912882682233878</v>
      </c>
      <c r="CP21" s="76">
        <f t="shared" si="8"/>
        <v>0.96867261624215462</v>
      </c>
      <c r="CQ21" s="76">
        <f t="shared" si="9"/>
        <v>30.919883264830112</v>
      </c>
      <c r="CR21" s="76">
        <f t="shared" si="10"/>
        <v>-0.2253079664996126</v>
      </c>
      <c r="CS21" s="76">
        <f t="shared" si="11"/>
        <v>-0.79160282701688389</v>
      </c>
      <c r="CT21" s="76">
        <f t="shared" si="12"/>
        <v>-2.7202908406994761</v>
      </c>
      <c r="CU21" s="76">
        <f t="shared" si="13"/>
        <v>0.54583706490865302</v>
      </c>
      <c r="CV21" s="76">
        <f t="shared" si="14"/>
        <v>1.2798840594643894</v>
      </c>
      <c r="CW21" s="76">
        <f t="shared" si="15"/>
        <v>-0.5729982032062253</v>
      </c>
      <c r="CX21" s="76">
        <f t="shared" si="16"/>
        <v>2.560214878463436</v>
      </c>
      <c r="CY21" s="76">
        <f t="shared" si="17"/>
        <v>1.2249914076594985</v>
      </c>
      <c r="CZ21" s="76">
        <f t="shared" si="18"/>
        <v>0.3641379738069217</v>
      </c>
      <c r="DA21" s="76">
        <f t="shared" si="19"/>
        <v>7.4662836328683655</v>
      </c>
      <c r="DB21" s="76">
        <f t="shared" si="20"/>
        <v>0.58275079516000439</v>
      </c>
      <c r="DC21" s="76">
        <f t="shared" si="21"/>
        <v>0.8747175343622674</v>
      </c>
      <c r="DD21" s="76">
        <f t="shared" si="22"/>
        <v>4.3340900014951194</v>
      </c>
      <c r="DE21" s="76">
        <f t="shared" si="23"/>
        <v>1.1214044925292364</v>
      </c>
      <c r="DF21" s="76">
        <f t="shared" si="24"/>
        <v>0.3128683425891054</v>
      </c>
      <c r="DG21" s="76">
        <f t="shared" si="25"/>
        <v>0.20155760627359864</v>
      </c>
      <c r="DH21" s="76">
        <f t="shared" si="26"/>
        <v>1.6702828445101796</v>
      </c>
      <c r="DI21" s="76">
        <f t="shared" si="27"/>
        <v>0</v>
      </c>
      <c r="DJ21" s="76">
        <f t="shared" si="28"/>
        <v>27.092480491635868</v>
      </c>
      <c r="DK21" s="76">
        <f t="shared" si="29"/>
        <v>34.258472595688858</v>
      </c>
      <c r="DL21" s="76">
        <f t="shared" si="30"/>
        <v>117.11870297592012</v>
      </c>
    </row>
    <row r="22" spans="1:116" s="48" customFormat="1" ht="12" x14ac:dyDescent="0.15">
      <c r="A22" s="114" t="str">
        <f>IF(ISBLANK('In Process Calc.'!C22),"",'In Process Calc.'!C22)</f>
        <v/>
      </c>
      <c r="B22" s="114" t="str">
        <f>IF(ISBLANK('Measured Data'!H26),"",'Measured Data'!H26)</f>
        <v/>
      </c>
      <c r="C22" s="114" t="str">
        <f>IF(ISBLANK('In Process Calc.'!K22),"",'In Process Calc.'!K22)</f>
        <v/>
      </c>
      <c r="D22" s="114" t="str">
        <f>IF(ISBLANK('In Process Calc.'!L22),"",'In Process Calc.'!L22)</f>
        <v/>
      </c>
      <c r="E22" s="114" t="str">
        <f>IF(ISBLANK('In Process Calc.'!M22),"",'In Process Calc.'!M22)</f>
        <v/>
      </c>
      <c r="F22" s="114" t="str">
        <f>IF(ISBLANK('In Process Calc.'!N22),"",'In Process Calc.'!N22)</f>
        <v/>
      </c>
      <c r="G22" s="114" t="str">
        <f>IF(ISBLANK('In Process Calc.'!O22),"",'In Process Calc.'!O22)</f>
        <v/>
      </c>
      <c r="H22" s="114" t="str">
        <f>IF(ISBLANK('In Process Calc.'!P22),"",'In Process Calc.'!P22)</f>
        <v/>
      </c>
      <c r="I22" s="114" t="str">
        <f>IF(ISBLANK('In Process Calc.'!Q22),"",'In Process Calc.'!Q22)</f>
        <v/>
      </c>
      <c r="J22" s="114" t="str">
        <f>IF(ISBLANK('In Process Calc.'!R22),"",'In Process Calc.'!R22)</f>
        <v/>
      </c>
      <c r="K22" s="114" t="str">
        <f>IF(ISBLANK('In Process Calc.'!S22),"",'In Process Calc.'!S22)</f>
        <v/>
      </c>
      <c r="L22" s="114" t="str">
        <f>IF(ISBLANK('In Process Calc.'!T22),"",'In Process Calc.'!T22)</f>
        <v/>
      </c>
      <c r="M22" s="114" t="str">
        <f>IF(ISBLANK('In Process Calc.'!U22),"",'In Process Calc.'!U22)</f>
        <v/>
      </c>
      <c r="N22" s="114" t="str">
        <f>IF(ISBLANK('In Process Calc.'!V22),"",'In Process Calc.'!V22)</f>
        <v/>
      </c>
      <c r="O22" s="114" t="str">
        <f>IF(ISBLANK('In Process Calc.'!W22),"",'In Process Calc.'!W22)</f>
        <v/>
      </c>
      <c r="P22" s="114" t="str">
        <f>IF(ISBLANK('In Process Calc.'!X22),"",'In Process Calc.'!X22)</f>
        <v/>
      </c>
      <c r="Q22" s="114" t="str">
        <f>IF(ISBLANK('In Process Calc.'!Y22),"",'In Process Calc.'!Y22)</f>
        <v/>
      </c>
      <c r="R22" s="114" t="str">
        <f>IF(ISBLANK('In Process Calc.'!Z22),"",'In Process Calc.'!Z22)</f>
        <v/>
      </c>
      <c r="S22" s="114" t="str">
        <f>IF(ISBLANK('In Process Calc.'!AA22),"",'In Process Calc.'!AA22)</f>
        <v/>
      </c>
      <c r="T22" s="114" t="str">
        <f>IF(ISBLANK('In Process Calc.'!AB22),"",'In Process Calc.'!AB22)</f>
        <v/>
      </c>
      <c r="U22" s="114" t="str">
        <f>IF(ISBLANK('In Process Calc.'!AC22),"",'In Process Calc.'!AC22)</f>
        <v/>
      </c>
      <c r="V22" s="114" t="str">
        <f>IF(ISBLANK('In Process Calc.'!AD22),"",'In Process Calc.'!AD22)</f>
        <v/>
      </c>
      <c r="W22" s="114" t="str">
        <f>IF(ISBLANK('In Process Calc.'!AE22),"",'In Process Calc.'!AE22)</f>
        <v/>
      </c>
      <c r="X22" s="114" t="str">
        <f>IF(ISBLANK('In Process Calc.'!AF22),"",'In Process Calc.'!AF22)</f>
        <v/>
      </c>
      <c r="Y22" s="114" t="str">
        <f>IF(ISBLANK('In Process Calc.'!AG22),"",'In Process Calc.'!AG22)</f>
        <v/>
      </c>
      <c r="Z22" s="114" t="str">
        <f>IF(ISBLANK('In Process Calc.'!AH22),"",'In Process Calc.'!AH22)</f>
        <v/>
      </c>
      <c r="AA22" s="114" t="str">
        <f>IF(ISBLANK('In Process Calc.'!AI22),"",'In Process Calc.'!AI22)</f>
        <v/>
      </c>
      <c r="AB22" s="114" t="str">
        <f>IF(ISBLANK('In Process Calc.'!AJ22),"",'In Process Calc.'!AJ22)</f>
        <v/>
      </c>
      <c r="AC22" s="114" t="str">
        <f>IF(ISBLANK('In Process Calc.'!AK22),"",'In Process Calc.'!AK22)</f>
        <v/>
      </c>
      <c r="AD22" s="114" t="str">
        <f>IF(ISBLANK('In Process Calc.'!AL22),"",'In Process Calc.'!AL22)</f>
        <v/>
      </c>
      <c r="AE22" s="114" t="str">
        <f>IF(ISBLANK('In Process Calc.'!AM22),"",'In Process Calc.'!AM22)</f>
        <v/>
      </c>
      <c r="AF22" s="114" t="str">
        <f>IF(ISBLANK('In Process Calc.'!AN22),"",'In Process Calc.'!AN22)</f>
        <v/>
      </c>
      <c r="AH22" s="114" t="str">
        <f>IF(ISBLANK('In Process Calc.'!C30),"",'In Process Calc.'!C30)</f>
        <v/>
      </c>
      <c r="AI22" s="114" t="str">
        <f>IF(ISBLANK('Measured Data'!H34),"",'Measured Data'!H34)</f>
        <v/>
      </c>
      <c r="AJ22" s="114" t="str">
        <f>IF(ISBLANK('In Process Calc.'!K30),"",'In Process Calc.'!K30)</f>
        <v/>
      </c>
      <c r="AK22" s="114" t="str">
        <f>IF(ISBLANK('In Process Calc.'!L30),"",'In Process Calc.'!L30)</f>
        <v/>
      </c>
      <c r="AL22" s="114" t="str">
        <f>IF(ISBLANK('In Process Calc.'!M30),"",'In Process Calc.'!M30)</f>
        <v/>
      </c>
      <c r="AM22" s="114" t="str">
        <f>IF(ISBLANK('In Process Calc.'!N30),"",'In Process Calc.'!N30)</f>
        <v/>
      </c>
      <c r="AN22" s="114" t="str">
        <f>IF(ISBLANK('In Process Calc.'!O30),"",'In Process Calc.'!O30)</f>
        <v/>
      </c>
      <c r="AO22" s="114" t="str">
        <f>IF(ISBLANK('In Process Calc.'!P30),"",'In Process Calc.'!P30)</f>
        <v/>
      </c>
      <c r="AP22" s="114" t="str">
        <f>IF(ISBLANK('In Process Calc.'!Q30),"",'In Process Calc.'!Q30)</f>
        <v/>
      </c>
      <c r="AQ22" s="114" t="str">
        <f>IF(ISBLANK('In Process Calc.'!R30),"",'In Process Calc.'!R30)</f>
        <v/>
      </c>
      <c r="AR22" s="114" t="str">
        <f>IF(ISBLANK('In Process Calc.'!S30),"",'In Process Calc.'!S30)</f>
        <v/>
      </c>
      <c r="AS22" s="114" t="str">
        <f>IF(ISBLANK('In Process Calc.'!T30),"",'In Process Calc.'!T30)</f>
        <v/>
      </c>
      <c r="AT22" s="114" t="str">
        <f>IF(ISBLANK('In Process Calc.'!U30),"",'In Process Calc.'!U30)</f>
        <v/>
      </c>
      <c r="AU22" s="114" t="str">
        <f>IF(ISBLANK('In Process Calc.'!V30),"",'In Process Calc.'!V30)</f>
        <v/>
      </c>
      <c r="AV22" s="114" t="str">
        <f>IF(ISBLANK('In Process Calc.'!W30),"",'In Process Calc.'!W30)</f>
        <v/>
      </c>
      <c r="AW22" s="114" t="str">
        <f>IF(ISBLANK('In Process Calc.'!X30),"",'In Process Calc.'!X30)</f>
        <v/>
      </c>
      <c r="AX22" s="114" t="str">
        <f>IF(ISBLANK('In Process Calc.'!Y30),"",'In Process Calc.'!Y30)</f>
        <v/>
      </c>
      <c r="AY22" s="114" t="str">
        <f>IF(ISBLANK('In Process Calc.'!Z30),"",'In Process Calc.'!Z30)</f>
        <v/>
      </c>
      <c r="AZ22" s="114" t="str">
        <f>IF(ISBLANK('In Process Calc.'!AA30),"",'In Process Calc.'!AA30)</f>
        <v/>
      </c>
      <c r="BA22" s="114" t="str">
        <f>IF(ISBLANK('In Process Calc.'!AB30),"",'In Process Calc.'!AB30)</f>
        <v/>
      </c>
      <c r="BB22" s="114" t="str">
        <f>IF(ISBLANK('In Process Calc.'!AC30),"",'In Process Calc.'!AC30)</f>
        <v/>
      </c>
      <c r="BC22" s="114" t="str">
        <f>IF(ISBLANK('In Process Calc.'!AD30),"",'In Process Calc.'!AD30)</f>
        <v/>
      </c>
      <c r="BD22" s="114" t="str">
        <f>IF(ISBLANK('In Process Calc.'!AE30),"",'In Process Calc.'!AE30)</f>
        <v/>
      </c>
      <c r="BE22" s="114" t="str">
        <f>IF(ISBLANK('In Process Calc.'!AF30),"",'In Process Calc.'!AF30)</f>
        <v/>
      </c>
      <c r="BF22" s="114" t="str">
        <f>IF(ISBLANK('In Process Calc.'!AG30),"",'In Process Calc.'!AG30)</f>
        <v/>
      </c>
      <c r="BG22" s="114" t="str">
        <f>IF(ISBLANK('In Process Calc.'!AH30),"",'In Process Calc.'!AH30)</f>
        <v/>
      </c>
      <c r="BH22" s="114" t="str">
        <f>IF(ISBLANK('In Process Calc.'!AI30),"",'In Process Calc.'!AI30)</f>
        <v/>
      </c>
      <c r="BI22" s="114" t="str">
        <f>IF(ISBLANK('In Process Calc.'!AJ30),"",'In Process Calc.'!AJ30)</f>
        <v/>
      </c>
      <c r="BJ22" s="114" t="str">
        <f>IF(ISBLANK('In Process Calc.'!AK30),"",'In Process Calc.'!AK30)</f>
        <v/>
      </c>
      <c r="BK22" s="114" t="str">
        <f>IF(ISBLANK('In Process Calc.'!AL30),"",'In Process Calc.'!AL30)</f>
        <v/>
      </c>
      <c r="BL22" s="114" t="str">
        <f>IF(ISBLANK('In Process Calc.'!AM30),"",'In Process Calc.'!AM30)</f>
        <v/>
      </c>
      <c r="BM22" s="114" t="str">
        <f>IF(ISBLANK('In Process Calc.'!AN30),"",'In Process Calc.'!AN30)</f>
        <v/>
      </c>
      <c r="BO22" s="54" t="s">
        <v>59</v>
      </c>
      <c r="BP22" s="56">
        <f t="array" ref="BP22:BS22">LINEST($BA3:INDEX($BA:$BA,COUNT($BA:$BA)+2),$AH$3:INDEX($AH:$AH,COUNT($AH:$AH)+2)^{1,2,3},TRUE,TRUE)</f>
        <v>-1.8612987620085435E-9</v>
      </c>
      <c r="BQ22" s="56">
        <v>1.7184898371988336E-6</v>
      </c>
      <c r="BR22" s="56">
        <v>8.5308372140071047E-4</v>
      </c>
      <c r="BS22" s="56">
        <v>5.7061817187048329E-4</v>
      </c>
      <c r="BT22" s="56">
        <f t="array" ref="BT22:BX22">LINEST($BA3:INDEX($BA:$BA,COUNT($BA:$BA)+2),$AH$3:INDEX($AH:$AH,COUNT($AH:$AH)+2)^{1,2,3,4},TRUE,TRUE)</f>
        <v>-2.3319636710804785E-11</v>
      </c>
      <c r="BU22" s="56">
        <v>1.2466658555347221E-8</v>
      </c>
      <c r="BV22" s="56">
        <v>-8.6202784338815397E-7</v>
      </c>
      <c r="BW22" s="56">
        <v>9.888623764900714E-4</v>
      </c>
      <c r="BX22" s="56">
        <v>-1.9333483758141035E-4</v>
      </c>
      <c r="BY22" s="57">
        <f>IF('Cumulative Curves'!$B$21=6,#REF!,IF('Cumulative Curves'!$B$21=5,#REF!, IF( 'Cumulative Curves'!$B$21=4, BX22,IF('Cumulative Curves'!$B$21=3, BS22, 0))))</f>
        <v>5.7061817187048329E-4</v>
      </c>
      <c r="BZ22" s="57">
        <f>IF('Cumulative Curves'!$B$21=6,#REF!,IF('Cumulative Curves'!$B$21=5,#REF!, IF( 'Cumulative Curves'!$B$21=4, BW22,IF('Cumulative Curves'!$B$21=3, BR22, 0))))</f>
        <v>8.5308372140071047E-4</v>
      </c>
      <c r="CA22" s="57">
        <f>IF('Cumulative Curves'!$B$21=6,#REF!,IF('Cumulative Curves'!$B$21=5,#REF!, IF( 'Cumulative Curves'!$B$21=4, BV22,IF('Cumulative Curves'!$B$21=3, BQ22, 0))))</f>
        <v>1.7184898371988336E-6</v>
      </c>
      <c r="CB22" s="57">
        <f>IF('Cumulative Curves'!$B$21=6,#REF!,IF('Cumulative Curves'!$B$21=5,#REF!, IF( 'Cumulative Curves'!$B$21=4, BU22,IF('Cumulative Curves'!$B$21=3, BP22, 0))))</f>
        <v>-1.8612987620085435E-9</v>
      </c>
      <c r="CC22" s="57">
        <f>IF('Cumulative Curves'!$B$21=6,#REF!,IF('Cumulative Curves'!$B$21=5,#REF!, IF( 'Cumulative Curves'!$B$21=4,BT22, 0)))</f>
        <v>0</v>
      </c>
      <c r="CD22" s="57">
        <f>IF('Cumulative Curves'!$B$21=6,#REF!,IF('Cumulative Curves'!$B$21=5,#REF!, 0))</f>
        <v>0</v>
      </c>
      <c r="CE22" s="57">
        <f>IF('Cumulative Curves'!$B$21=6,#REF!,0)</f>
        <v>0</v>
      </c>
      <c r="CF22" s="49"/>
      <c r="CG22" s="76">
        <f>CG21+MAX('In Process Calc.'!$C$3:$C$96)/20</f>
        <v>319.13666666662601</v>
      </c>
      <c r="CH22" s="76">
        <f t="shared" si="0"/>
        <v>3.7055294778948991</v>
      </c>
      <c r="CI22" s="76">
        <f t="shared" si="1"/>
        <v>3064.7752322621436</v>
      </c>
      <c r="CJ22" s="76">
        <f t="shared" si="2"/>
        <v>0</v>
      </c>
      <c r="CK22" s="76">
        <f t="shared" si="3"/>
        <v>703.54620894787695</v>
      </c>
      <c r="CL22" s="76">
        <f t="shared" si="4"/>
        <v>-4.3738264015034778E-2</v>
      </c>
      <c r="CM22" s="76">
        <f t="shared" si="5"/>
        <v>0.72839789344586114</v>
      </c>
      <c r="CN22" s="76">
        <f t="shared" si="6"/>
        <v>5.2736556118436866</v>
      </c>
      <c r="CO22" s="76">
        <f t="shared" si="7"/>
        <v>5.1652658030582188</v>
      </c>
      <c r="CP22" s="76">
        <f t="shared" si="8"/>
        <v>0.96887928836059745</v>
      </c>
      <c r="CQ22" s="76">
        <f t="shared" si="9"/>
        <v>33.426607710264953</v>
      </c>
      <c r="CR22" s="76">
        <f t="shared" si="10"/>
        <v>-0.20036724154316743</v>
      </c>
      <c r="CS22" s="76">
        <f t="shared" si="11"/>
        <v>-0.71283602302979432</v>
      </c>
      <c r="CT22" s="76">
        <f t="shared" si="12"/>
        <v>-2.7928311622003958</v>
      </c>
      <c r="CU22" s="76">
        <f t="shared" si="13"/>
        <v>0.60010606214854556</v>
      </c>
      <c r="CV22" s="76">
        <f t="shared" si="14"/>
        <v>1.3507176591548284</v>
      </c>
      <c r="CW22" s="76">
        <f t="shared" si="15"/>
        <v>-0.72776248789841702</v>
      </c>
      <c r="CX22" s="76">
        <f t="shared" si="16"/>
        <v>2.6826179773328271</v>
      </c>
      <c r="CY22" s="76">
        <f t="shared" si="17"/>
        <v>1.2818233194861433</v>
      </c>
      <c r="CZ22" s="76">
        <f t="shared" si="18"/>
        <v>0.38734730844553372</v>
      </c>
      <c r="DA22" s="76">
        <f t="shared" si="19"/>
        <v>7.7159304985624759</v>
      </c>
      <c r="DB22" s="76">
        <f t="shared" si="20"/>
        <v>0.6114171826283048</v>
      </c>
      <c r="DC22" s="76">
        <f t="shared" si="21"/>
        <v>0.92581134423819278</v>
      </c>
      <c r="DD22" s="76">
        <f t="shared" si="22"/>
        <v>4.4504903981531827</v>
      </c>
      <c r="DE22" s="76">
        <f t="shared" si="23"/>
        <v>1.1863718819387474</v>
      </c>
      <c r="DF22" s="76">
        <f t="shared" si="24"/>
        <v>0.32632867195842563</v>
      </c>
      <c r="DG22" s="76">
        <f t="shared" si="25"/>
        <v>0.21859472039310668</v>
      </c>
      <c r="DH22" s="76">
        <f t="shared" si="26"/>
        <v>1.7518161159875498</v>
      </c>
      <c r="DI22" s="76">
        <f t="shared" si="27"/>
        <v>0</v>
      </c>
      <c r="DJ22" s="76">
        <f t="shared" si="28"/>
        <v>28.21161682516075</v>
      </c>
      <c r="DK22" s="76">
        <f t="shared" si="29"/>
        <v>35.756983024697206</v>
      </c>
      <c r="DL22" s="76">
        <f t="shared" si="30"/>
        <v>122.57425166034257</v>
      </c>
    </row>
    <row r="23" spans="1:116" s="48" customFormat="1" ht="12" x14ac:dyDescent="0.15">
      <c r="A23" s="114" t="str">
        <f>IF(ISBLANK('In Process Calc.'!C23),"",'In Process Calc.'!C23)</f>
        <v/>
      </c>
      <c r="B23" s="114" t="str">
        <f>IF(ISBLANK('Measured Data'!H27),"",'Measured Data'!H27)</f>
        <v/>
      </c>
      <c r="C23" s="114" t="str">
        <f>IF(ISBLANK('In Process Calc.'!K23),"",'In Process Calc.'!K23)</f>
        <v/>
      </c>
      <c r="D23" s="114" t="str">
        <f>IF(ISBLANK('In Process Calc.'!L23),"",'In Process Calc.'!L23)</f>
        <v/>
      </c>
      <c r="E23" s="114" t="str">
        <f>IF(ISBLANK('In Process Calc.'!M23),"",'In Process Calc.'!M23)</f>
        <v/>
      </c>
      <c r="F23" s="114" t="str">
        <f>IF(ISBLANK('In Process Calc.'!N23),"",'In Process Calc.'!N23)</f>
        <v/>
      </c>
      <c r="G23" s="114" t="str">
        <f>IF(ISBLANK('In Process Calc.'!O23),"",'In Process Calc.'!O23)</f>
        <v/>
      </c>
      <c r="H23" s="114" t="str">
        <f>IF(ISBLANK('In Process Calc.'!P23),"",'In Process Calc.'!P23)</f>
        <v/>
      </c>
      <c r="I23" s="114" t="str">
        <f>IF(ISBLANK('In Process Calc.'!Q23),"",'In Process Calc.'!Q23)</f>
        <v/>
      </c>
      <c r="J23" s="114" t="str">
        <f>IF(ISBLANK('In Process Calc.'!R23),"",'In Process Calc.'!R23)</f>
        <v/>
      </c>
      <c r="K23" s="114" t="str">
        <f>IF(ISBLANK('In Process Calc.'!S23),"",'In Process Calc.'!S23)</f>
        <v/>
      </c>
      <c r="L23" s="114" t="str">
        <f>IF(ISBLANK('In Process Calc.'!T23),"",'In Process Calc.'!T23)</f>
        <v/>
      </c>
      <c r="M23" s="114" t="str">
        <f>IF(ISBLANK('In Process Calc.'!U23),"",'In Process Calc.'!U23)</f>
        <v/>
      </c>
      <c r="N23" s="114" t="str">
        <f>IF(ISBLANK('In Process Calc.'!V23),"",'In Process Calc.'!V23)</f>
        <v/>
      </c>
      <c r="O23" s="114" t="str">
        <f>IF(ISBLANK('In Process Calc.'!W23),"",'In Process Calc.'!W23)</f>
        <v/>
      </c>
      <c r="P23" s="114" t="str">
        <f>IF(ISBLANK('In Process Calc.'!X23),"",'In Process Calc.'!X23)</f>
        <v/>
      </c>
      <c r="Q23" s="114" t="str">
        <f>IF(ISBLANK('In Process Calc.'!Y23),"",'In Process Calc.'!Y23)</f>
        <v/>
      </c>
      <c r="R23" s="114" t="str">
        <f>IF(ISBLANK('In Process Calc.'!Z23),"",'In Process Calc.'!Z23)</f>
        <v/>
      </c>
      <c r="S23" s="114" t="str">
        <f>IF(ISBLANK('In Process Calc.'!AA23),"",'In Process Calc.'!AA23)</f>
        <v/>
      </c>
      <c r="T23" s="114" t="str">
        <f>IF(ISBLANK('In Process Calc.'!AB23),"",'In Process Calc.'!AB23)</f>
        <v/>
      </c>
      <c r="U23" s="114" t="str">
        <f>IF(ISBLANK('In Process Calc.'!AC23),"",'In Process Calc.'!AC23)</f>
        <v/>
      </c>
      <c r="V23" s="114" t="str">
        <f>IF(ISBLANK('In Process Calc.'!AD23),"",'In Process Calc.'!AD23)</f>
        <v/>
      </c>
      <c r="W23" s="114" t="str">
        <f>IF(ISBLANK('In Process Calc.'!AE23),"",'In Process Calc.'!AE23)</f>
        <v/>
      </c>
      <c r="X23" s="114" t="str">
        <f>IF(ISBLANK('In Process Calc.'!AF23),"",'In Process Calc.'!AF23)</f>
        <v/>
      </c>
      <c r="Y23" s="114" t="str">
        <f>IF(ISBLANK('In Process Calc.'!AG23),"",'In Process Calc.'!AG23)</f>
        <v/>
      </c>
      <c r="Z23" s="114" t="str">
        <f>IF(ISBLANK('In Process Calc.'!AH23),"",'In Process Calc.'!AH23)</f>
        <v/>
      </c>
      <c r="AA23" s="114" t="str">
        <f>IF(ISBLANK('In Process Calc.'!AI23),"",'In Process Calc.'!AI23)</f>
        <v/>
      </c>
      <c r="AB23" s="114" t="str">
        <f>IF(ISBLANK('In Process Calc.'!AJ23),"",'In Process Calc.'!AJ23)</f>
        <v/>
      </c>
      <c r="AC23" s="114" t="str">
        <f>IF(ISBLANK('In Process Calc.'!AK23),"",'In Process Calc.'!AK23)</f>
        <v/>
      </c>
      <c r="AD23" s="114" t="str">
        <f>IF(ISBLANK('In Process Calc.'!AL23),"",'In Process Calc.'!AL23)</f>
        <v/>
      </c>
      <c r="AE23" s="114" t="str">
        <f>IF(ISBLANK('In Process Calc.'!AM23),"",'In Process Calc.'!AM23)</f>
        <v/>
      </c>
      <c r="AF23" s="114" t="str">
        <f>IF(ISBLANK('In Process Calc.'!AN23),"",'In Process Calc.'!AN23)</f>
        <v/>
      </c>
      <c r="AH23" s="114" t="str">
        <f>IF(ISBLANK('In Process Calc.'!C31),"",'In Process Calc.'!C31)</f>
        <v/>
      </c>
      <c r="AI23" s="114" t="str">
        <f>IF(ISBLANK('Measured Data'!H35),"",'Measured Data'!H35)</f>
        <v/>
      </c>
      <c r="AJ23" s="114" t="str">
        <f>IF(ISBLANK('In Process Calc.'!K31),"",'In Process Calc.'!K31)</f>
        <v/>
      </c>
      <c r="AK23" s="114" t="str">
        <f>IF(ISBLANK('In Process Calc.'!L31),"",'In Process Calc.'!L31)</f>
        <v/>
      </c>
      <c r="AL23" s="114" t="str">
        <f>IF(ISBLANK('In Process Calc.'!M31),"",'In Process Calc.'!M31)</f>
        <v/>
      </c>
      <c r="AM23" s="114" t="str">
        <f>IF(ISBLANK('In Process Calc.'!N31),"",'In Process Calc.'!N31)</f>
        <v/>
      </c>
      <c r="AN23" s="114" t="str">
        <f>IF(ISBLANK('In Process Calc.'!O31),"",'In Process Calc.'!O31)</f>
        <v/>
      </c>
      <c r="AO23" s="114" t="str">
        <f>IF(ISBLANK('In Process Calc.'!P31),"",'In Process Calc.'!P31)</f>
        <v/>
      </c>
      <c r="AP23" s="114" t="str">
        <f>IF(ISBLANK('In Process Calc.'!Q31),"",'In Process Calc.'!Q31)</f>
        <v/>
      </c>
      <c r="AQ23" s="114" t="str">
        <f>IF(ISBLANK('In Process Calc.'!R31),"",'In Process Calc.'!R31)</f>
        <v/>
      </c>
      <c r="AR23" s="114" t="str">
        <f>IF(ISBLANK('In Process Calc.'!S31),"",'In Process Calc.'!S31)</f>
        <v/>
      </c>
      <c r="AS23" s="114" t="str">
        <f>IF(ISBLANK('In Process Calc.'!T31),"",'In Process Calc.'!T31)</f>
        <v/>
      </c>
      <c r="AT23" s="114" t="str">
        <f>IF(ISBLANK('In Process Calc.'!U31),"",'In Process Calc.'!U31)</f>
        <v/>
      </c>
      <c r="AU23" s="114" t="str">
        <f>IF(ISBLANK('In Process Calc.'!V31),"",'In Process Calc.'!V31)</f>
        <v/>
      </c>
      <c r="AV23" s="114" t="str">
        <f>IF(ISBLANK('In Process Calc.'!W31),"",'In Process Calc.'!W31)</f>
        <v/>
      </c>
      <c r="AW23" s="114" t="str">
        <f>IF(ISBLANK('In Process Calc.'!X31),"",'In Process Calc.'!X31)</f>
        <v/>
      </c>
      <c r="AX23" s="114" t="str">
        <f>IF(ISBLANK('In Process Calc.'!Y31),"",'In Process Calc.'!Y31)</f>
        <v/>
      </c>
      <c r="AY23" s="114" t="str">
        <f>IF(ISBLANK('In Process Calc.'!Z31),"",'In Process Calc.'!Z31)</f>
        <v/>
      </c>
      <c r="AZ23" s="114" t="str">
        <f>IF(ISBLANK('In Process Calc.'!AA31),"",'In Process Calc.'!AA31)</f>
        <v/>
      </c>
      <c r="BA23" s="114" t="str">
        <f>IF(ISBLANK('In Process Calc.'!AB31),"",'In Process Calc.'!AB31)</f>
        <v/>
      </c>
      <c r="BB23" s="114" t="str">
        <f>IF(ISBLANK('In Process Calc.'!AC31),"",'In Process Calc.'!AC31)</f>
        <v/>
      </c>
      <c r="BC23" s="114" t="str">
        <f>IF(ISBLANK('In Process Calc.'!AD31),"",'In Process Calc.'!AD31)</f>
        <v/>
      </c>
      <c r="BD23" s="114" t="str">
        <f>IF(ISBLANK('In Process Calc.'!AE31),"",'In Process Calc.'!AE31)</f>
        <v/>
      </c>
      <c r="BE23" s="114" t="str">
        <f>IF(ISBLANK('In Process Calc.'!AF31),"",'In Process Calc.'!AF31)</f>
        <v/>
      </c>
      <c r="BF23" s="114" t="str">
        <f>IF(ISBLANK('In Process Calc.'!AG31),"",'In Process Calc.'!AG31)</f>
        <v/>
      </c>
      <c r="BG23" s="114" t="str">
        <f>IF(ISBLANK('In Process Calc.'!AH31),"",'In Process Calc.'!AH31)</f>
        <v/>
      </c>
      <c r="BH23" s="114" t="str">
        <f>IF(ISBLANK('In Process Calc.'!AI31),"",'In Process Calc.'!AI31)</f>
        <v/>
      </c>
      <c r="BI23" s="114" t="str">
        <f>IF(ISBLANK('In Process Calc.'!AJ31),"",'In Process Calc.'!AJ31)</f>
        <v/>
      </c>
      <c r="BJ23" s="114" t="str">
        <f>IF(ISBLANK('In Process Calc.'!AK31),"",'In Process Calc.'!AK31)</f>
        <v/>
      </c>
      <c r="BK23" s="114" t="str">
        <f>IF(ISBLANK('In Process Calc.'!AL31),"",'In Process Calc.'!AL31)</f>
        <v/>
      </c>
      <c r="BL23" s="114" t="str">
        <f>IF(ISBLANK('In Process Calc.'!AM31),"",'In Process Calc.'!AM31)</f>
        <v/>
      </c>
      <c r="BM23" s="114" t="str">
        <f>IF(ISBLANK('In Process Calc.'!AN31),"",'In Process Calc.'!AN31)</f>
        <v/>
      </c>
      <c r="BO23" s="54" t="s">
        <v>110</v>
      </c>
      <c r="BP23" s="56">
        <f t="array" ref="BP23:BS23">LINEST($U3:INDEX($U:$U,COUNT($U:$U)+2),$A$3:INDEX($A:$A,COUNT($A:$A)+2)^{1,2,3},TRUE,TRUE)</f>
        <v>-1.8547861019403236E-7</v>
      </c>
      <c r="BQ23" s="56">
        <v>8.4752454485655684E-5</v>
      </c>
      <c r="BR23" s="56">
        <v>1.5932795166074636E-2</v>
      </c>
      <c r="BS23" s="56">
        <v>2.8009205700605389E-2</v>
      </c>
      <c r="BT23" s="56">
        <f t="array" ref="BT23:BX23">LINEST($U3:INDEX($U:$U,COUNT($U:$U)+2),$A$3:INDEX($A:$A,COUNT($A:$A)+2)^{1,2,3,4},TRUE,TRUE)</f>
        <v>-1.4124930981587949E-9</v>
      </c>
      <c r="BU23" s="56">
        <v>7.6488553537465031E-7</v>
      </c>
      <c r="BV23" s="56">
        <v>-1.1669878249289444E-4</v>
      </c>
      <c r="BW23" s="56">
        <v>2.9895193006940195E-2</v>
      </c>
      <c r="BX23" s="56">
        <v>-0.13261970406939527</v>
      </c>
      <c r="BY23" s="57">
        <f>IF('Cumulative Curves'!$B$22=6,#REF!,IF('Cumulative Curves'!$B$22=5,#REF!, IF( 'Cumulative Curves'!$B$22=4, BX23,IF('Cumulative Curves'!$B$22=3, BS23, 0))))</f>
        <v>2.8009205700605389E-2</v>
      </c>
      <c r="BZ23" s="57">
        <f>IF('Cumulative Curves'!$B$22=6,#REF!,IF('Cumulative Curves'!$B$22=5,#REF!, IF( 'Cumulative Curves'!$B$22=4, BW23,IF('Cumulative Curves'!$B$22=3, BR23, 0))))</f>
        <v>1.5932795166074636E-2</v>
      </c>
      <c r="CA23" s="57">
        <f>IF('Cumulative Curves'!$B$22=6,#REF!,IF('Cumulative Curves'!$B$22=5,#REF!, IF( 'Cumulative Curves'!$B$22=4, BV23,IF('Cumulative Curves'!$B$22=3, BQ23, 0))))</f>
        <v>8.4752454485655684E-5</v>
      </c>
      <c r="CB23" s="57">
        <f>IF('Cumulative Curves'!$B$22=6,#REF!,IF('Cumulative Curves'!$B$22=5,#REF!, IF( 'Cumulative Curves'!$B$22=4, BU23,IF('Cumulative Curves'!$B$22=3, BP23, 0))))</f>
        <v>-1.8547861019403236E-7</v>
      </c>
      <c r="CC23" s="57">
        <f>IF('Cumulative Curves'!$B$22=6,#REF!,IF('Cumulative Curves'!$B$22=5,#REF!, IF( 'Cumulative Curves'!$B$22=4,BT23, 0)))</f>
        <v>0</v>
      </c>
      <c r="CD23" s="57">
        <f>IF('Cumulative Curves'!$B$22=6,#REF!,IF('Cumulative Curves'!$B$22=5,#REF!, 0))</f>
        <v>0</v>
      </c>
      <c r="CE23" s="57">
        <f>IF('Cumulative Curves'!$B$22=6,#REF!,0)</f>
        <v>0</v>
      </c>
      <c r="CF23" s="49"/>
      <c r="CG23" s="76">
        <f>CG22+MAX('In Process Calc.'!$C$3:$C$96)/20</f>
        <v>335.93333333329053</v>
      </c>
      <c r="CH23" s="76">
        <f t="shared" si="0"/>
        <v>3.6221982051704309</v>
      </c>
      <c r="CI23" s="76">
        <f t="shared" si="1"/>
        <v>2802.7373613208529</v>
      </c>
      <c r="CJ23" s="76">
        <f t="shared" si="2"/>
        <v>0</v>
      </c>
      <c r="CK23" s="76">
        <f t="shared" si="3"/>
        <v>737.35129459706457</v>
      </c>
      <c r="CL23" s="76">
        <f t="shared" si="4"/>
        <v>4.8705753021653475E-2</v>
      </c>
      <c r="CM23" s="76">
        <f t="shared" si="5"/>
        <v>0.75723161642422887</v>
      </c>
      <c r="CN23" s="76">
        <f t="shared" si="6"/>
        <v>5.599741297329075</v>
      </c>
      <c r="CO23" s="76">
        <f t="shared" si="7"/>
        <v>5.2996621674390738</v>
      </c>
      <c r="CP23" s="76">
        <f t="shared" si="8"/>
        <v>0.95581617206237124</v>
      </c>
      <c r="CQ23" s="76">
        <f t="shared" si="9"/>
        <v>35.74929068306735</v>
      </c>
      <c r="CR23" s="76">
        <f t="shared" si="10"/>
        <v>-0.16835736340413665</v>
      </c>
      <c r="CS23" s="76">
        <f t="shared" si="11"/>
        <v>-0.61468912325681346</v>
      </c>
      <c r="CT23" s="76">
        <f t="shared" si="12"/>
        <v>-2.847340972596645</v>
      </c>
      <c r="CU23" s="76">
        <f t="shared" si="13"/>
        <v>0.66275745058942359</v>
      </c>
      <c r="CV23" s="76">
        <f t="shared" si="14"/>
        <v>1.4173561259830441</v>
      </c>
      <c r="CW23" s="76">
        <f t="shared" si="15"/>
        <v>-0.40287289650518687</v>
      </c>
      <c r="CX23" s="76">
        <f t="shared" si="16"/>
        <v>2.7878096399213663</v>
      </c>
      <c r="CY23" s="76">
        <f t="shared" si="17"/>
        <v>1.3291030846972856</v>
      </c>
      <c r="CZ23" s="76">
        <f t="shared" si="18"/>
        <v>0.41052079239472195</v>
      </c>
      <c r="DA23" s="76">
        <f t="shared" si="19"/>
        <v>7.913199383939725</v>
      </c>
      <c r="DB23" s="76">
        <f t="shared" si="20"/>
        <v>0.63691123391839533</v>
      </c>
      <c r="DC23" s="76">
        <f t="shared" si="21"/>
        <v>0.97143954518208275</v>
      </c>
      <c r="DD23" s="76">
        <f t="shared" si="22"/>
        <v>4.5246141110500169</v>
      </c>
      <c r="DE23" s="76">
        <f t="shared" si="23"/>
        <v>1.2445296064978322</v>
      </c>
      <c r="DF23" s="76">
        <f t="shared" si="24"/>
        <v>0.33758698262791903</v>
      </c>
      <c r="DG23" s="76">
        <f t="shared" si="25"/>
        <v>0.24523473857276556</v>
      </c>
      <c r="DH23" s="76">
        <f t="shared" si="26"/>
        <v>1.8218587158464201</v>
      </c>
      <c r="DI23" s="76">
        <f t="shared" si="27"/>
        <v>0</v>
      </c>
      <c r="DJ23" s="76">
        <f t="shared" si="28"/>
        <v>29.167316228237748</v>
      </c>
      <c r="DK23" s="76">
        <f t="shared" si="29"/>
        <v>37.056529919327261</v>
      </c>
      <c r="DL23" s="76">
        <f t="shared" si="30"/>
        <v>127.47554117347561</v>
      </c>
    </row>
    <row r="24" spans="1:116" s="48" customFormat="1" ht="12" x14ac:dyDescent="0.15">
      <c r="A24" s="114" t="str">
        <f>IF(ISBLANK('In Process Calc.'!C24),"",'In Process Calc.'!C24)</f>
        <v/>
      </c>
      <c r="B24" s="114" t="str">
        <f>IF(ISBLANK('Measured Data'!H28),"",'Measured Data'!H28)</f>
        <v/>
      </c>
      <c r="C24" s="114" t="str">
        <f>IF(ISBLANK('In Process Calc.'!K24),"",'In Process Calc.'!K24)</f>
        <v/>
      </c>
      <c r="D24" s="114" t="str">
        <f>IF(ISBLANK('In Process Calc.'!L24),"",'In Process Calc.'!L24)</f>
        <v/>
      </c>
      <c r="E24" s="114" t="str">
        <f>IF(ISBLANK('In Process Calc.'!M24),"",'In Process Calc.'!M24)</f>
        <v/>
      </c>
      <c r="F24" s="114" t="str">
        <f>IF(ISBLANK('In Process Calc.'!N24),"",'In Process Calc.'!N24)</f>
        <v/>
      </c>
      <c r="G24" s="114" t="str">
        <f>IF(ISBLANK('In Process Calc.'!O24),"",'In Process Calc.'!O24)</f>
        <v/>
      </c>
      <c r="H24" s="114" t="str">
        <f>IF(ISBLANK('In Process Calc.'!P24),"",'In Process Calc.'!P24)</f>
        <v/>
      </c>
      <c r="I24" s="114" t="str">
        <f>IF(ISBLANK('In Process Calc.'!Q24),"",'In Process Calc.'!Q24)</f>
        <v/>
      </c>
      <c r="J24" s="114" t="str">
        <f>IF(ISBLANK('In Process Calc.'!R24),"",'In Process Calc.'!R24)</f>
        <v/>
      </c>
      <c r="K24" s="114" t="str">
        <f>IF(ISBLANK('In Process Calc.'!S24),"",'In Process Calc.'!S24)</f>
        <v/>
      </c>
      <c r="L24" s="114" t="str">
        <f>IF(ISBLANK('In Process Calc.'!T24),"",'In Process Calc.'!T24)</f>
        <v/>
      </c>
      <c r="M24" s="114" t="str">
        <f>IF(ISBLANK('In Process Calc.'!U24),"",'In Process Calc.'!U24)</f>
        <v/>
      </c>
      <c r="N24" s="114" t="str">
        <f>IF(ISBLANK('In Process Calc.'!V24),"",'In Process Calc.'!V24)</f>
        <v/>
      </c>
      <c r="O24" s="114" t="str">
        <f>IF(ISBLANK('In Process Calc.'!W24),"",'In Process Calc.'!W24)</f>
        <v/>
      </c>
      <c r="P24" s="114" t="str">
        <f>IF(ISBLANK('In Process Calc.'!X24),"",'In Process Calc.'!X24)</f>
        <v/>
      </c>
      <c r="Q24" s="114" t="str">
        <f>IF(ISBLANK('In Process Calc.'!Y24),"",'In Process Calc.'!Y24)</f>
        <v/>
      </c>
      <c r="R24" s="114" t="str">
        <f>IF(ISBLANK('In Process Calc.'!Z24),"",'In Process Calc.'!Z24)</f>
        <v/>
      </c>
      <c r="S24" s="114" t="str">
        <f>IF(ISBLANK('In Process Calc.'!AA24),"",'In Process Calc.'!AA24)</f>
        <v/>
      </c>
      <c r="T24" s="114" t="str">
        <f>IF(ISBLANK('In Process Calc.'!AB24),"",'In Process Calc.'!AB24)</f>
        <v/>
      </c>
      <c r="U24" s="114" t="str">
        <f>IF(ISBLANK('In Process Calc.'!AC24),"",'In Process Calc.'!AC24)</f>
        <v/>
      </c>
      <c r="V24" s="114" t="str">
        <f>IF(ISBLANK('In Process Calc.'!AD24),"",'In Process Calc.'!AD24)</f>
        <v/>
      </c>
      <c r="W24" s="114" t="str">
        <f>IF(ISBLANK('In Process Calc.'!AE24),"",'In Process Calc.'!AE24)</f>
        <v/>
      </c>
      <c r="X24" s="114" t="str">
        <f>IF(ISBLANK('In Process Calc.'!AF24),"",'In Process Calc.'!AF24)</f>
        <v/>
      </c>
      <c r="Y24" s="114" t="str">
        <f>IF(ISBLANK('In Process Calc.'!AG24),"",'In Process Calc.'!AG24)</f>
        <v/>
      </c>
      <c r="Z24" s="114" t="str">
        <f>IF(ISBLANK('In Process Calc.'!AH24),"",'In Process Calc.'!AH24)</f>
        <v/>
      </c>
      <c r="AA24" s="114" t="str">
        <f>IF(ISBLANK('In Process Calc.'!AI24),"",'In Process Calc.'!AI24)</f>
        <v/>
      </c>
      <c r="AB24" s="114" t="str">
        <f>IF(ISBLANK('In Process Calc.'!AJ24),"",'In Process Calc.'!AJ24)</f>
        <v/>
      </c>
      <c r="AC24" s="114" t="str">
        <f>IF(ISBLANK('In Process Calc.'!AK24),"",'In Process Calc.'!AK24)</f>
        <v/>
      </c>
      <c r="AD24" s="114" t="str">
        <f>IF(ISBLANK('In Process Calc.'!AL24),"",'In Process Calc.'!AL24)</f>
        <v/>
      </c>
      <c r="AE24" s="114" t="str">
        <f>IF(ISBLANK('In Process Calc.'!AM24),"",'In Process Calc.'!AM24)</f>
        <v/>
      </c>
      <c r="AF24" s="114" t="str">
        <f>IF(ISBLANK('In Process Calc.'!AN24),"",'In Process Calc.'!AN24)</f>
        <v/>
      </c>
      <c r="AH24" s="114" t="str">
        <f>IF(ISBLANK('In Process Calc.'!C32),"",'In Process Calc.'!C32)</f>
        <v/>
      </c>
      <c r="AI24" s="114" t="str">
        <f>IF(ISBLANK('Measured Data'!H36),"",'Measured Data'!H36)</f>
        <v/>
      </c>
      <c r="AJ24" s="114" t="str">
        <f>IF(ISBLANK('In Process Calc.'!K32),"",'In Process Calc.'!K32)</f>
        <v/>
      </c>
      <c r="AK24" s="114" t="str">
        <f>IF(ISBLANK('In Process Calc.'!L32),"",'In Process Calc.'!L32)</f>
        <v/>
      </c>
      <c r="AL24" s="114" t="str">
        <f>IF(ISBLANK('In Process Calc.'!M32),"",'In Process Calc.'!M32)</f>
        <v/>
      </c>
      <c r="AM24" s="114" t="str">
        <f>IF(ISBLANK('In Process Calc.'!N32),"",'In Process Calc.'!N32)</f>
        <v/>
      </c>
      <c r="AN24" s="114" t="str">
        <f>IF(ISBLANK('In Process Calc.'!O32),"",'In Process Calc.'!O32)</f>
        <v/>
      </c>
      <c r="AO24" s="114" t="str">
        <f>IF(ISBLANK('In Process Calc.'!P32),"",'In Process Calc.'!P32)</f>
        <v/>
      </c>
      <c r="AP24" s="114" t="str">
        <f>IF(ISBLANK('In Process Calc.'!Q32),"",'In Process Calc.'!Q32)</f>
        <v/>
      </c>
      <c r="AQ24" s="114" t="str">
        <f>IF(ISBLANK('In Process Calc.'!R32),"",'In Process Calc.'!R32)</f>
        <v/>
      </c>
      <c r="AR24" s="114" t="str">
        <f>IF(ISBLANK('In Process Calc.'!S32),"",'In Process Calc.'!S32)</f>
        <v/>
      </c>
      <c r="AS24" s="114" t="str">
        <f>IF(ISBLANK('In Process Calc.'!T32),"",'In Process Calc.'!T32)</f>
        <v/>
      </c>
      <c r="AT24" s="114" t="str">
        <f>IF(ISBLANK('In Process Calc.'!U32),"",'In Process Calc.'!U32)</f>
        <v/>
      </c>
      <c r="AU24" s="114" t="str">
        <f>IF(ISBLANK('In Process Calc.'!V32),"",'In Process Calc.'!V32)</f>
        <v/>
      </c>
      <c r="AV24" s="114" t="str">
        <f>IF(ISBLANK('In Process Calc.'!W32),"",'In Process Calc.'!W32)</f>
        <v/>
      </c>
      <c r="AW24" s="114" t="str">
        <f>IF(ISBLANK('In Process Calc.'!X32),"",'In Process Calc.'!X32)</f>
        <v/>
      </c>
      <c r="AX24" s="114" t="str">
        <f>IF(ISBLANK('In Process Calc.'!Y32),"",'In Process Calc.'!Y32)</f>
        <v/>
      </c>
      <c r="AY24" s="114" t="str">
        <f>IF(ISBLANK('In Process Calc.'!Z32),"",'In Process Calc.'!Z32)</f>
        <v/>
      </c>
      <c r="AZ24" s="114" t="str">
        <f>IF(ISBLANK('In Process Calc.'!AA32),"",'In Process Calc.'!AA32)</f>
        <v/>
      </c>
      <c r="BA24" s="114" t="str">
        <f>IF(ISBLANK('In Process Calc.'!AB32),"",'In Process Calc.'!AB32)</f>
        <v/>
      </c>
      <c r="BB24" s="114" t="str">
        <f>IF(ISBLANK('In Process Calc.'!AC32),"",'In Process Calc.'!AC32)</f>
        <v/>
      </c>
      <c r="BC24" s="114" t="str">
        <f>IF(ISBLANK('In Process Calc.'!AD32),"",'In Process Calc.'!AD32)</f>
        <v/>
      </c>
      <c r="BD24" s="114" t="str">
        <f>IF(ISBLANK('In Process Calc.'!AE32),"",'In Process Calc.'!AE32)</f>
        <v/>
      </c>
      <c r="BE24" s="114" t="str">
        <f>IF(ISBLANK('In Process Calc.'!AF32),"",'In Process Calc.'!AF32)</f>
        <v/>
      </c>
      <c r="BF24" s="114" t="str">
        <f>IF(ISBLANK('In Process Calc.'!AG32),"",'In Process Calc.'!AG32)</f>
        <v/>
      </c>
      <c r="BG24" s="114" t="str">
        <f>IF(ISBLANK('In Process Calc.'!AH32),"",'In Process Calc.'!AH32)</f>
        <v/>
      </c>
      <c r="BH24" s="114" t="str">
        <f>IF(ISBLANK('In Process Calc.'!AI32),"",'In Process Calc.'!AI32)</f>
        <v/>
      </c>
      <c r="BI24" s="114" t="str">
        <f>IF(ISBLANK('In Process Calc.'!AJ32),"",'In Process Calc.'!AJ32)</f>
        <v/>
      </c>
      <c r="BJ24" s="114" t="str">
        <f>IF(ISBLANK('In Process Calc.'!AK32),"",'In Process Calc.'!AK32)</f>
        <v/>
      </c>
      <c r="BK24" s="114" t="str">
        <f>IF(ISBLANK('In Process Calc.'!AL32),"",'In Process Calc.'!AL32)</f>
        <v/>
      </c>
      <c r="BL24" s="114" t="str">
        <f>IF(ISBLANK('In Process Calc.'!AM32),"",'In Process Calc.'!AM32)</f>
        <v/>
      </c>
      <c r="BM24" s="114" t="str">
        <f>IF(ISBLANK('In Process Calc.'!AN32),"",'In Process Calc.'!AN32)</f>
        <v/>
      </c>
      <c r="BO24" s="54" t="s">
        <v>66</v>
      </c>
      <c r="BP24" s="56">
        <f t="array" ref="BP24:BS24">LINEST($BC3:INDEX($BC:$BC,COUNT($BC:$BC)+2),$AH$3:INDEX($AH:$AH,COUNT($AH:$AH)+2)^{1,2,3},TRUE,TRUE)</f>
        <v>-1.4256141553954588E-8</v>
      </c>
      <c r="BQ24" s="56">
        <v>8.0268150720917502E-6</v>
      </c>
      <c r="BR24" s="56">
        <v>8.4884533571543026E-4</v>
      </c>
      <c r="BS24" s="56">
        <v>-1.3622770429253819E-2</v>
      </c>
      <c r="BT24" s="56">
        <f t="array" ref="BT24:BX24">LINEST($BC3:INDEX($BC:$BC,COUNT($BC:$BC)+2),$AH$3:INDEX($AH:$AH,COUNT($AH:$AH)+2)^{1,2,3,4},TRUE,TRUE)</f>
        <v>1.9276480118431692E-10</v>
      </c>
      <c r="BU24" s="56">
        <v>-1.326939147452398E-7</v>
      </c>
      <c r="BV24" s="56">
        <v>2.9357892559267558E-5</v>
      </c>
      <c r="BW24" s="56">
        <v>-2.7352830063061869E-4</v>
      </c>
      <c r="BX24" s="56">
        <v>-7.3077814005895192E-3</v>
      </c>
      <c r="BY24" s="57">
        <f>IF('Cumulative Curves'!$B$26=6,#REF!,IF('Cumulative Curves'!$B$26=5,#REF!, IF( 'Cumulative Curves'!$B$26=4, BX24,IF('Cumulative Curves'!$B$26=3, BS24, 0))))</f>
        <v>-1.3622770429253819E-2</v>
      </c>
      <c r="BZ24" s="57">
        <f>IF('Cumulative Curves'!$B$26=6,#REF!,IF('Cumulative Curves'!$B$26=5,#REF!, IF( 'Cumulative Curves'!$B$26=4, BW24,IF('Cumulative Curves'!$B$26=3, BR24, 0))))</f>
        <v>8.4884533571543026E-4</v>
      </c>
      <c r="CA24" s="57">
        <f>IF('Cumulative Curves'!$B$26=6,#REF!,IF('Cumulative Curves'!$B$26=5,#REF!, IF( 'Cumulative Curves'!$B$26=4, BV24,IF('Cumulative Curves'!$B$26=3, BQ24, 0))))</f>
        <v>8.0268150720917502E-6</v>
      </c>
      <c r="CB24" s="57">
        <f>IF('Cumulative Curves'!$B$26=6,#REF!,IF('Cumulative Curves'!$B$26=5,#REF!, IF( 'Cumulative Curves'!$B$26=4, BU24,IF('Cumulative Curves'!$B$26=3, BP24, 0))))</f>
        <v>-1.4256141553954588E-8</v>
      </c>
      <c r="CC24" s="57">
        <f>IF('Cumulative Curves'!$B$26=6,#REF!,IF('Cumulative Curves'!$B$26=5,#REF!, IF( 'Cumulative Curves'!$B$26=4,BT24, 0)))</f>
        <v>0</v>
      </c>
      <c r="CD24" s="57">
        <f>IF('Cumulative Curves'!$B$26=6,#REF!,IF('Cumulative Curves'!$B$26=5,#REF!, 0))</f>
        <v>0</v>
      </c>
      <c r="CE24" s="57">
        <f>IF('Cumulative Curves'!$B$26=6,#REF!,0)</f>
        <v>0</v>
      </c>
      <c r="CF24" s="49"/>
      <c r="CG24" s="76">
        <f>CG23+MAX('In Process Calc.'!$C$3:$C$96)/20</f>
        <v>352.72999999995506</v>
      </c>
      <c r="CH24" s="76">
        <f t="shared" si="0"/>
        <v>3.6067509229057002</v>
      </c>
      <c r="CI24" s="76">
        <f t="shared" si="1"/>
        <v>2460.6483551775891</v>
      </c>
      <c r="CJ24" s="76">
        <f t="shared" si="2"/>
        <v>0</v>
      </c>
      <c r="CK24" s="76">
        <f t="shared" si="3"/>
        <v>766.08037039108467</v>
      </c>
      <c r="CL24" s="76">
        <f t="shared" si="4"/>
        <v>0.14442678223233374</v>
      </c>
      <c r="CM24" s="76">
        <f t="shared" si="5"/>
        <v>0.78145679838050075</v>
      </c>
      <c r="CN24" s="76">
        <f t="shared" si="6"/>
        <v>6.1391219440362335</v>
      </c>
      <c r="CO24" s="76">
        <f t="shared" si="7"/>
        <v>5.2564013818399218</v>
      </c>
      <c r="CP24" s="76">
        <f t="shared" si="8"/>
        <v>0.92834720905416068</v>
      </c>
      <c r="CQ24" s="76">
        <f t="shared" si="9"/>
        <v>37.800584086633208</v>
      </c>
      <c r="CR24" s="76">
        <f t="shared" si="10"/>
        <v>-0.12882255822605859</v>
      </c>
      <c r="CS24" s="76">
        <f t="shared" si="11"/>
        <v>-0.49724511367969226</v>
      </c>
      <c r="CT24" s="76">
        <f t="shared" si="12"/>
        <v>-2.8823541146622862</v>
      </c>
      <c r="CU24" s="76">
        <f t="shared" si="13"/>
        <v>0.73465943671105571</v>
      </c>
      <c r="CV24" s="76">
        <f t="shared" si="14"/>
        <v>1.4791823044643977</v>
      </c>
      <c r="CW24" s="76">
        <f t="shared" si="15"/>
        <v>1.0938073995121158</v>
      </c>
      <c r="CX24" s="76">
        <f t="shared" si="16"/>
        <v>2.8735242895544846</v>
      </c>
      <c r="CY24" s="76">
        <f t="shared" si="17"/>
        <v>1.365584801496543</v>
      </c>
      <c r="CZ24" s="76">
        <f t="shared" si="18"/>
        <v>0.43360550360558148</v>
      </c>
      <c r="DA24" s="76">
        <f t="shared" si="19"/>
        <v>8.0528166014654552</v>
      </c>
      <c r="DB24" s="76">
        <f t="shared" si="20"/>
        <v>0.6588276061396493</v>
      </c>
      <c r="DC24" s="76">
        <f t="shared" si="21"/>
        <v>1.0107474350503296</v>
      </c>
      <c r="DD24" s="76">
        <f t="shared" si="22"/>
        <v>4.552113817190941</v>
      </c>
      <c r="DE24" s="76">
        <f t="shared" si="23"/>
        <v>1.2948242586906631</v>
      </c>
      <c r="DF24" s="76">
        <f t="shared" si="24"/>
        <v>0.34638066171896403</v>
      </c>
      <c r="DG24" s="76">
        <f t="shared" si="25"/>
        <v>0.28284838494625419</v>
      </c>
      <c r="DH24" s="76">
        <f t="shared" si="26"/>
        <v>1.878875462707994</v>
      </c>
      <c r="DI24" s="76">
        <f t="shared" si="27"/>
        <v>0</v>
      </c>
      <c r="DJ24" s="76">
        <f t="shared" si="28"/>
        <v>29.941356621139466</v>
      </c>
      <c r="DK24" s="76">
        <f t="shared" si="29"/>
        <v>38.133757422656842</v>
      </c>
      <c r="DL24" s="76">
        <f t="shared" si="30"/>
        <v>131.75714841561793</v>
      </c>
    </row>
    <row r="25" spans="1:116" s="48" customFormat="1" ht="12" x14ac:dyDescent="0.15">
      <c r="A25" s="114" t="str">
        <f>IF(ISBLANK('In Process Calc.'!C25),"",'In Process Calc.'!C25)</f>
        <v/>
      </c>
      <c r="B25" s="114" t="str">
        <f>IF(ISBLANK('Measured Data'!H29),"",'Measured Data'!H29)</f>
        <v/>
      </c>
      <c r="C25" s="114" t="str">
        <f>IF(ISBLANK('In Process Calc.'!K25),"",'In Process Calc.'!K25)</f>
        <v/>
      </c>
      <c r="D25" s="114" t="str">
        <f>IF(ISBLANK('In Process Calc.'!L25),"",'In Process Calc.'!L25)</f>
        <v/>
      </c>
      <c r="E25" s="114" t="str">
        <f>IF(ISBLANK('In Process Calc.'!M25),"",'In Process Calc.'!M25)</f>
        <v/>
      </c>
      <c r="F25" s="114" t="str">
        <f>IF(ISBLANK('In Process Calc.'!N25),"",'In Process Calc.'!N25)</f>
        <v/>
      </c>
      <c r="G25" s="114" t="str">
        <f>IF(ISBLANK('In Process Calc.'!O25),"",'In Process Calc.'!O25)</f>
        <v/>
      </c>
      <c r="H25" s="114" t="str">
        <f>IF(ISBLANK('In Process Calc.'!P25),"",'In Process Calc.'!P25)</f>
        <v/>
      </c>
      <c r="I25" s="114" t="str">
        <f>IF(ISBLANK('In Process Calc.'!Q25),"",'In Process Calc.'!Q25)</f>
        <v/>
      </c>
      <c r="J25" s="114" t="str">
        <f>IF(ISBLANK('In Process Calc.'!R25),"",'In Process Calc.'!R25)</f>
        <v/>
      </c>
      <c r="K25" s="114" t="str">
        <f>IF(ISBLANK('In Process Calc.'!S25),"",'In Process Calc.'!S25)</f>
        <v/>
      </c>
      <c r="L25" s="114" t="str">
        <f>IF(ISBLANK('In Process Calc.'!T25),"",'In Process Calc.'!T25)</f>
        <v/>
      </c>
      <c r="M25" s="114" t="str">
        <f>IF(ISBLANK('In Process Calc.'!U25),"",'In Process Calc.'!U25)</f>
        <v/>
      </c>
      <c r="N25" s="114" t="str">
        <f>IF(ISBLANK('In Process Calc.'!V25),"",'In Process Calc.'!V25)</f>
        <v/>
      </c>
      <c r="O25" s="114" t="str">
        <f>IF(ISBLANK('In Process Calc.'!W25),"",'In Process Calc.'!W25)</f>
        <v/>
      </c>
      <c r="P25" s="114" t="str">
        <f>IF(ISBLANK('In Process Calc.'!X25),"",'In Process Calc.'!X25)</f>
        <v/>
      </c>
      <c r="Q25" s="114" t="str">
        <f>IF(ISBLANK('In Process Calc.'!Y25),"",'In Process Calc.'!Y25)</f>
        <v/>
      </c>
      <c r="R25" s="114" t="str">
        <f>IF(ISBLANK('In Process Calc.'!Z25),"",'In Process Calc.'!Z25)</f>
        <v/>
      </c>
      <c r="S25" s="114" t="str">
        <f>IF(ISBLANK('In Process Calc.'!AA25),"",'In Process Calc.'!AA25)</f>
        <v/>
      </c>
      <c r="T25" s="114" t="str">
        <f>IF(ISBLANK('In Process Calc.'!AB25),"",'In Process Calc.'!AB25)</f>
        <v/>
      </c>
      <c r="U25" s="114" t="str">
        <f>IF(ISBLANK('In Process Calc.'!AC25),"",'In Process Calc.'!AC25)</f>
        <v/>
      </c>
      <c r="V25" s="114" t="str">
        <f>IF(ISBLANK('In Process Calc.'!AD25),"",'In Process Calc.'!AD25)</f>
        <v/>
      </c>
      <c r="W25" s="114" t="str">
        <f>IF(ISBLANK('In Process Calc.'!AE25),"",'In Process Calc.'!AE25)</f>
        <v/>
      </c>
      <c r="X25" s="114" t="str">
        <f>IF(ISBLANK('In Process Calc.'!AF25),"",'In Process Calc.'!AF25)</f>
        <v/>
      </c>
      <c r="Y25" s="114" t="str">
        <f>IF(ISBLANK('In Process Calc.'!AG25),"",'In Process Calc.'!AG25)</f>
        <v/>
      </c>
      <c r="Z25" s="114" t="str">
        <f>IF(ISBLANK('In Process Calc.'!AH25),"",'In Process Calc.'!AH25)</f>
        <v/>
      </c>
      <c r="AA25" s="114" t="str">
        <f>IF(ISBLANK('In Process Calc.'!AI25),"",'In Process Calc.'!AI25)</f>
        <v/>
      </c>
      <c r="AB25" s="114" t="str">
        <f>IF(ISBLANK('In Process Calc.'!AJ25),"",'In Process Calc.'!AJ25)</f>
        <v/>
      </c>
      <c r="AC25" s="114" t="str">
        <f>IF(ISBLANK('In Process Calc.'!AK25),"",'In Process Calc.'!AK25)</f>
        <v/>
      </c>
      <c r="AD25" s="114" t="str">
        <f>IF(ISBLANK('In Process Calc.'!AL25),"",'In Process Calc.'!AL25)</f>
        <v/>
      </c>
      <c r="AE25" s="114" t="str">
        <f>IF(ISBLANK('In Process Calc.'!AM25),"",'In Process Calc.'!AM25)</f>
        <v/>
      </c>
      <c r="AF25" s="114" t="str">
        <f>IF(ISBLANK('In Process Calc.'!AN25),"",'In Process Calc.'!AN25)</f>
        <v/>
      </c>
      <c r="AH25" s="114" t="str">
        <f>IF(ISBLANK('In Process Calc.'!C33),"",'In Process Calc.'!C33)</f>
        <v/>
      </c>
      <c r="AI25" s="114" t="str">
        <f>IF(ISBLANK('Measured Data'!H37),"",'Measured Data'!H37)</f>
        <v/>
      </c>
      <c r="AJ25" s="114" t="str">
        <f>IF(ISBLANK('In Process Calc.'!K33),"",'In Process Calc.'!K33)</f>
        <v/>
      </c>
      <c r="AK25" s="114" t="str">
        <f>IF(ISBLANK('In Process Calc.'!L33),"",'In Process Calc.'!L33)</f>
        <v/>
      </c>
      <c r="AL25" s="114" t="str">
        <f>IF(ISBLANK('In Process Calc.'!M33),"",'In Process Calc.'!M33)</f>
        <v/>
      </c>
      <c r="AM25" s="114" t="str">
        <f>IF(ISBLANK('In Process Calc.'!N33),"",'In Process Calc.'!N33)</f>
        <v/>
      </c>
      <c r="AN25" s="114" t="str">
        <f>IF(ISBLANK('In Process Calc.'!O33),"",'In Process Calc.'!O33)</f>
        <v/>
      </c>
      <c r="AO25" s="114" t="str">
        <f>IF(ISBLANK('In Process Calc.'!P33),"",'In Process Calc.'!P33)</f>
        <v/>
      </c>
      <c r="AP25" s="114" t="str">
        <f>IF(ISBLANK('In Process Calc.'!Q33),"",'In Process Calc.'!Q33)</f>
        <v/>
      </c>
      <c r="AQ25" s="114" t="str">
        <f>IF(ISBLANK('In Process Calc.'!R33),"",'In Process Calc.'!R33)</f>
        <v/>
      </c>
      <c r="AR25" s="114" t="str">
        <f>IF(ISBLANK('In Process Calc.'!S33),"",'In Process Calc.'!S33)</f>
        <v/>
      </c>
      <c r="AS25" s="114" t="str">
        <f>IF(ISBLANK('In Process Calc.'!T33),"",'In Process Calc.'!T33)</f>
        <v/>
      </c>
      <c r="AT25" s="114" t="str">
        <f>IF(ISBLANK('In Process Calc.'!U33),"",'In Process Calc.'!U33)</f>
        <v/>
      </c>
      <c r="AU25" s="114" t="str">
        <f>IF(ISBLANK('In Process Calc.'!V33),"",'In Process Calc.'!V33)</f>
        <v/>
      </c>
      <c r="AV25" s="114" t="str">
        <f>IF(ISBLANK('In Process Calc.'!W33),"",'In Process Calc.'!W33)</f>
        <v/>
      </c>
      <c r="AW25" s="114" t="str">
        <f>IF(ISBLANK('In Process Calc.'!X33),"",'In Process Calc.'!X33)</f>
        <v/>
      </c>
      <c r="AX25" s="114" t="str">
        <f>IF(ISBLANK('In Process Calc.'!Y33),"",'In Process Calc.'!Y33)</f>
        <v/>
      </c>
      <c r="AY25" s="114" t="str">
        <f>IF(ISBLANK('In Process Calc.'!Z33),"",'In Process Calc.'!Z33)</f>
        <v/>
      </c>
      <c r="AZ25" s="114" t="str">
        <f>IF(ISBLANK('In Process Calc.'!AA33),"",'In Process Calc.'!AA33)</f>
        <v/>
      </c>
      <c r="BA25" s="114" t="str">
        <f>IF(ISBLANK('In Process Calc.'!AB33),"",'In Process Calc.'!AB33)</f>
        <v/>
      </c>
      <c r="BB25" s="114" t="str">
        <f>IF(ISBLANK('In Process Calc.'!AC33),"",'In Process Calc.'!AC33)</f>
        <v/>
      </c>
      <c r="BC25" s="114" t="str">
        <f>IF(ISBLANK('In Process Calc.'!AD33),"",'In Process Calc.'!AD33)</f>
        <v/>
      </c>
      <c r="BD25" s="114" t="str">
        <f>IF(ISBLANK('In Process Calc.'!AE33),"",'In Process Calc.'!AE33)</f>
        <v/>
      </c>
      <c r="BE25" s="114" t="str">
        <f>IF(ISBLANK('In Process Calc.'!AF33),"",'In Process Calc.'!AF33)</f>
        <v/>
      </c>
      <c r="BF25" s="114" t="str">
        <f>IF(ISBLANK('In Process Calc.'!AG33),"",'In Process Calc.'!AG33)</f>
        <v/>
      </c>
      <c r="BG25" s="114" t="str">
        <f>IF(ISBLANK('In Process Calc.'!AH33),"",'In Process Calc.'!AH33)</f>
        <v/>
      </c>
      <c r="BH25" s="114" t="str">
        <f>IF(ISBLANK('In Process Calc.'!AI33),"",'In Process Calc.'!AI33)</f>
        <v/>
      </c>
      <c r="BI25" s="114" t="str">
        <f>IF(ISBLANK('In Process Calc.'!AJ33),"",'In Process Calc.'!AJ33)</f>
        <v/>
      </c>
      <c r="BJ25" s="114" t="str">
        <f>IF(ISBLANK('In Process Calc.'!AK33),"",'In Process Calc.'!AK33)</f>
        <v/>
      </c>
      <c r="BK25" s="114" t="str">
        <f>IF(ISBLANK('In Process Calc.'!AL33),"",'In Process Calc.'!AL33)</f>
        <v/>
      </c>
      <c r="BL25" s="114" t="str">
        <f>IF(ISBLANK('In Process Calc.'!AM33),"",'In Process Calc.'!AM33)</f>
        <v/>
      </c>
      <c r="BM25" s="114" t="str">
        <f>IF(ISBLANK('In Process Calc.'!AN33),"",'In Process Calc.'!AN33)</f>
        <v/>
      </c>
      <c r="BO25" s="54" t="s">
        <v>365</v>
      </c>
      <c r="BP25" s="56">
        <f t="array" ref="BP25:BS25">LINEST($BD3:INDEX($BD:$BD,COUNT($BD:$BD)+2),$AH$3:INDEX($AH:$AH,COUNT($AH:$AH)+2)^{1,2,3},TRUE,TRUE)</f>
        <v>-3.0060363774733913E-8</v>
      </c>
      <c r="BQ25" s="56">
        <v>1.9093693947775489E-5</v>
      </c>
      <c r="BR25" s="56">
        <v>-1.1452935772241255E-4</v>
      </c>
      <c r="BS25" s="56">
        <v>-5.2297270705227716E-3</v>
      </c>
      <c r="BT25" s="56">
        <f t="array" ref="BT25:BX25">LINEST($BD3:INDEX($BD:$BD,COUNT($BD:$BD)+2),$AH$3:INDEX($AH:$AH,COUNT($AH:$AH)+2)^{1,2,3,4},TRUE,TRUE)</f>
        <v>1.6749131999480725E-11</v>
      </c>
      <c r="BU25" s="56">
        <v>-4.0351298036163732E-8</v>
      </c>
      <c r="BV25" s="56">
        <v>2.0947128964587708E-5</v>
      </c>
      <c r="BW25" s="56">
        <v>-2.1205122931100331E-4</v>
      </c>
      <c r="BX25" s="56">
        <v>-4.6810242774478553E-3</v>
      </c>
      <c r="BY25" s="57">
        <f>IF('Cumulative Curves'!$B$27=6,#REF!,IF('Cumulative Curves'!$B$27=5,#REF!, IF( 'Cumulative Curves'!$B$27=4, BX25,IF('Cumulative Curves'!$B$27=3, BS25, 0))))</f>
        <v>-5.2297270705227716E-3</v>
      </c>
      <c r="BZ25" s="57">
        <f>IF('Cumulative Curves'!$B$27=6,#REF!,IF('Cumulative Curves'!$B$27=5,#REF!, IF( 'Cumulative Curves'!$B$27=4, BW25,IF('Cumulative Curves'!$B$27=3, BR25, 0))))</f>
        <v>-1.1452935772241255E-4</v>
      </c>
      <c r="CA25" s="57">
        <f>IF('Cumulative Curves'!$B$27=6,#REF!,IF('Cumulative Curves'!$B$27=5,#REF!, IF( 'Cumulative Curves'!$B$27=4, BV25,IF('Cumulative Curves'!$B$27=3, BQ25, 0))))</f>
        <v>1.9093693947775489E-5</v>
      </c>
      <c r="CB25" s="57">
        <f>IF('Cumulative Curves'!$B$27=6,#REF!,IF('Cumulative Curves'!$B$27=5,#REF!, IF( 'Cumulative Curves'!$B$27=4, BU25,IF('Cumulative Curves'!$B$27=3, BP25, 0))))</f>
        <v>-3.0060363774733913E-8</v>
      </c>
      <c r="CC25" s="57">
        <f>IF('Cumulative Curves'!$B$27=6,#REF!,IF('Cumulative Curves'!$B$27=5,#REF!, IF( 'Cumulative Curves'!$B$27=4,BT25, 0)))</f>
        <v>0</v>
      </c>
      <c r="CD25" s="57">
        <f>IF('Cumulative Curves'!$B$27=6,#REF!,IF('Cumulative Curves'!$B$27=5,#REF!, 0))</f>
        <v>0</v>
      </c>
      <c r="CE25" s="57">
        <f>IF('Cumulative Curves'!$B$27=6,#REF!,0)</f>
        <v>0</v>
      </c>
      <c r="CF25" s="49"/>
      <c r="CG25" s="76">
        <f>CG24+MAX('In Process Calc.'!$C$3:$C$96)/20</f>
        <v>369.52666666661958</v>
      </c>
      <c r="CH25" s="76">
        <f t="shared" si="0"/>
        <v>3.6935219378739603</v>
      </c>
      <c r="CI25" s="76">
        <f t="shared" si="1"/>
        <v>2033.2232527312062</v>
      </c>
      <c r="CJ25" s="76">
        <f t="shared" si="2"/>
        <v>0</v>
      </c>
      <c r="CK25" s="76">
        <f t="shared" si="3"/>
        <v>789.04600129861888</v>
      </c>
      <c r="CL25" s="76">
        <f t="shared" si="4"/>
        <v>0.2424749142350926</v>
      </c>
      <c r="CM25" s="76">
        <f t="shared" si="5"/>
        <v>0.8005503627679007</v>
      </c>
      <c r="CN25" s="76">
        <f t="shared" si="6"/>
        <v>6.9530766414425571</v>
      </c>
      <c r="CO25" s="76">
        <f t="shared" si="7"/>
        <v>4.9941457165997285</v>
      </c>
      <c r="CP25" s="76">
        <f t="shared" si="8"/>
        <v>0.88533634104264802</v>
      </c>
      <c r="CQ25" s="76">
        <f t="shared" si="9"/>
        <v>39.484082831993788</v>
      </c>
      <c r="CR25" s="76">
        <f t="shared" si="10"/>
        <v>-8.1307052152471138E-2</v>
      </c>
      <c r="CS25" s="76">
        <f t="shared" si="11"/>
        <v>-0.36078764086921078</v>
      </c>
      <c r="CT25" s="76">
        <f t="shared" si="12"/>
        <v>-2.8964044311713821</v>
      </c>
      <c r="CU25" s="76">
        <f t="shared" si="13"/>
        <v>0.81668022699320786</v>
      </c>
      <c r="CV25" s="76">
        <f t="shared" si="14"/>
        <v>1.5355790391142541</v>
      </c>
      <c r="CW25" s="76">
        <f t="shared" si="15"/>
        <v>4.8290139944942894</v>
      </c>
      <c r="CX25" s="76">
        <f t="shared" si="16"/>
        <v>2.9374963495576161</v>
      </c>
      <c r="CY25" s="76">
        <f t="shared" si="17"/>
        <v>1.3900225680875349</v>
      </c>
      <c r="CZ25" s="76">
        <f t="shared" si="18"/>
        <v>0.45654852002920765</v>
      </c>
      <c r="DA25" s="76">
        <f t="shared" si="19"/>
        <v>8.129508463605001</v>
      </c>
      <c r="DB25" s="76">
        <f t="shared" si="20"/>
        <v>0.67676095640144118</v>
      </c>
      <c r="DC25" s="76">
        <f t="shared" si="21"/>
        <v>1.0428803116993268</v>
      </c>
      <c r="DD25" s="76">
        <f t="shared" si="22"/>
        <v>4.5286421935812795</v>
      </c>
      <c r="DE25" s="76">
        <f t="shared" si="23"/>
        <v>1.3362024310014138</v>
      </c>
      <c r="DF25" s="76">
        <f t="shared" si="24"/>
        <v>0.35244709635293892</v>
      </c>
      <c r="DG25" s="76">
        <f t="shared" si="25"/>
        <v>0.33280638364725146</v>
      </c>
      <c r="DH25" s="76">
        <f t="shared" si="26"/>
        <v>1.9213311751934739</v>
      </c>
      <c r="DI25" s="76">
        <f t="shared" si="27"/>
        <v>0</v>
      </c>
      <c r="DJ25" s="76">
        <f t="shared" si="28"/>
        <v>30.515515924138533</v>
      </c>
      <c r="DK25" s="76">
        <f t="shared" si="29"/>
        <v>38.965309677763827</v>
      </c>
      <c r="DL25" s="76">
        <f t="shared" si="30"/>
        <v>135.35365028706832</v>
      </c>
    </row>
    <row r="26" spans="1:116" s="48" customFormat="1" ht="12" x14ac:dyDescent="0.15">
      <c r="A26" s="114" t="str">
        <f>IF(ISBLANK('In Process Calc.'!C26),"",'In Process Calc.'!C26)</f>
        <v/>
      </c>
      <c r="B26" s="114" t="str">
        <f>IF(ISBLANK('Measured Data'!H30),"",'Measured Data'!H30)</f>
        <v/>
      </c>
      <c r="C26" s="114" t="str">
        <f>IF(ISBLANK('In Process Calc.'!K26),"",'In Process Calc.'!K26)</f>
        <v/>
      </c>
      <c r="D26" s="114" t="str">
        <f>IF(ISBLANK('In Process Calc.'!L26),"",'In Process Calc.'!L26)</f>
        <v/>
      </c>
      <c r="E26" s="114" t="str">
        <f>IF(ISBLANK('In Process Calc.'!M26),"",'In Process Calc.'!M26)</f>
        <v/>
      </c>
      <c r="F26" s="114" t="str">
        <f>IF(ISBLANK('In Process Calc.'!N26),"",'In Process Calc.'!N26)</f>
        <v/>
      </c>
      <c r="G26" s="114" t="str">
        <f>IF(ISBLANK('In Process Calc.'!O26),"",'In Process Calc.'!O26)</f>
        <v/>
      </c>
      <c r="H26" s="114" t="str">
        <f>IF(ISBLANK('In Process Calc.'!P26),"",'In Process Calc.'!P26)</f>
        <v/>
      </c>
      <c r="I26" s="114" t="str">
        <f>IF(ISBLANK('In Process Calc.'!Q26),"",'In Process Calc.'!Q26)</f>
        <v/>
      </c>
      <c r="J26" s="114" t="str">
        <f>IF(ISBLANK('In Process Calc.'!R26),"",'In Process Calc.'!R26)</f>
        <v/>
      </c>
      <c r="K26" s="114" t="str">
        <f>IF(ISBLANK('In Process Calc.'!S26),"",'In Process Calc.'!S26)</f>
        <v/>
      </c>
      <c r="L26" s="114" t="str">
        <f>IF(ISBLANK('In Process Calc.'!T26),"",'In Process Calc.'!T26)</f>
        <v/>
      </c>
      <c r="M26" s="114" t="str">
        <f>IF(ISBLANK('In Process Calc.'!U26),"",'In Process Calc.'!U26)</f>
        <v/>
      </c>
      <c r="N26" s="114" t="str">
        <f>IF(ISBLANK('In Process Calc.'!V26),"",'In Process Calc.'!V26)</f>
        <v/>
      </c>
      <c r="O26" s="114" t="str">
        <f>IF(ISBLANK('In Process Calc.'!W26),"",'In Process Calc.'!W26)</f>
        <v/>
      </c>
      <c r="P26" s="114" t="str">
        <f>IF(ISBLANK('In Process Calc.'!X26),"",'In Process Calc.'!X26)</f>
        <v/>
      </c>
      <c r="Q26" s="114" t="str">
        <f>IF(ISBLANK('In Process Calc.'!Y26),"",'In Process Calc.'!Y26)</f>
        <v/>
      </c>
      <c r="R26" s="114" t="str">
        <f>IF(ISBLANK('In Process Calc.'!Z26),"",'In Process Calc.'!Z26)</f>
        <v/>
      </c>
      <c r="S26" s="114" t="str">
        <f>IF(ISBLANK('In Process Calc.'!AA26),"",'In Process Calc.'!AA26)</f>
        <v/>
      </c>
      <c r="T26" s="114" t="str">
        <f>IF(ISBLANK('In Process Calc.'!AB26),"",'In Process Calc.'!AB26)</f>
        <v/>
      </c>
      <c r="U26" s="114" t="str">
        <f>IF(ISBLANK('In Process Calc.'!AC26),"",'In Process Calc.'!AC26)</f>
        <v/>
      </c>
      <c r="V26" s="114" t="str">
        <f>IF(ISBLANK('In Process Calc.'!AD26),"",'In Process Calc.'!AD26)</f>
        <v/>
      </c>
      <c r="W26" s="114" t="str">
        <f>IF(ISBLANK('In Process Calc.'!AE26),"",'In Process Calc.'!AE26)</f>
        <v/>
      </c>
      <c r="X26" s="114" t="str">
        <f>IF(ISBLANK('In Process Calc.'!AF26),"",'In Process Calc.'!AF26)</f>
        <v/>
      </c>
      <c r="Y26" s="114" t="str">
        <f>IF(ISBLANK('In Process Calc.'!AG26),"",'In Process Calc.'!AG26)</f>
        <v/>
      </c>
      <c r="Z26" s="114" t="str">
        <f>IF(ISBLANK('In Process Calc.'!AH26),"",'In Process Calc.'!AH26)</f>
        <v/>
      </c>
      <c r="AA26" s="114" t="str">
        <f>IF(ISBLANK('In Process Calc.'!AI26),"",'In Process Calc.'!AI26)</f>
        <v/>
      </c>
      <c r="AB26" s="114" t="str">
        <f>IF(ISBLANK('In Process Calc.'!AJ26),"",'In Process Calc.'!AJ26)</f>
        <v/>
      </c>
      <c r="AC26" s="114" t="str">
        <f>IF(ISBLANK('In Process Calc.'!AK26),"",'In Process Calc.'!AK26)</f>
        <v/>
      </c>
      <c r="AD26" s="114" t="str">
        <f>IF(ISBLANK('In Process Calc.'!AL26),"",'In Process Calc.'!AL26)</f>
        <v/>
      </c>
      <c r="AE26" s="114" t="str">
        <f>IF(ISBLANK('In Process Calc.'!AM26),"",'In Process Calc.'!AM26)</f>
        <v/>
      </c>
      <c r="AF26" s="114" t="str">
        <f>IF(ISBLANK('In Process Calc.'!AN26),"",'In Process Calc.'!AN26)</f>
        <v/>
      </c>
      <c r="AH26" s="114" t="str">
        <f>IF(ISBLANK('In Process Calc.'!C34),"",'In Process Calc.'!C34)</f>
        <v/>
      </c>
      <c r="AI26" s="114" t="str">
        <f>IF(ISBLANK('Measured Data'!H38),"",'Measured Data'!H38)</f>
        <v/>
      </c>
      <c r="AJ26" s="114" t="str">
        <f>IF(ISBLANK('In Process Calc.'!K34),"",'In Process Calc.'!K34)</f>
        <v/>
      </c>
      <c r="AK26" s="114" t="str">
        <f>IF(ISBLANK('In Process Calc.'!L34),"",'In Process Calc.'!L34)</f>
        <v/>
      </c>
      <c r="AL26" s="114" t="str">
        <f>IF(ISBLANK('In Process Calc.'!M34),"",'In Process Calc.'!M34)</f>
        <v/>
      </c>
      <c r="AM26" s="114" t="str">
        <f>IF(ISBLANK('In Process Calc.'!N34),"",'In Process Calc.'!N34)</f>
        <v/>
      </c>
      <c r="AN26" s="114" t="str">
        <f>IF(ISBLANK('In Process Calc.'!O34),"",'In Process Calc.'!O34)</f>
        <v/>
      </c>
      <c r="AO26" s="114" t="str">
        <f>IF(ISBLANK('In Process Calc.'!P34),"",'In Process Calc.'!P34)</f>
        <v/>
      </c>
      <c r="AP26" s="114" t="str">
        <f>IF(ISBLANK('In Process Calc.'!Q34),"",'In Process Calc.'!Q34)</f>
        <v/>
      </c>
      <c r="AQ26" s="114" t="str">
        <f>IF(ISBLANK('In Process Calc.'!R34),"",'In Process Calc.'!R34)</f>
        <v/>
      </c>
      <c r="AR26" s="114" t="str">
        <f>IF(ISBLANK('In Process Calc.'!S34),"",'In Process Calc.'!S34)</f>
        <v/>
      </c>
      <c r="AS26" s="114" t="str">
        <f>IF(ISBLANK('In Process Calc.'!T34),"",'In Process Calc.'!T34)</f>
        <v/>
      </c>
      <c r="AT26" s="114" t="str">
        <f>IF(ISBLANK('In Process Calc.'!U34),"",'In Process Calc.'!U34)</f>
        <v/>
      </c>
      <c r="AU26" s="114" t="str">
        <f>IF(ISBLANK('In Process Calc.'!V34),"",'In Process Calc.'!V34)</f>
        <v/>
      </c>
      <c r="AV26" s="114" t="str">
        <f>IF(ISBLANK('In Process Calc.'!W34),"",'In Process Calc.'!W34)</f>
        <v/>
      </c>
      <c r="AW26" s="114" t="str">
        <f>IF(ISBLANK('In Process Calc.'!X34),"",'In Process Calc.'!X34)</f>
        <v/>
      </c>
      <c r="AX26" s="114" t="str">
        <f>IF(ISBLANK('In Process Calc.'!Y34),"",'In Process Calc.'!Y34)</f>
        <v/>
      </c>
      <c r="AY26" s="114" t="str">
        <f>IF(ISBLANK('In Process Calc.'!Z34),"",'In Process Calc.'!Z34)</f>
        <v/>
      </c>
      <c r="AZ26" s="114" t="str">
        <f>IF(ISBLANK('In Process Calc.'!AA34),"",'In Process Calc.'!AA34)</f>
        <v/>
      </c>
      <c r="BA26" s="114" t="str">
        <f>IF(ISBLANK('In Process Calc.'!AB34),"",'In Process Calc.'!AB34)</f>
        <v/>
      </c>
      <c r="BB26" s="114" t="str">
        <f>IF(ISBLANK('In Process Calc.'!AC34),"",'In Process Calc.'!AC34)</f>
        <v/>
      </c>
      <c r="BC26" s="114" t="str">
        <f>IF(ISBLANK('In Process Calc.'!AD34),"",'In Process Calc.'!AD34)</f>
        <v/>
      </c>
      <c r="BD26" s="114" t="str">
        <f>IF(ISBLANK('In Process Calc.'!AE34),"",'In Process Calc.'!AE34)</f>
        <v/>
      </c>
      <c r="BE26" s="114" t="str">
        <f>IF(ISBLANK('In Process Calc.'!AF34),"",'In Process Calc.'!AF34)</f>
        <v/>
      </c>
      <c r="BF26" s="114" t="str">
        <f>IF(ISBLANK('In Process Calc.'!AG34),"",'In Process Calc.'!AG34)</f>
        <v/>
      </c>
      <c r="BG26" s="114" t="str">
        <f>IF(ISBLANK('In Process Calc.'!AH34),"",'In Process Calc.'!AH34)</f>
        <v/>
      </c>
      <c r="BH26" s="114" t="str">
        <f>IF(ISBLANK('In Process Calc.'!AI34),"",'In Process Calc.'!AI34)</f>
        <v/>
      </c>
      <c r="BI26" s="114" t="str">
        <f>IF(ISBLANK('In Process Calc.'!AJ34),"",'In Process Calc.'!AJ34)</f>
        <v/>
      </c>
      <c r="BJ26" s="114" t="str">
        <f>IF(ISBLANK('In Process Calc.'!AK34),"",'In Process Calc.'!AK34)</f>
        <v/>
      </c>
      <c r="BK26" s="114" t="str">
        <f>IF(ISBLANK('In Process Calc.'!AL34),"",'In Process Calc.'!AL34)</f>
        <v/>
      </c>
      <c r="BL26" s="114" t="str">
        <f>IF(ISBLANK('In Process Calc.'!AM34),"",'In Process Calc.'!AM34)</f>
        <v/>
      </c>
      <c r="BM26" s="114" t="str">
        <f>IF(ISBLANK('In Process Calc.'!AN34),"",'In Process Calc.'!AN34)</f>
        <v/>
      </c>
      <c r="BO26" s="54" t="s">
        <v>52</v>
      </c>
      <c r="BP26" s="56">
        <f t="array" ref="BP26:BS26">LINEST($BE3:INDEX($BE:$BE,COUNT($BE:$BE)+2),$AH$3:INDEX($AH:$AH,COUNT($AH:$AH)+2)^{1,2,3},TRUE,TRUE)</f>
        <v>-1.5289783890663828E-7</v>
      </c>
      <c r="BQ26" s="56">
        <v>7.1461272099364632E-5</v>
      </c>
      <c r="BR26" s="56">
        <v>6.8199126532996913E-3</v>
      </c>
      <c r="BS26" s="56">
        <v>-3.4481847583203606E-2</v>
      </c>
      <c r="BT26" s="56">
        <f t="array" ref="BT26:BX26">LINEST($BE3:INDEX($BE:$BE,COUNT($BE:$BE)+2),$AH$3:INDEX($AH:$AH,COUNT($AH:$AH)+2)^{1,2,3,4},TRUE,TRUE)</f>
        <v>8.0298513886922052E-10</v>
      </c>
      <c r="BU26" s="56">
        <v>-6.4626473560698311E-7</v>
      </c>
      <c r="BV26" s="56">
        <v>1.603184603050687E-4</v>
      </c>
      <c r="BW26" s="56">
        <v>2.1445292601316979E-3</v>
      </c>
      <c r="BX26" s="56">
        <v>-8.1759955241922366E-3</v>
      </c>
      <c r="BY26" s="57">
        <f>IF('Cumulative Curves'!$B$28=6,#REF!,IF('Cumulative Curves'!$B$28=5,#REF!, IF( 'Cumulative Curves'!$B$28=4, BX26,IF('Cumulative Curves'!$B$28=3, BS26, 0))))</f>
        <v>-3.4481847583203606E-2</v>
      </c>
      <c r="BZ26" s="57">
        <f>IF('Cumulative Curves'!$B$28=6,#REF!,IF('Cumulative Curves'!$B$28=5,#REF!, IF( 'Cumulative Curves'!$B$28=4, BW26,IF('Cumulative Curves'!$B$28=3, BR26, 0))))</f>
        <v>6.8199126532996913E-3</v>
      </c>
      <c r="CA26" s="57">
        <f>IF('Cumulative Curves'!$B$28=6,#REF!,IF('Cumulative Curves'!$B$28=5,#REF!, IF( 'Cumulative Curves'!$B$28=4, BV26,IF('Cumulative Curves'!$B$28=3, BQ26, 0))))</f>
        <v>7.1461272099364632E-5</v>
      </c>
      <c r="CB26" s="57">
        <f>IF('Cumulative Curves'!$B$28=6,#REF!,IF('Cumulative Curves'!$B$28=5,#REF!, IF( 'Cumulative Curves'!$B$28=4, BU26,IF('Cumulative Curves'!$B$28=3, BP26, 0))))</f>
        <v>-1.5289783890663828E-7</v>
      </c>
      <c r="CC26" s="57">
        <f>IF('Cumulative Curves'!$B$28=6,#REF!,IF('Cumulative Curves'!$B$28=5,#REF!, IF( 'Cumulative Curves'!$B$28=4,BT26, 0)))</f>
        <v>0</v>
      </c>
      <c r="CD26" s="57">
        <f>IF('Cumulative Curves'!$B$28=6,#REF!,IF('Cumulative Curves'!$B$28=5,#REF!, 0))</f>
        <v>0</v>
      </c>
      <c r="CE26" s="57">
        <f>IF('Cumulative Curves'!$B$28=6,#REF!,0)</f>
        <v>0</v>
      </c>
      <c r="CF26" s="49"/>
      <c r="CG26" s="76">
        <f>CG25+MAX('In Process Calc.'!$C$3:$C$96)/20</f>
        <v>386.3233333332841</v>
      </c>
      <c r="CH26" s="76">
        <f t="shared" si="0"/>
        <v>3.9206745411490118</v>
      </c>
      <c r="CI26" s="76">
        <f t="shared" si="1"/>
        <v>1515.1770928805508</v>
      </c>
      <c r="CJ26" s="76">
        <f t="shared" si="2"/>
        <v>0</v>
      </c>
      <c r="CK26" s="76">
        <f t="shared" si="3"/>
        <v>805.56075228835061</v>
      </c>
      <c r="CL26" s="76">
        <f t="shared" si="4"/>
        <v>0.34190023964801597</v>
      </c>
      <c r="CM26" s="76">
        <f t="shared" si="5"/>
        <v>0.81398923303965187</v>
      </c>
      <c r="CN26" s="76">
        <f t="shared" si="6"/>
        <v>8.1086119514012509</v>
      </c>
      <c r="CO26" s="76">
        <f t="shared" si="7"/>
        <v>4.4682956919224637</v>
      </c>
      <c r="CP26" s="76">
        <f t="shared" si="8"/>
        <v>0.82564750973451728</v>
      </c>
      <c r="CQ26" s="76">
        <f t="shared" si="9"/>
        <v>40.694324837815898</v>
      </c>
      <c r="CR26" s="76">
        <f t="shared" si="10"/>
        <v>-2.5355071326912504E-2</v>
      </c>
      <c r="CS26" s="76">
        <f t="shared" si="11"/>
        <v>-0.20580101198518097</v>
      </c>
      <c r="CT26" s="76">
        <f t="shared" si="12"/>
        <v>-2.888025764897999</v>
      </c>
      <c r="CU26" s="76">
        <f t="shared" si="13"/>
        <v>0.90968802791564785</v>
      </c>
      <c r="CV26" s="76">
        <f t="shared" si="14"/>
        <v>1.5859291744479762</v>
      </c>
      <c r="CW26" s="76">
        <f t="shared" si="15"/>
        <v>12.338058608831034</v>
      </c>
      <c r="CX26" s="76">
        <f t="shared" si="16"/>
        <v>2.9774602432561919</v>
      </c>
      <c r="CY26" s="76">
        <f t="shared" si="17"/>
        <v>1.40117048267388</v>
      </c>
      <c r="CZ26" s="76">
        <f t="shared" si="18"/>
        <v>0.47929691961669574</v>
      </c>
      <c r="DA26" s="76">
        <f t="shared" si="19"/>
        <v>8.1380012828237138</v>
      </c>
      <c r="DB26" s="76">
        <f t="shared" si="20"/>
        <v>0.6903059418131442</v>
      </c>
      <c r="DC26" s="76">
        <f t="shared" si="21"/>
        <v>1.0669834729854673</v>
      </c>
      <c r="DD26" s="76">
        <f t="shared" si="22"/>
        <v>4.4498519172263453</v>
      </c>
      <c r="DE26" s="76">
        <f t="shared" si="23"/>
        <v>1.3676107159142559</v>
      </c>
      <c r="DF26" s="76">
        <f t="shared" si="24"/>
        <v>0.35552367365122184</v>
      </c>
      <c r="DG26" s="76">
        <f t="shared" si="25"/>
        <v>0.3964794588094378</v>
      </c>
      <c r="DH26" s="76">
        <f t="shared" si="26"/>
        <v>1.9476906719240645</v>
      </c>
      <c r="DI26" s="76">
        <f t="shared" si="27"/>
        <v>0</v>
      </c>
      <c r="DJ26" s="76">
        <f t="shared" si="28"/>
        <v>30.871572057507557</v>
      </c>
      <c r="DK26" s="76">
        <f t="shared" si="29"/>
        <v>39.527830827726049</v>
      </c>
      <c r="DL26" s="76">
        <f t="shared" si="30"/>
        <v>138.19962368812551</v>
      </c>
    </row>
    <row r="27" spans="1:116" s="48" customFormat="1" ht="12" x14ac:dyDescent="0.15">
      <c r="A27" s="114" t="str">
        <f>IF(ISBLANK('In Process Calc.'!C27),"",'In Process Calc.'!C27)</f>
        <v/>
      </c>
      <c r="B27" s="114" t="str">
        <f>IF(ISBLANK('Measured Data'!H31),"",'Measured Data'!H31)</f>
        <v/>
      </c>
      <c r="C27" s="114" t="str">
        <f>IF(ISBLANK('In Process Calc.'!K27),"",'In Process Calc.'!K27)</f>
        <v/>
      </c>
      <c r="D27" s="114" t="str">
        <f>IF(ISBLANK('In Process Calc.'!L27),"",'In Process Calc.'!L27)</f>
        <v/>
      </c>
      <c r="E27" s="114" t="str">
        <f>IF(ISBLANK('In Process Calc.'!M27),"",'In Process Calc.'!M27)</f>
        <v/>
      </c>
      <c r="F27" s="114" t="str">
        <f>IF(ISBLANK('In Process Calc.'!N27),"",'In Process Calc.'!N27)</f>
        <v/>
      </c>
      <c r="G27" s="114" t="str">
        <f>IF(ISBLANK('In Process Calc.'!O27),"",'In Process Calc.'!O27)</f>
        <v/>
      </c>
      <c r="H27" s="114" t="str">
        <f>IF(ISBLANK('In Process Calc.'!P27),"",'In Process Calc.'!P27)</f>
        <v/>
      </c>
      <c r="I27" s="114" t="str">
        <f>IF(ISBLANK('In Process Calc.'!Q27),"",'In Process Calc.'!Q27)</f>
        <v/>
      </c>
      <c r="J27" s="114" t="str">
        <f>IF(ISBLANK('In Process Calc.'!R27),"",'In Process Calc.'!R27)</f>
        <v/>
      </c>
      <c r="K27" s="114" t="str">
        <f>IF(ISBLANK('In Process Calc.'!S27),"",'In Process Calc.'!S27)</f>
        <v/>
      </c>
      <c r="L27" s="114" t="str">
        <f>IF(ISBLANK('In Process Calc.'!T27),"",'In Process Calc.'!T27)</f>
        <v/>
      </c>
      <c r="M27" s="114" t="str">
        <f>IF(ISBLANK('In Process Calc.'!U27),"",'In Process Calc.'!U27)</f>
        <v/>
      </c>
      <c r="N27" s="114" t="str">
        <f>IF(ISBLANK('In Process Calc.'!V27),"",'In Process Calc.'!V27)</f>
        <v/>
      </c>
      <c r="O27" s="114" t="str">
        <f>IF(ISBLANK('In Process Calc.'!W27),"",'In Process Calc.'!W27)</f>
        <v/>
      </c>
      <c r="P27" s="114" t="str">
        <f>IF(ISBLANK('In Process Calc.'!X27),"",'In Process Calc.'!X27)</f>
        <v/>
      </c>
      <c r="Q27" s="114" t="str">
        <f>IF(ISBLANK('In Process Calc.'!Y27),"",'In Process Calc.'!Y27)</f>
        <v/>
      </c>
      <c r="R27" s="114" t="str">
        <f>IF(ISBLANK('In Process Calc.'!Z27),"",'In Process Calc.'!Z27)</f>
        <v/>
      </c>
      <c r="S27" s="114" t="str">
        <f>IF(ISBLANK('In Process Calc.'!AA27),"",'In Process Calc.'!AA27)</f>
        <v/>
      </c>
      <c r="T27" s="114" t="str">
        <f>IF(ISBLANK('In Process Calc.'!AB27),"",'In Process Calc.'!AB27)</f>
        <v/>
      </c>
      <c r="U27" s="114" t="str">
        <f>IF(ISBLANK('In Process Calc.'!AC27),"",'In Process Calc.'!AC27)</f>
        <v/>
      </c>
      <c r="V27" s="114" t="str">
        <f>IF(ISBLANK('In Process Calc.'!AD27),"",'In Process Calc.'!AD27)</f>
        <v/>
      </c>
      <c r="W27" s="114" t="str">
        <f>IF(ISBLANK('In Process Calc.'!AE27),"",'In Process Calc.'!AE27)</f>
        <v/>
      </c>
      <c r="X27" s="114" t="str">
        <f>IF(ISBLANK('In Process Calc.'!AF27),"",'In Process Calc.'!AF27)</f>
        <v/>
      </c>
      <c r="Y27" s="114" t="str">
        <f>IF(ISBLANK('In Process Calc.'!AG27),"",'In Process Calc.'!AG27)</f>
        <v/>
      </c>
      <c r="Z27" s="114" t="str">
        <f>IF(ISBLANK('In Process Calc.'!AH27),"",'In Process Calc.'!AH27)</f>
        <v/>
      </c>
      <c r="AA27" s="114" t="str">
        <f>IF(ISBLANK('In Process Calc.'!AI27),"",'In Process Calc.'!AI27)</f>
        <v/>
      </c>
      <c r="AB27" s="114" t="str">
        <f>IF(ISBLANK('In Process Calc.'!AJ27),"",'In Process Calc.'!AJ27)</f>
        <v/>
      </c>
      <c r="AC27" s="114" t="str">
        <f>IF(ISBLANK('In Process Calc.'!AK27),"",'In Process Calc.'!AK27)</f>
        <v/>
      </c>
      <c r="AD27" s="114" t="str">
        <f>IF(ISBLANK('In Process Calc.'!AL27),"",'In Process Calc.'!AL27)</f>
        <v/>
      </c>
      <c r="AE27" s="114" t="str">
        <f>IF(ISBLANK('In Process Calc.'!AM27),"",'In Process Calc.'!AM27)</f>
        <v/>
      </c>
      <c r="AF27" s="114" t="str">
        <f>IF(ISBLANK('In Process Calc.'!AN27),"",'In Process Calc.'!AN27)</f>
        <v/>
      </c>
      <c r="AH27" s="114" t="str">
        <f>IF(ISBLANK('In Process Calc.'!C35),"",'In Process Calc.'!C35)</f>
        <v/>
      </c>
      <c r="AI27" s="114" t="str">
        <f>IF(ISBLANK('Measured Data'!H39),"",'Measured Data'!H39)</f>
        <v/>
      </c>
      <c r="AJ27" s="114" t="str">
        <f>IF(ISBLANK('In Process Calc.'!K35),"",'In Process Calc.'!K35)</f>
        <v/>
      </c>
      <c r="AK27" s="114" t="str">
        <f>IF(ISBLANK('In Process Calc.'!L35),"",'In Process Calc.'!L35)</f>
        <v/>
      </c>
      <c r="AL27" s="114" t="str">
        <f>IF(ISBLANK('In Process Calc.'!M35),"",'In Process Calc.'!M35)</f>
        <v/>
      </c>
      <c r="AM27" s="114" t="str">
        <f>IF(ISBLANK('In Process Calc.'!N35),"",'In Process Calc.'!N35)</f>
        <v/>
      </c>
      <c r="AN27" s="114" t="str">
        <f>IF(ISBLANK('In Process Calc.'!O35),"",'In Process Calc.'!O35)</f>
        <v/>
      </c>
      <c r="AO27" s="114" t="str">
        <f>IF(ISBLANK('In Process Calc.'!P35),"",'In Process Calc.'!P35)</f>
        <v/>
      </c>
      <c r="AP27" s="114" t="str">
        <f>IF(ISBLANK('In Process Calc.'!Q35),"",'In Process Calc.'!Q35)</f>
        <v/>
      </c>
      <c r="AQ27" s="114" t="str">
        <f>IF(ISBLANK('In Process Calc.'!R35),"",'In Process Calc.'!R35)</f>
        <v/>
      </c>
      <c r="AR27" s="114" t="str">
        <f>IF(ISBLANK('In Process Calc.'!S35),"",'In Process Calc.'!S35)</f>
        <v/>
      </c>
      <c r="AS27" s="114" t="str">
        <f>IF(ISBLANK('In Process Calc.'!T35),"",'In Process Calc.'!T35)</f>
        <v/>
      </c>
      <c r="AT27" s="114" t="str">
        <f>IF(ISBLANK('In Process Calc.'!U35),"",'In Process Calc.'!U35)</f>
        <v/>
      </c>
      <c r="AU27" s="114" t="str">
        <f>IF(ISBLANK('In Process Calc.'!V35),"",'In Process Calc.'!V35)</f>
        <v/>
      </c>
      <c r="AV27" s="114" t="str">
        <f>IF(ISBLANK('In Process Calc.'!W35),"",'In Process Calc.'!W35)</f>
        <v/>
      </c>
      <c r="AW27" s="114" t="str">
        <f>IF(ISBLANK('In Process Calc.'!X35),"",'In Process Calc.'!X35)</f>
        <v/>
      </c>
      <c r="AX27" s="114" t="str">
        <f>IF(ISBLANK('In Process Calc.'!Y35),"",'In Process Calc.'!Y35)</f>
        <v/>
      </c>
      <c r="AY27" s="114" t="str">
        <f>IF(ISBLANK('In Process Calc.'!Z35),"",'In Process Calc.'!Z35)</f>
        <v/>
      </c>
      <c r="AZ27" s="114" t="str">
        <f>IF(ISBLANK('In Process Calc.'!AA35),"",'In Process Calc.'!AA35)</f>
        <v/>
      </c>
      <c r="BA27" s="114" t="str">
        <f>IF(ISBLANK('In Process Calc.'!AB35),"",'In Process Calc.'!AB35)</f>
        <v/>
      </c>
      <c r="BB27" s="114" t="str">
        <f>IF(ISBLANK('In Process Calc.'!AC35),"",'In Process Calc.'!AC35)</f>
        <v/>
      </c>
      <c r="BC27" s="114" t="str">
        <f>IF(ISBLANK('In Process Calc.'!AD35),"",'In Process Calc.'!AD35)</f>
        <v/>
      </c>
      <c r="BD27" s="114" t="str">
        <f>IF(ISBLANK('In Process Calc.'!AE35),"",'In Process Calc.'!AE35)</f>
        <v/>
      </c>
      <c r="BE27" s="114" t="str">
        <f>IF(ISBLANK('In Process Calc.'!AF35),"",'In Process Calc.'!AF35)</f>
        <v/>
      </c>
      <c r="BF27" s="114" t="str">
        <f>IF(ISBLANK('In Process Calc.'!AG35),"",'In Process Calc.'!AG35)</f>
        <v/>
      </c>
      <c r="BG27" s="114" t="str">
        <f>IF(ISBLANK('In Process Calc.'!AH35),"",'In Process Calc.'!AH35)</f>
        <v/>
      </c>
      <c r="BH27" s="114" t="str">
        <f>IF(ISBLANK('In Process Calc.'!AI35),"",'In Process Calc.'!AI35)</f>
        <v/>
      </c>
      <c r="BI27" s="114" t="str">
        <f>IF(ISBLANK('In Process Calc.'!AJ35),"",'In Process Calc.'!AJ35)</f>
        <v/>
      </c>
      <c r="BJ27" s="114" t="str">
        <f>IF(ISBLANK('In Process Calc.'!AK35),"",'In Process Calc.'!AK35)</f>
        <v/>
      </c>
      <c r="BK27" s="114" t="str">
        <f>IF(ISBLANK('In Process Calc.'!AL35),"",'In Process Calc.'!AL35)</f>
        <v/>
      </c>
      <c r="BL27" s="114" t="str">
        <f>IF(ISBLANK('In Process Calc.'!AM35),"",'In Process Calc.'!AM35)</f>
        <v/>
      </c>
      <c r="BM27" s="114" t="str">
        <f>IF(ISBLANK('In Process Calc.'!AN35),"",'In Process Calc.'!AN35)</f>
        <v/>
      </c>
      <c r="BO27" s="54" t="s">
        <v>55</v>
      </c>
      <c r="BP27" s="56">
        <f t="array" ref="BP27:BS27">LINEST($BF3:INDEX($BF:$BF,COUNT($BF:$BF)+2),$AH$3:INDEX($AH:$AH,COUNT($AH:$AH)+2)^{1,2,3},TRUE,TRUE)</f>
        <v>-3.7048945490150347E-8</v>
      </c>
      <c r="BQ27" s="56">
        <v>2.3402635382237564E-5</v>
      </c>
      <c r="BR27" s="56">
        <v>5.8446147341592834E-5</v>
      </c>
      <c r="BS27" s="56">
        <v>-1.1576638221554636E-2</v>
      </c>
      <c r="BT27" s="56">
        <f t="array" ref="BT27:BX27">LINEST($BF3:INDEX($BF:$BF,COUNT($BF:$BF)+2),$AH$3:INDEX($AH:$AH,COUNT($AH:$AH)+2)^{1,2,3,4},TRUE,TRUE)</f>
        <v>1.9150998383508062E-10</v>
      </c>
      <c r="BU27" s="56">
        <v>-1.5471573885683973E-7</v>
      </c>
      <c r="BV27" s="56">
        <v>4.4594856574361788E-5</v>
      </c>
      <c r="BW27" s="56">
        <v>-1.0566213112035334E-3</v>
      </c>
      <c r="BX27" s="56">
        <v>-5.302757101309119E-3</v>
      </c>
      <c r="BY27" s="57">
        <f>IF('Cumulative Curves'!$B$29=6,#REF!,IF('Cumulative Curves'!$B$29=5,#REF!, IF( 'Cumulative Curves'!$B$29=4, BX27,IF('Cumulative Curves'!$B$29=3, BS27, 0))))</f>
        <v>-1.1576638221554636E-2</v>
      </c>
      <c r="BZ27" s="57">
        <f>IF('Cumulative Curves'!$B$29=6,#REF!,IF('Cumulative Curves'!$B$29=5,#REF!, IF( 'Cumulative Curves'!$B$29=4, BW27,IF('Cumulative Curves'!$B$29=3, BR27, 0))))</f>
        <v>5.8446147341592834E-5</v>
      </c>
      <c r="CA27" s="57">
        <f>IF('Cumulative Curves'!$B$29=6,#REF!,IF('Cumulative Curves'!$B$29=5,#REF!, IF( 'Cumulative Curves'!$B$29=4, BV27,IF('Cumulative Curves'!$B$29=3, BQ27, 0))))</f>
        <v>2.3402635382237564E-5</v>
      </c>
      <c r="CB27" s="57">
        <f>IF('Cumulative Curves'!$B$29=6,#REF!,IF('Cumulative Curves'!$B$29=5,#REF!, IF( 'Cumulative Curves'!$B$29=4, BU27,IF('Cumulative Curves'!$B$29=3, BP27, 0))))</f>
        <v>-3.7048945490150347E-8</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x14ac:dyDescent="0.15">
      <c r="A28" s="114" t="str">
        <f>IF(ISBLANK('In Process Calc.'!C28),"",'In Process Calc.'!C28)</f>
        <v/>
      </c>
      <c r="B28" s="114" t="str">
        <f>IF(ISBLANK('Measured Data'!H32),"",'Measured Data'!H32)</f>
        <v/>
      </c>
      <c r="C28" s="114" t="str">
        <f>IF(ISBLANK('In Process Calc.'!K28),"",'In Process Calc.'!K28)</f>
        <v/>
      </c>
      <c r="D28" s="114" t="str">
        <f>IF(ISBLANK('In Process Calc.'!L28),"",'In Process Calc.'!L28)</f>
        <v/>
      </c>
      <c r="E28" s="114" t="str">
        <f>IF(ISBLANK('In Process Calc.'!M28),"",'In Process Calc.'!M28)</f>
        <v/>
      </c>
      <c r="F28" s="114" t="str">
        <f>IF(ISBLANK('In Process Calc.'!N28),"",'In Process Calc.'!N28)</f>
        <v/>
      </c>
      <c r="G28" s="114" t="str">
        <f>IF(ISBLANK('In Process Calc.'!O28),"",'In Process Calc.'!O28)</f>
        <v/>
      </c>
      <c r="H28" s="114" t="str">
        <f>IF(ISBLANK('In Process Calc.'!P28),"",'In Process Calc.'!P28)</f>
        <v/>
      </c>
      <c r="I28" s="114" t="str">
        <f>IF(ISBLANK('In Process Calc.'!Q28),"",'In Process Calc.'!Q28)</f>
        <v/>
      </c>
      <c r="J28" s="114" t="str">
        <f>IF(ISBLANK('In Process Calc.'!R28),"",'In Process Calc.'!R28)</f>
        <v/>
      </c>
      <c r="K28" s="114" t="str">
        <f>IF(ISBLANK('In Process Calc.'!S28),"",'In Process Calc.'!S28)</f>
        <v/>
      </c>
      <c r="L28" s="114" t="str">
        <f>IF(ISBLANK('In Process Calc.'!T28),"",'In Process Calc.'!T28)</f>
        <v/>
      </c>
      <c r="M28" s="114" t="str">
        <f>IF(ISBLANK('In Process Calc.'!U28),"",'In Process Calc.'!U28)</f>
        <v/>
      </c>
      <c r="N28" s="11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tr">
        <f>IF(ISBLANK('In Process Calc.'!Z28),"",'In Process Calc.'!Z28)</f>
        <v/>
      </c>
      <c r="S28" s="114" t="str">
        <f>IF(ISBLANK('In Process Calc.'!AA28),"",'In Process Calc.'!AA28)</f>
        <v/>
      </c>
      <c r="T28" s="114" t="str">
        <f>IF(ISBLANK('In Process Calc.'!AB28),"",'In Process Calc.'!AB28)</f>
        <v/>
      </c>
      <c r="U28" s="114" t="str">
        <f>IF(ISBLANK('In Process Calc.'!AC28),"",'In Process Calc.'!AC28)</f>
        <v/>
      </c>
      <c r="V28" s="114" t="str">
        <f>IF(ISBLANK('In Process Calc.'!AD28),"",'In Process Calc.'!AD28)</f>
        <v/>
      </c>
      <c r="W28" s="114" t="str">
        <f>IF(ISBLANK('In Process Calc.'!AE28),"",'In Process Calc.'!AE28)</f>
        <v/>
      </c>
      <c r="X28" s="114" t="str">
        <f>IF(ISBLANK('In Process Calc.'!AF28),"",'In Process Calc.'!AF28)</f>
        <v/>
      </c>
      <c r="Y28" s="114" t="str">
        <f>IF(ISBLANK('In Process Calc.'!AG28),"",'In Process Calc.'!AG28)</f>
        <v/>
      </c>
      <c r="Z28" s="114" t="str">
        <f>IF(ISBLANK('In Process Calc.'!AH28),"",'In Process Calc.'!AH28)</f>
        <v/>
      </c>
      <c r="AA28" s="114" t="str">
        <f>IF(ISBLANK('In Process Calc.'!AI28),"",'In Process Calc.'!AI28)</f>
        <v/>
      </c>
      <c r="AB28" s="114" t="str">
        <f>IF(ISBLANK('In Process Calc.'!AJ28),"",'In Process Calc.'!AJ28)</f>
        <v/>
      </c>
      <c r="AC28" s="114" t="str">
        <f>IF(ISBLANK('In Process Calc.'!AK28),"",'In Process Calc.'!AK28)</f>
        <v/>
      </c>
      <c r="AD28" s="114" t="str">
        <f>IF(ISBLANK('In Process Calc.'!AL28),"",'In Process Calc.'!AL28)</f>
        <v/>
      </c>
      <c r="AE28" s="114" t="str">
        <f>IF(ISBLANK('In Process Calc.'!AM28),"",'In Process Calc.'!AM28)</f>
        <v/>
      </c>
      <c r="AF28" s="114" t="str">
        <f>IF(ISBLANK('In Process Calc.'!AN28),"",'In Process Calc.'!AN28)</f>
        <v/>
      </c>
      <c r="AH28" s="114" t="str">
        <f>IF(ISBLANK('In Process Calc.'!C36),"",'In Process Calc.'!C36)</f>
        <v/>
      </c>
      <c r="AI28" s="114" t="str">
        <f>IF(ISBLANK('Measured Data'!H40),"",'Measured Data'!H40)</f>
        <v/>
      </c>
      <c r="AJ28" s="114" t="str">
        <f>IF(ISBLANK('In Process Calc.'!K36),"",'In Process Calc.'!K36)</f>
        <v/>
      </c>
      <c r="AK28" s="114" t="str">
        <f>IF(ISBLANK('In Process Calc.'!L36),"",'In Process Calc.'!L36)</f>
        <v/>
      </c>
      <c r="AL28" s="114" t="str">
        <f>IF(ISBLANK('In Process Calc.'!M36),"",'In Process Calc.'!M36)</f>
        <v/>
      </c>
      <c r="AM28" s="114" t="str">
        <f>IF(ISBLANK('In Process Calc.'!N36),"",'In Process Calc.'!N36)</f>
        <v/>
      </c>
      <c r="AN28" s="114" t="str">
        <f>IF(ISBLANK('In Process Calc.'!O36),"",'In Process Calc.'!O36)</f>
        <v/>
      </c>
      <c r="AO28" s="114" t="str">
        <f>IF(ISBLANK('In Process Calc.'!P36),"",'In Process Calc.'!P36)</f>
        <v/>
      </c>
      <c r="AP28" s="114" t="str">
        <f>IF(ISBLANK('In Process Calc.'!Q36),"",'In Process Calc.'!Q36)</f>
        <v/>
      </c>
      <c r="AQ28" s="114" t="str">
        <f>IF(ISBLANK('In Process Calc.'!R36),"",'In Process Calc.'!R36)</f>
        <v/>
      </c>
      <c r="AR28" s="114" t="str">
        <f>IF(ISBLANK('In Process Calc.'!S36),"",'In Process Calc.'!S36)</f>
        <v/>
      </c>
      <c r="AS28" s="114" t="str">
        <f>IF(ISBLANK('In Process Calc.'!T36),"",'In Process Calc.'!T36)</f>
        <v/>
      </c>
      <c r="AT28" s="114" t="str">
        <f>IF(ISBLANK('In Process Calc.'!U36),"",'In Process Calc.'!U36)</f>
        <v/>
      </c>
      <c r="AU28" s="114" t="str">
        <f>IF(ISBLANK('In Process Calc.'!V36),"",'In Process Calc.'!V36)</f>
        <v/>
      </c>
      <c r="AV28" s="114" t="str">
        <f>IF(ISBLANK('In Process Calc.'!W36),"",'In Process Calc.'!W36)</f>
        <v/>
      </c>
      <c r="AW28" s="114" t="str">
        <f>IF(ISBLANK('In Process Calc.'!X36),"",'In Process Calc.'!X36)</f>
        <v/>
      </c>
      <c r="AX28" s="114" t="str">
        <f>IF(ISBLANK('In Process Calc.'!Y36),"",'In Process Calc.'!Y36)</f>
        <v/>
      </c>
      <c r="AY28" s="114" t="str">
        <f>IF(ISBLANK('In Process Calc.'!Z36),"",'In Process Calc.'!Z36)</f>
        <v/>
      </c>
      <c r="AZ28" s="114" t="str">
        <f>IF(ISBLANK('In Process Calc.'!AA36),"",'In Process Calc.'!AA36)</f>
        <v/>
      </c>
      <c r="BA28" s="114" t="str">
        <f>IF(ISBLANK('In Process Calc.'!AB36),"",'In Process Calc.'!AB36)</f>
        <v/>
      </c>
      <c r="BB28" s="114" t="str">
        <f>IF(ISBLANK('In Process Calc.'!AC36),"",'In Process Calc.'!AC36)</f>
        <v/>
      </c>
      <c r="BC28" s="114" t="str">
        <f>IF(ISBLANK('In Process Calc.'!AD36),"",'In Process Calc.'!AD36)</f>
        <v/>
      </c>
      <c r="BD28" s="114" t="str">
        <f>IF(ISBLANK('In Process Calc.'!AE36),"",'In Process Calc.'!AE36)</f>
        <v/>
      </c>
      <c r="BE28" s="114" t="str">
        <f>IF(ISBLANK('In Process Calc.'!AF36),"",'In Process Calc.'!AF36)</f>
        <v/>
      </c>
      <c r="BF28" s="114" t="str">
        <f>IF(ISBLANK('In Process Calc.'!AG36),"",'In Process Calc.'!AG36)</f>
        <v/>
      </c>
      <c r="BG28" s="114" t="str">
        <f>IF(ISBLANK('In Process Calc.'!AH36),"",'In Process Calc.'!AH36)</f>
        <v/>
      </c>
      <c r="BH28" s="114" t="str">
        <f>IF(ISBLANK('In Process Calc.'!AI36),"",'In Process Calc.'!AI36)</f>
        <v/>
      </c>
      <c r="BI28" s="114" t="str">
        <f>IF(ISBLANK('In Process Calc.'!AJ36),"",'In Process Calc.'!AJ36)</f>
        <v/>
      </c>
      <c r="BJ28" s="114" t="str">
        <f>IF(ISBLANK('In Process Calc.'!AK36),"",'In Process Calc.'!AK36)</f>
        <v/>
      </c>
      <c r="BK28" s="114" t="str">
        <f>IF(ISBLANK('In Process Calc.'!AL36),"",'In Process Calc.'!AL36)</f>
        <v/>
      </c>
      <c r="BL28" s="114" t="str">
        <f>IF(ISBLANK('In Process Calc.'!AM36),"",'In Process Calc.'!AM36)</f>
        <v/>
      </c>
      <c r="BM28" s="114" t="str">
        <f>IF(ISBLANK('In Process Calc.'!AN36),"",'In Process Calc.'!AN36)</f>
        <v/>
      </c>
      <c r="BO28" s="54" t="s">
        <v>354</v>
      </c>
      <c r="BP28" s="56">
        <f t="array" ref="BP28:BS28">LINEST($BG3:INDEX($BG:$BG,COUNT($BG:$BG)+2),$AH$3:INDEX($AH:$AH,COUNT($AH:$AH)+2)^{1,2,3},TRUE,TRUE)</f>
        <v>-9.2362453076140995E-9</v>
      </c>
      <c r="BQ28" s="56">
        <v>4.9403566540725601E-6</v>
      </c>
      <c r="BR28" s="56">
        <v>4.0721291157003929E-4</v>
      </c>
      <c r="BS28" s="56">
        <v>-6.58410210030895E-3</v>
      </c>
      <c r="BT28" s="56">
        <f t="array" ref="BT28:BX28">LINEST($BG3:INDEX($BG:$BG,COUNT($BG:$BG)+2),$AH$3:INDEX($AH:$AH,COUNT($AH:$AH)+2)^{1,2,3,4},TRUE,TRUE)</f>
        <v>1.1807138880637091E-10</v>
      </c>
      <c r="BU28" s="56">
        <v>-8.1781192735322898E-8</v>
      </c>
      <c r="BV28" s="56">
        <v>1.8005967845396578E-5</v>
      </c>
      <c r="BW28" s="56">
        <v>-2.8025810590229569E-4</v>
      </c>
      <c r="BX28" s="56">
        <v>-2.7160747409031294E-3</v>
      </c>
      <c r="BY28" s="57">
        <f>IF('Cumulative Curves'!$B$30=6,#REF!,IF('Cumulative Curves'!$B$30=5,#REF!, IF( 'Cumulative Curves'!$B$30=4, BX28,IF('Cumulative Curves'!$B$30=3, BS28, 0))))</f>
        <v>-6.58410210030895E-3</v>
      </c>
      <c r="BZ28" s="57">
        <f>IF('Cumulative Curves'!$B$30=6,#REF!,IF('Cumulative Curves'!$B$30=5,#REF!, IF( 'Cumulative Curves'!$B$30=4, BW28,IF('Cumulative Curves'!$B$30=3, BR28, 0))))</f>
        <v>4.0721291157003929E-4</v>
      </c>
      <c r="CA28" s="57">
        <f>IF('Cumulative Curves'!$B$30=6,#REF!,IF('Cumulative Curves'!$B$30=5,#REF!, IF( 'Cumulative Curves'!$B$30=4, BV28,IF('Cumulative Curves'!$B$30=3, BQ28, 0))))</f>
        <v>4.9403566540725601E-6</v>
      </c>
      <c r="CB28" s="57">
        <f>IF('Cumulative Curves'!$B$30=6,#REF!,IF('Cumulative Curves'!$B$30=5,#REF!, IF( 'Cumulative Curves'!$B$30=4, BU28,IF('Cumulative Curves'!$B$30=3, BP28, 0))))</f>
        <v>-9.2362453076140995E-9</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x14ac:dyDescent="0.15">
      <c r="A29" s="114" t="str">
        <f>IF(ISBLANK('In Process Calc.'!C29),"",'In Process Calc.'!C29)</f>
        <v/>
      </c>
      <c r="B29" s="114" t="str">
        <f>IF(ISBLANK('Measured Data'!H33),"",'Measured Data'!H33)</f>
        <v/>
      </c>
      <c r="C29" s="114" t="str">
        <f>IF(ISBLANK('In Process Calc.'!K29),"",'In Process Calc.'!K29)</f>
        <v/>
      </c>
      <c r="D29" s="114" t="str">
        <f>IF(ISBLANK('In Process Calc.'!L29),"",'In Process Calc.'!L29)</f>
        <v/>
      </c>
      <c r="E29" s="114" t="str">
        <f>IF(ISBLANK('In Process Calc.'!M29),"",'In Process Calc.'!M29)</f>
        <v/>
      </c>
      <c r="F29" s="114" t="str">
        <f>IF(ISBLANK('In Process Calc.'!N29),"",'In Process Calc.'!N29)</f>
        <v/>
      </c>
      <c r="G29" s="114" t="str">
        <f>IF(ISBLANK('In Process Calc.'!O29),"",'In Process Calc.'!O29)</f>
        <v/>
      </c>
      <c r="H29" s="114" t="str">
        <f>IF(ISBLANK('In Process Calc.'!P29),"",'In Process Calc.'!P29)</f>
        <v/>
      </c>
      <c r="I29" s="114" t="str">
        <f>IF(ISBLANK('In Process Calc.'!Q29),"",'In Process Calc.'!Q29)</f>
        <v/>
      </c>
      <c r="J29" s="114" t="str">
        <f>IF(ISBLANK('In Process Calc.'!R29),"",'In Process Calc.'!R29)</f>
        <v/>
      </c>
      <c r="K29" s="114" t="str">
        <f>IF(ISBLANK('In Process Calc.'!S29),"",'In Process Calc.'!S29)</f>
        <v/>
      </c>
      <c r="L29" s="114" t="str">
        <f>IF(ISBLANK('In Process Calc.'!T29),"",'In Process Calc.'!T29)</f>
        <v/>
      </c>
      <c r="M29" s="114" t="str">
        <f>IF(ISBLANK('In Process Calc.'!U29),"",'In Process Calc.'!U29)</f>
        <v/>
      </c>
      <c r="N29" s="114" t="str">
        <f>IF(ISBLANK('In Process Calc.'!V29),"",'In Process Calc.'!V29)</f>
        <v/>
      </c>
      <c r="O29" s="114" t="str">
        <f>IF(ISBLANK('In Process Calc.'!W29),"",'In Process Calc.'!W29)</f>
        <v/>
      </c>
      <c r="P29" s="114" t="str">
        <f>IF(ISBLANK('In Process Calc.'!X29),"",'In Process Calc.'!X29)</f>
        <v/>
      </c>
      <c r="Q29" s="114" t="str">
        <f>IF(ISBLANK('In Process Calc.'!Y29),"",'In Process Calc.'!Y29)</f>
        <v/>
      </c>
      <c r="R29" s="114" t="str">
        <f>IF(ISBLANK('In Process Calc.'!Z29),"",'In Process Calc.'!Z29)</f>
        <v/>
      </c>
      <c r="S29" s="114" t="str">
        <f>IF(ISBLANK('In Process Calc.'!AA29),"",'In Process Calc.'!AA29)</f>
        <v/>
      </c>
      <c r="T29" s="114" t="str">
        <f>IF(ISBLANK('In Process Calc.'!AB29),"",'In Process Calc.'!AB29)</f>
        <v/>
      </c>
      <c r="U29" s="114" t="str">
        <f>IF(ISBLANK('In Process Calc.'!AC29),"",'In Process Calc.'!AC29)</f>
        <v/>
      </c>
      <c r="V29" s="114" t="str">
        <f>IF(ISBLANK('In Process Calc.'!AD29),"",'In Process Calc.'!AD29)</f>
        <v/>
      </c>
      <c r="W29" s="114" t="str">
        <f>IF(ISBLANK('In Process Calc.'!AE29),"",'In Process Calc.'!AE29)</f>
        <v/>
      </c>
      <c r="X29" s="114" t="str">
        <f>IF(ISBLANK('In Process Calc.'!AF29),"",'In Process Calc.'!AF29)</f>
        <v/>
      </c>
      <c r="Y29" s="114" t="str">
        <f>IF(ISBLANK('In Process Calc.'!AG29),"",'In Process Calc.'!AG29)</f>
        <v/>
      </c>
      <c r="Z29" s="114" t="str">
        <f>IF(ISBLANK('In Process Calc.'!AH29),"",'In Process Calc.'!AH29)</f>
        <v/>
      </c>
      <c r="AA29" s="114" t="str">
        <f>IF(ISBLANK('In Process Calc.'!AI29),"",'In Process Calc.'!AI29)</f>
        <v/>
      </c>
      <c r="AB29" s="114" t="str">
        <f>IF(ISBLANK('In Process Calc.'!AJ29),"",'In Process Calc.'!AJ29)</f>
        <v/>
      </c>
      <c r="AC29" s="114" t="str">
        <f>IF(ISBLANK('In Process Calc.'!AK29),"",'In Process Calc.'!AK29)</f>
        <v/>
      </c>
      <c r="AD29" s="114" t="str">
        <f>IF(ISBLANK('In Process Calc.'!AL29),"",'In Process Calc.'!AL29)</f>
        <v/>
      </c>
      <c r="AE29" s="114" t="str">
        <f>IF(ISBLANK('In Process Calc.'!AM29),"",'In Process Calc.'!AM29)</f>
        <v/>
      </c>
      <c r="AF29" s="114" t="str">
        <f>IF(ISBLANK('In Process Calc.'!AN29),"",'In Process Calc.'!AN29)</f>
        <v/>
      </c>
      <c r="AH29" s="114" t="str">
        <f>IF(ISBLANK('In Process Calc.'!C37),"",'In Process Calc.'!C37)</f>
        <v/>
      </c>
      <c r="AI29" s="114" t="str">
        <f>IF(ISBLANK('Measured Data'!H41),"",'Measured Data'!H41)</f>
        <v/>
      </c>
      <c r="AJ29" s="114" t="str">
        <f>IF(ISBLANK('In Process Calc.'!K37),"",'In Process Calc.'!K37)</f>
        <v/>
      </c>
      <c r="AK29" s="114" t="str">
        <f>IF(ISBLANK('In Process Calc.'!L37),"",'In Process Calc.'!L37)</f>
        <v/>
      </c>
      <c r="AL29" s="114" t="str">
        <f>IF(ISBLANK('In Process Calc.'!M37),"",'In Process Calc.'!M37)</f>
        <v/>
      </c>
      <c r="AM29" s="114" t="str">
        <f>IF(ISBLANK('In Process Calc.'!N37),"",'In Process Calc.'!N37)</f>
        <v/>
      </c>
      <c r="AN29" s="114" t="str">
        <f>IF(ISBLANK('In Process Calc.'!O37),"",'In Process Calc.'!O37)</f>
        <v/>
      </c>
      <c r="AO29" s="114" t="str">
        <f>IF(ISBLANK('In Process Calc.'!P37),"",'In Process Calc.'!P37)</f>
        <v/>
      </c>
      <c r="AP29" s="114" t="str">
        <f>IF(ISBLANK('In Process Calc.'!Q37),"",'In Process Calc.'!Q37)</f>
        <v/>
      </c>
      <c r="AQ29" s="114" t="str">
        <f>IF(ISBLANK('In Process Calc.'!R37),"",'In Process Calc.'!R37)</f>
        <v/>
      </c>
      <c r="AR29" s="114" t="str">
        <f>IF(ISBLANK('In Process Calc.'!S37),"",'In Process Calc.'!S37)</f>
        <v/>
      </c>
      <c r="AS29" s="114" t="str">
        <f>IF(ISBLANK('In Process Calc.'!T37),"",'In Process Calc.'!T37)</f>
        <v/>
      </c>
      <c r="AT29" s="114" t="str">
        <f>IF(ISBLANK('In Process Calc.'!U37),"",'In Process Calc.'!U37)</f>
        <v/>
      </c>
      <c r="AU29" s="114" t="str">
        <f>IF(ISBLANK('In Process Calc.'!V37),"",'In Process Calc.'!V37)</f>
        <v/>
      </c>
      <c r="AV29" s="114" t="str">
        <f>IF(ISBLANK('In Process Calc.'!W37),"",'In Process Calc.'!W37)</f>
        <v/>
      </c>
      <c r="AW29" s="114" t="str">
        <f>IF(ISBLANK('In Process Calc.'!X37),"",'In Process Calc.'!X37)</f>
        <v/>
      </c>
      <c r="AX29" s="114" t="str">
        <f>IF(ISBLANK('In Process Calc.'!Y37),"",'In Process Calc.'!Y37)</f>
        <v/>
      </c>
      <c r="AY29" s="114" t="str">
        <f>IF(ISBLANK('In Process Calc.'!Z37),"",'In Process Calc.'!Z37)</f>
        <v/>
      </c>
      <c r="AZ29" s="114" t="str">
        <f>IF(ISBLANK('In Process Calc.'!AA37),"",'In Process Calc.'!AA37)</f>
        <v/>
      </c>
      <c r="BA29" s="114" t="str">
        <f>IF(ISBLANK('In Process Calc.'!AB37),"",'In Process Calc.'!AB37)</f>
        <v/>
      </c>
      <c r="BB29" s="114" t="str">
        <f>IF(ISBLANK('In Process Calc.'!AC37),"",'In Process Calc.'!AC37)</f>
        <v/>
      </c>
      <c r="BC29" s="114" t="str">
        <f>IF(ISBLANK('In Process Calc.'!AD37),"",'In Process Calc.'!AD37)</f>
        <v/>
      </c>
      <c r="BD29" s="114" t="str">
        <f>IF(ISBLANK('In Process Calc.'!AE37),"",'In Process Calc.'!AE37)</f>
        <v/>
      </c>
      <c r="BE29" s="114" t="str">
        <f>IF(ISBLANK('In Process Calc.'!AF37),"",'In Process Calc.'!AF37)</f>
        <v/>
      </c>
      <c r="BF29" s="114" t="str">
        <f>IF(ISBLANK('In Process Calc.'!AG37),"",'In Process Calc.'!AG37)</f>
        <v/>
      </c>
      <c r="BG29" s="114" t="str">
        <f>IF(ISBLANK('In Process Calc.'!AH37),"",'In Process Calc.'!AH37)</f>
        <v/>
      </c>
      <c r="BH29" s="114" t="str">
        <f>IF(ISBLANK('In Process Calc.'!AI37),"",'In Process Calc.'!AI37)</f>
        <v/>
      </c>
      <c r="BI29" s="114" t="str">
        <f>IF(ISBLANK('In Process Calc.'!AJ37),"",'In Process Calc.'!AJ37)</f>
        <v/>
      </c>
      <c r="BJ29" s="114" t="str">
        <f>IF(ISBLANK('In Process Calc.'!AK37),"",'In Process Calc.'!AK37)</f>
        <v/>
      </c>
      <c r="BK29" s="114" t="str">
        <f>IF(ISBLANK('In Process Calc.'!AL37),"",'In Process Calc.'!AL37)</f>
        <v/>
      </c>
      <c r="BL29" s="114" t="str">
        <f>IF(ISBLANK('In Process Calc.'!AM37),"",'In Process Calc.'!AM37)</f>
        <v/>
      </c>
      <c r="BM29" s="114" t="str">
        <f>IF(ISBLANK('In Process Calc.'!AN37),"",'In Process Calc.'!AN37)</f>
        <v/>
      </c>
      <c r="BO29" s="54" t="s">
        <v>57</v>
      </c>
      <c r="BP29" s="56">
        <f t="array" ref="BP29:BS29">LINEST($BH3:INDEX($BH:$BH,COUNT($BH:$BH)+2),$AH$3:INDEX($AH:$AH,COUNT($AH:$AH)+2)^{1,2,3},TRUE,TRUE)</f>
        <v>4.8209152628682373E-8</v>
      </c>
      <c r="BQ29" s="56">
        <v>-2.9137224650283879E-5</v>
      </c>
      <c r="BR29" s="56">
        <v>5.1540369783851106E-3</v>
      </c>
      <c r="BS29" s="56">
        <v>-2.5639365986474261E-2</v>
      </c>
      <c r="BT29" s="56">
        <f t="array" ref="BT29:BX29">LINEST($BH3:INDEX($BH:$BH,COUNT($BH:$BH)+2),$AH$3:INDEX($AH:$AH,COUNT($AH:$AH)+2)^{1,2,3,4},TRUE,TRUE)</f>
        <v>5.6205692530105174E-10</v>
      </c>
      <c r="BU29" s="56">
        <v>-2.9712760091972975E-7</v>
      </c>
      <c r="BV29" s="56">
        <v>3.3059191667115654E-5</v>
      </c>
      <c r="BW29" s="56">
        <v>1.8814588354469208E-3</v>
      </c>
      <c r="BX29" s="56">
        <v>-7.226339879249144E-3</v>
      </c>
      <c r="BY29" s="57">
        <f>IF('Cumulative Curves'!$B$31=6,#REF!,IF('Cumulative Curves'!$B$31=5,#REF!, IF( 'Cumulative Curves'!$B$31=4, BX29,IF('Cumulative Curves'!$B$31=3, BS29, 0))))</f>
        <v>-2.5639365986474261E-2</v>
      </c>
      <c r="BZ29" s="57">
        <f>IF('Cumulative Curves'!$B$31=6,#REF!,IF('Cumulative Curves'!$B$31=5,#REF!, IF( 'Cumulative Curves'!$B$31=4, BW29,IF('Cumulative Curves'!$B$31=3, BR29, 0))))</f>
        <v>5.1540369783851106E-3</v>
      </c>
      <c r="CA29" s="57">
        <f>IF('Cumulative Curves'!$B$31=6,#REF!,IF('Cumulative Curves'!$B$31=5,#REF!, IF( 'Cumulative Curves'!$B$31=4, BV29,IF('Cumulative Curves'!$B$31=3, BQ29, 0))))</f>
        <v>-2.9137224650283879E-5</v>
      </c>
      <c r="CB29" s="57">
        <f>IF('Cumulative Curves'!$B$31=6,#REF!,IF('Cumulative Curves'!$B$31=5,#REF!, IF( 'Cumulative Curves'!$B$31=4, BU29,IF('Cumulative Curves'!$B$31=3, BP29, 0))))</f>
        <v>4.8209152628682373E-8</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x14ac:dyDescent="0.15">
      <c r="A30" s="114" t="str">
        <f>IF(ISBLANK('In Process Calc.'!C30),"",'In Process Calc.'!C30)</f>
        <v/>
      </c>
      <c r="B30" s="114" t="str">
        <f>IF(ISBLANK('Measured Data'!H34),"",'Measured Data'!H34)</f>
        <v/>
      </c>
      <c r="C30" s="114" t="str">
        <f>IF(ISBLANK('In Process Calc.'!K30),"",'In Process Calc.'!K30)</f>
        <v/>
      </c>
      <c r="D30" s="114" t="str">
        <f>IF(ISBLANK('In Process Calc.'!L30),"",'In Process Calc.'!L30)</f>
        <v/>
      </c>
      <c r="E30" s="114" t="str">
        <f>IF(ISBLANK('In Process Calc.'!M30),"",'In Process Calc.'!M30)</f>
        <v/>
      </c>
      <c r="F30" s="114" t="str">
        <f>IF(ISBLANK('In Process Calc.'!N30),"",'In Process Calc.'!N30)</f>
        <v/>
      </c>
      <c r="G30" s="114" t="str">
        <f>IF(ISBLANK('In Process Calc.'!O30),"",'In Process Calc.'!O30)</f>
        <v/>
      </c>
      <c r="H30" s="114" t="str">
        <f>IF(ISBLANK('In Process Calc.'!P30),"",'In Process Calc.'!P30)</f>
        <v/>
      </c>
      <c r="I30" s="114" t="str">
        <f>IF(ISBLANK('In Process Calc.'!Q30),"",'In Process Calc.'!Q30)</f>
        <v/>
      </c>
      <c r="J30" s="114" t="str">
        <f>IF(ISBLANK('In Process Calc.'!R30),"",'In Process Calc.'!R30)</f>
        <v/>
      </c>
      <c r="K30" s="114" t="str">
        <f>IF(ISBLANK('In Process Calc.'!S30),"",'In Process Calc.'!S30)</f>
        <v/>
      </c>
      <c r="L30" s="114" t="str">
        <f>IF(ISBLANK('In Process Calc.'!T30),"",'In Process Calc.'!T30)</f>
        <v/>
      </c>
      <c r="M30" s="114" t="str">
        <f>IF(ISBLANK('In Process Calc.'!U30),"",'In Process Calc.'!U30)</f>
        <v/>
      </c>
      <c r="N30" s="114" t="str">
        <f>IF(ISBLANK('In Process Calc.'!V30),"",'In Process Calc.'!V30)</f>
        <v/>
      </c>
      <c r="O30" s="114" t="str">
        <f>IF(ISBLANK('In Process Calc.'!W30),"",'In Process Calc.'!W30)</f>
        <v/>
      </c>
      <c r="P30" s="114" t="str">
        <f>IF(ISBLANK('In Process Calc.'!X30),"",'In Process Calc.'!X30)</f>
        <v/>
      </c>
      <c r="Q30" s="114" t="str">
        <f>IF(ISBLANK('In Process Calc.'!Y30),"",'In Process Calc.'!Y30)</f>
        <v/>
      </c>
      <c r="R30" s="114" t="str">
        <f>IF(ISBLANK('In Process Calc.'!Z30),"",'In Process Calc.'!Z30)</f>
        <v/>
      </c>
      <c r="S30" s="114" t="str">
        <f>IF(ISBLANK('In Process Calc.'!AA30),"",'In Process Calc.'!AA30)</f>
        <v/>
      </c>
      <c r="T30" s="114" t="str">
        <f>IF(ISBLANK('In Process Calc.'!AB30),"",'In Process Calc.'!AB30)</f>
        <v/>
      </c>
      <c r="U30" s="114" t="str">
        <f>IF(ISBLANK('In Process Calc.'!AC30),"",'In Process Calc.'!AC30)</f>
        <v/>
      </c>
      <c r="V30" s="114" t="str">
        <f>IF(ISBLANK('In Process Calc.'!AD30),"",'In Process Calc.'!AD30)</f>
        <v/>
      </c>
      <c r="W30" s="114" t="str">
        <f>IF(ISBLANK('In Process Calc.'!AE30),"",'In Process Calc.'!AE30)</f>
        <v/>
      </c>
      <c r="X30" s="114" t="str">
        <f>IF(ISBLANK('In Process Calc.'!AF30),"",'In Process Calc.'!AF30)</f>
        <v/>
      </c>
      <c r="Y30" s="114" t="str">
        <f>IF(ISBLANK('In Process Calc.'!AG30),"",'In Process Calc.'!AG30)</f>
        <v/>
      </c>
      <c r="Z30" s="114" t="str">
        <f>IF(ISBLANK('In Process Calc.'!AH30),"",'In Process Calc.'!AH30)</f>
        <v/>
      </c>
      <c r="AA30" s="114" t="str">
        <f>IF(ISBLANK('In Process Calc.'!AI30),"",'In Process Calc.'!AI30)</f>
        <v/>
      </c>
      <c r="AB30" s="114" t="str">
        <f>IF(ISBLANK('In Process Calc.'!AJ30),"",'In Process Calc.'!AJ30)</f>
        <v/>
      </c>
      <c r="AC30" s="114" t="str">
        <f>IF(ISBLANK('In Process Calc.'!AK30),"",'In Process Calc.'!AK30)</f>
        <v/>
      </c>
      <c r="AD30" s="114" t="str">
        <f>IF(ISBLANK('In Process Calc.'!AL30),"",'In Process Calc.'!AL30)</f>
        <v/>
      </c>
      <c r="AE30" s="114" t="str">
        <f>IF(ISBLANK('In Process Calc.'!AM30),"",'In Process Calc.'!AM30)</f>
        <v/>
      </c>
      <c r="AF30" s="114" t="str">
        <f>IF(ISBLANK('In Process Calc.'!AN30),"",'In Process Calc.'!AN30)</f>
        <v/>
      </c>
      <c r="AH30" s="114" t="str">
        <f>IF(ISBLANK('In Process Calc.'!C38),"",'In Process Calc.'!C38)</f>
        <v/>
      </c>
      <c r="AI30" s="114" t="str">
        <f>IF(ISBLANK('Measured Data'!H42),"",'Measured Data'!H42)</f>
        <v/>
      </c>
      <c r="AJ30" s="114" t="str">
        <f>IF(ISBLANK('In Process Calc.'!K38),"",'In Process Calc.'!K38)</f>
        <v/>
      </c>
      <c r="AK30" s="114" t="str">
        <f>IF(ISBLANK('In Process Calc.'!L38),"",'In Process Calc.'!L38)</f>
        <v/>
      </c>
      <c r="AL30" s="114" t="str">
        <f>IF(ISBLANK('In Process Calc.'!M38),"",'In Process Calc.'!M38)</f>
        <v/>
      </c>
      <c r="AM30" s="114" t="str">
        <f>IF(ISBLANK('In Process Calc.'!N38),"",'In Process Calc.'!N38)</f>
        <v/>
      </c>
      <c r="AN30" s="114" t="str">
        <f>IF(ISBLANK('In Process Calc.'!O38),"",'In Process Calc.'!O38)</f>
        <v/>
      </c>
      <c r="AO30" s="114" t="str">
        <f>IF(ISBLANK('In Process Calc.'!P38),"",'In Process Calc.'!P38)</f>
        <v/>
      </c>
      <c r="AP30" s="114" t="str">
        <f>IF(ISBLANK('In Process Calc.'!Q38),"",'In Process Calc.'!Q38)</f>
        <v/>
      </c>
      <c r="AQ30" s="114" t="str">
        <f>IF(ISBLANK('In Process Calc.'!R38),"",'In Process Calc.'!R38)</f>
        <v/>
      </c>
      <c r="AR30" s="114" t="str">
        <f>IF(ISBLANK('In Process Calc.'!S38),"",'In Process Calc.'!S38)</f>
        <v/>
      </c>
      <c r="AS30" s="114" t="str">
        <f>IF(ISBLANK('In Process Calc.'!T38),"",'In Process Calc.'!T38)</f>
        <v/>
      </c>
      <c r="AT30" s="114" t="str">
        <f>IF(ISBLANK('In Process Calc.'!U38),"",'In Process Calc.'!U38)</f>
        <v/>
      </c>
      <c r="AU30" s="114" t="str">
        <f>IF(ISBLANK('In Process Calc.'!V38),"",'In Process Calc.'!V38)</f>
        <v/>
      </c>
      <c r="AV30" s="114" t="str">
        <f>IF(ISBLANK('In Process Calc.'!W38),"",'In Process Calc.'!W38)</f>
        <v/>
      </c>
      <c r="AW30" s="114" t="str">
        <f>IF(ISBLANK('In Process Calc.'!X38),"",'In Process Calc.'!X38)</f>
        <v/>
      </c>
      <c r="AX30" s="114" t="str">
        <f>IF(ISBLANK('In Process Calc.'!Y38),"",'In Process Calc.'!Y38)</f>
        <v/>
      </c>
      <c r="AY30" s="114" t="str">
        <f>IF(ISBLANK('In Process Calc.'!Z38),"",'In Process Calc.'!Z38)</f>
        <v/>
      </c>
      <c r="AZ30" s="114" t="str">
        <f>IF(ISBLANK('In Process Calc.'!AA38),"",'In Process Calc.'!AA38)</f>
        <v/>
      </c>
      <c r="BA30" s="114" t="str">
        <f>IF(ISBLANK('In Process Calc.'!AB38),"",'In Process Calc.'!AB38)</f>
        <v/>
      </c>
      <c r="BB30" s="114" t="str">
        <f>IF(ISBLANK('In Process Calc.'!AC38),"",'In Process Calc.'!AC38)</f>
        <v/>
      </c>
      <c r="BC30" s="114" t="str">
        <f>IF(ISBLANK('In Process Calc.'!AD38),"",'In Process Calc.'!AD38)</f>
        <v/>
      </c>
      <c r="BD30" s="114" t="str">
        <f>IF(ISBLANK('In Process Calc.'!AE38),"",'In Process Calc.'!AE38)</f>
        <v/>
      </c>
      <c r="BE30" s="114" t="str">
        <f>IF(ISBLANK('In Process Calc.'!AF38),"",'In Process Calc.'!AF38)</f>
        <v/>
      </c>
      <c r="BF30" s="114" t="str">
        <f>IF(ISBLANK('In Process Calc.'!AG38),"",'In Process Calc.'!AG38)</f>
        <v/>
      </c>
      <c r="BG30" s="114" t="str">
        <f>IF(ISBLANK('In Process Calc.'!AH38),"",'In Process Calc.'!AH38)</f>
        <v/>
      </c>
      <c r="BH30" s="114" t="str">
        <f>IF(ISBLANK('In Process Calc.'!AI38),"",'In Process Calc.'!AI38)</f>
        <v/>
      </c>
      <c r="BI30" s="114" t="str">
        <f>IF(ISBLANK('In Process Calc.'!AJ38),"",'In Process Calc.'!AJ38)</f>
        <v/>
      </c>
      <c r="BJ30" s="114" t="str">
        <f>IF(ISBLANK('In Process Calc.'!AK38),"",'In Process Calc.'!AK38)</f>
        <v/>
      </c>
      <c r="BK30" s="114" t="str">
        <f>IF(ISBLANK('In Process Calc.'!AL38),"",'In Process Calc.'!AL38)</f>
        <v/>
      </c>
      <c r="BL30" s="114" t="str">
        <f>IF(ISBLANK('In Process Calc.'!AM38),"",'In Process Calc.'!AM38)</f>
        <v/>
      </c>
      <c r="BM30" s="114" t="str">
        <f>IF(ISBLANK('In Process Calc.'!AN38),"",'In Process Calc.'!AN38)</f>
        <v/>
      </c>
      <c r="BO30" s="54" t="s">
        <v>60</v>
      </c>
      <c r="BP30" s="56">
        <f t="array" ref="BP30:BS30">LINEST($BI3:INDEX($BI:$BI,COUNT($BI:$BI)+2),$AH$3:INDEX($AH:$AH,COUNT($AH:$AH)+2)^{1,2,3},TRUE,TRUE)</f>
        <v>-5.3993208104132E-8</v>
      </c>
      <c r="BQ30" s="56">
        <v>3.1329350299209545E-5</v>
      </c>
      <c r="BR30" s="56">
        <v>1.0279611694771493E-3</v>
      </c>
      <c r="BS30" s="56">
        <v>-1.2114117017978265E-2</v>
      </c>
      <c r="BT30" s="56">
        <f t="array" ref="BT30:BX30">LINEST($BI3:INDEX($BI:$BI,COUNT($BI:$BI)+2),$AH$3:INDEX($AH:$AH,COUNT($AH:$AH)+2)^{1,2,3,4},TRUE,TRUE)</f>
        <v>2.0374766421758016E-10</v>
      </c>
      <c r="BU30" s="56">
        <v>-1.7917902779007166E-7</v>
      </c>
      <c r="BV30" s="56">
        <v>5.3875775717927957E-5</v>
      </c>
      <c r="BW30" s="56">
        <v>-1.5836022000847809E-4</v>
      </c>
      <c r="BX30" s="56">
        <v>-5.4393285906050859E-3</v>
      </c>
      <c r="BY30" s="57">
        <f>IF('Cumulative Curves'!$B$32=6,#REF!,IF('Cumulative Curves'!$B$32=5,#REF!, IF( 'Cumulative Curves'!$B$32=4, BX30,IF('Cumulative Curves'!$B$32=3, BS30, 0))))</f>
        <v>-1.2114117017978265E-2</v>
      </c>
      <c r="BZ30" s="57">
        <f>IF('Cumulative Curves'!$B$32=6,#REF!,IF('Cumulative Curves'!$B$32=5,#REF!, IF( 'Cumulative Curves'!$B$32=4, BW30,IF('Cumulative Curves'!$B$32=3, BR30, 0))))</f>
        <v>1.0279611694771493E-3</v>
      </c>
      <c r="CA30" s="57">
        <f>IF('Cumulative Curves'!$B$32=6,#REF!,IF('Cumulative Curves'!$B$32=5,#REF!, IF( 'Cumulative Curves'!$B$32=4, BV30,IF('Cumulative Curves'!$B$32=3, BQ30, 0))))</f>
        <v>3.1329350299209545E-5</v>
      </c>
      <c r="CB30" s="57">
        <f>IF('Cumulative Curves'!$B$32=6,#REF!,IF('Cumulative Curves'!$B$32=5,#REF!, IF( 'Cumulative Curves'!$B$32=4, BU30,IF('Cumulative Curves'!$B$32=3, BP30, 0))))</f>
        <v>-5.3993208104132E-8</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x14ac:dyDescent="0.15">
      <c r="A31" s="114" t="str">
        <f>IF(ISBLANK('In Process Calc.'!C31),"",'In Process Calc.'!C31)</f>
        <v/>
      </c>
      <c r="B31" s="114" t="str">
        <f>IF(ISBLANK('Measured Data'!H35),"",'Measured Data'!H35)</f>
        <v/>
      </c>
      <c r="C31" s="114" t="str">
        <f>IF(ISBLANK('In Process Calc.'!K31),"",'In Process Calc.'!K31)</f>
        <v/>
      </c>
      <c r="D31" s="114" t="str">
        <f>IF(ISBLANK('In Process Calc.'!L31),"",'In Process Calc.'!L31)</f>
        <v/>
      </c>
      <c r="E31" s="114" t="str">
        <f>IF(ISBLANK('In Process Calc.'!M31),"",'In Process Calc.'!M31)</f>
        <v/>
      </c>
      <c r="F31" s="114" t="str">
        <f>IF(ISBLANK('In Process Calc.'!N31),"",'In Process Calc.'!N31)</f>
        <v/>
      </c>
      <c r="G31" s="114" t="str">
        <f>IF(ISBLANK('In Process Calc.'!O31),"",'In Process Calc.'!O31)</f>
        <v/>
      </c>
      <c r="H31" s="114" t="str">
        <f>IF(ISBLANK('In Process Calc.'!P31),"",'In Process Calc.'!P31)</f>
        <v/>
      </c>
      <c r="I31" s="114" t="str">
        <f>IF(ISBLANK('In Process Calc.'!Q31),"",'In Process Calc.'!Q31)</f>
        <v/>
      </c>
      <c r="J31" s="114" t="str">
        <f>IF(ISBLANK('In Process Calc.'!R31),"",'In Process Calc.'!R31)</f>
        <v/>
      </c>
      <c r="K31" s="114" t="str">
        <f>IF(ISBLANK('In Process Calc.'!S31),"",'In Process Calc.'!S31)</f>
        <v/>
      </c>
      <c r="L31" s="114" t="str">
        <f>IF(ISBLANK('In Process Calc.'!T31),"",'In Process Calc.'!T31)</f>
        <v/>
      </c>
      <c r="M31" s="114" t="str">
        <f>IF(ISBLANK('In Process Calc.'!U31),"",'In Process Calc.'!U31)</f>
        <v/>
      </c>
      <c r="N31" s="114" t="str">
        <f>IF(ISBLANK('In Process Calc.'!V31),"",'In Process Calc.'!V31)</f>
        <v/>
      </c>
      <c r="O31" s="114" t="str">
        <f>IF(ISBLANK('In Process Calc.'!W31),"",'In Process Calc.'!W31)</f>
        <v/>
      </c>
      <c r="P31" s="114" t="str">
        <f>IF(ISBLANK('In Process Calc.'!X31),"",'In Process Calc.'!X31)</f>
        <v/>
      </c>
      <c r="Q31" s="114" t="str">
        <f>IF(ISBLANK('In Process Calc.'!Y31),"",'In Process Calc.'!Y31)</f>
        <v/>
      </c>
      <c r="R31" s="114" t="str">
        <f>IF(ISBLANK('In Process Calc.'!Z31),"",'In Process Calc.'!Z31)</f>
        <v/>
      </c>
      <c r="S31" s="114" t="str">
        <f>IF(ISBLANK('In Process Calc.'!AA31),"",'In Process Calc.'!AA31)</f>
        <v/>
      </c>
      <c r="T31" s="114" t="str">
        <f>IF(ISBLANK('In Process Calc.'!AB31),"",'In Process Calc.'!AB31)</f>
        <v/>
      </c>
      <c r="U31" s="114" t="str">
        <f>IF(ISBLANK('In Process Calc.'!AC31),"",'In Process Calc.'!AC31)</f>
        <v/>
      </c>
      <c r="V31" s="114" t="str">
        <f>IF(ISBLANK('In Process Calc.'!AD31),"",'In Process Calc.'!AD31)</f>
        <v/>
      </c>
      <c r="W31" s="114" t="str">
        <f>IF(ISBLANK('In Process Calc.'!AE31),"",'In Process Calc.'!AE31)</f>
        <v/>
      </c>
      <c r="X31" s="114" t="str">
        <f>IF(ISBLANK('In Process Calc.'!AF31),"",'In Process Calc.'!AF31)</f>
        <v/>
      </c>
      <c r="Y31" s="114" t="str">
        <f>IF(ISBLANK('In Process Calc.'!AG31),"",'In Process Calc.'!AG31)</f>
        <v/>
      </c>
      <c r="Z31" s="114" t="str">
        <f>IF(ISBLANK('In Process Calc.'!AH31),"",'In Process Calc.'!AH31)</f>
        <v/>
      </c>
      <c r="AA31" s="114" t="str">
        <f>IF(ISBLANK('In Process Calc.'!AI31),"",'In Process Calc.'!AI31)</f>
        <v/>
      </c>
      <c r="AB31" s="114" t="str">
        <f>IF(ISBLANK('In Process Calc.'!AJ31),"",'In Process Calc.'!AJ31)</f>
        <v/>
      </c>
      <c r="AC31" s="114" t="str">
        <f>IF(ISBLANK('In Process Calc.'!AK31),"",'In Process Calc.'!AK31)</f>
        <v/>
      </c>
      <c r="AD31" s="114" t="str">
        <f>IF(ISBLANK('In Process Calc.'!AL31),"",'In Process Calc.'!AL31)</f>
        <v/>
      </c>
      <c r="AE31" s="114" t="str">
        <f>IF(ISBLANK('In Process Calc.'!AM31),"",'In Process Calc.'!AM31)</f>
        <v/>
      </c>
      <c r="AF31" s="114" t="str">
        <f>IF(ISBLANK('In Process Calc.'!AN31),"",'In Process Calc.'!AN31)</f>
        <v/>
      </c>
      <c r="AH31" s="114" t="str">
        <f>IF(ISBLANK('In Process Calc.'!C39),"",'In Process Calc.'!C39)</f>
        <v/>
      </c>
      <c r="AI31" s="114" t="str">
        <f>IF(ISBLANK('Measured Data'!H43),"",'Measured Data'!H43)</f>
        <v/>
      </c>
      <c r="AJ31" s="114" t="str">
        <f>IF(ISBLANK('In Process Calc.'!K39),"",'In Process Calc.'!K39)</f>
        <v/>
      </c>
      <c r="AK31" s="114" t="str">
        <f>IF(ISBLANK('In Process Calc.'!L39),"",'In Process Calc.'!L39)</f>
        <v/>
      </c>
      <c r="AL31" s="114" t="str">
        <f>IF(ISBLANK('In Process Calc.'!M39),"",'In Process Calc.'!M39)</f>
        <v/>
      </c>
      <c r="AM31" s="114" t="str">
        <f>IF(ISBLANK('In Process Calc.'!N39),"",'In Process Calc.'!N39)</f>
        <v/>
      </c>
      <c r="AN31" s="114" t="str">
        <f>IF(ISBLANK('In Process Calc.'!O39),"",'In Process Calc.'!O39)</f>
        <v/>
      </c>
      <c r="AO31" s="114" t="str">
        <f>IF(ISBLANK('In Process Calc.'!P39),"",'In Process Calc.'!P39)</f>
        <v/>
      </c>
      <c r="AP31" s="114" t="str">
        <f>IF(ISBLANK('In Process Calc.'!Q39),"",'In Process Calc.'!Q39)</f>
        <v/>
      </c>
      <c r="AQ31" s="114" t="str">
        <f>IF(ISBLANK('In Process Calc.'!R39),"",'In Process Calc.'!R39)</f>
        <v/>
      </c>
      <c r="AR31" s="114" t="str">
        <f>IF(ISBLANK('In Process Calc.'!S39),"",'In Process Calc.'!S39)</f>
        <v/>
      </c>
      <c r="AS31" s="114" t="str">
        <f>IF(ISBLANK('In Process Calc.'!T39),"",'In Process Calc.'!T39)</f>
        <v/>
      </c>
      <c r="AT31" s="114" t="str">
        <f>IF(ISBLANK('In Process Calc.'!U39),"",'In Process Calc.'!U39)</f>
        <v/>
      </c>
      <c r="AU31" s="114" t="str">
        <f>IF(ISBLANK('In Process Calc.'!V39),"",'In Process Calc.'!V39)</f>
        <v/>
      </c>
      <c r="AV31" s="114" t="str">
        <f>IF(ISBLANK('In Process Calc.'!W39),"",'In Process Calc.'!W39)</f>
        <v/>
      </c>
      <c r="AW31" s="114" t="str">
        <f>IF(ISBLANK('In Process Calc.'!X39),"",'In Process Calc.'!X39)</f>
        <v/>
      </c>
      <c r="AX31" s="114" t="str">
        <f>IF(ISBLANK('In Process Calc.'!Y39),"",'In Process Calc.'!Y39)</f>
        <v/>
      </c>
      <c r="AY31" s="114" t="str">
        <f>IF(ISBLANK('In Process Calc.'!Z39),"",'In Process Calc.'!Z39)</f>
        <v/>
      </c>
      <c r="AZ31" s="114" t="str">
        <f>IF(ISBLANK('In Process Calc.'!AA39),"",'In Process Calc.'!AA39)</f>
        <v/>
      </c>
      <c r="BA31" s="114" t="str">
        <f>IF(ISBLANK('In Process Calc.'!AB39),"",'In Process Calc.'!AB39)</f>
        <v/>
      </c>
      <c r="BB31" s="114" t="str">
        <f>IF(ISBLANK('In Process Calc.'!AC39),"",'In Process Calc.'!AC39)</f>
        <v/>
      </c>
      <c r="BC31" s="114" t="str">
        <f>IF(ISBLANK('In Process Calc.'!AD39),"",'In Process Calc.'!AD39)</f>
        <v/>
      </c>
      <c r="BD31" s="114" t="str">
        <f>IF(ISBLANK('In Process Calc.'!AE39),"",'In Process Calc.'!AE39)</f>
        <v/>
      </c>
      <c r="BE31" s="114" t="str">
        <f>IF(ISBLANK('In Process Calc.'!AF39),"",'In Process Calc.'!AF39)</f>
        <v/>
      </c>
      <c r="BF31" s="114" t="str">
        <f>IF(ISBLANK('In Process Calc.'!AG39),"",'In Process Calc.'!AG39)</f>
        <v/>
      </c>
      <c r="BG31" s="114" t="str">
        <f>IF(ISBLANK('In Process Calc.'!AH39),"",'In Process Calc.'!AH39)</f>
        <v/>
      </c>
      <c r="BH31" s="114" t="str">
        <f>IF(ISBLANK('In Process Calc.'!AI39),"",'In Process Calc.'!AI39)</f>
        <v/>
      </c>
      <c r="BI31" s="114" t="str">
        <f>IF(ISBLANK('In Process Calc.'!AJ39),"",'In Process Calc.'!AJ39)</f>
        <v/>
      </c>
      <c r="BJ31" s="114" t="str">
        <f>IF(ISBLANK('In Process Calc.'!AK39),"",'In Process Calc.'!AK39)</f>
        <v/>
      </c>
      <c r="BK31" s="114" t="str">
        <f>IF(ISBLANK('In Process Calc.'!AL39),"",'In Process Calc.'!AL39)</f>
        <v/>
      </c>
      <c r="BL31" s="114" t="str">
        <f>IF(ISBLANK('In Process Calc.'!AM39),"",'In Process Calc.'!AM39)</f>
        <v/>
      </c>
      <c r="BM31" s="114" t="str">
        <f>IF(ISBLANK('In Process Calc.'!AN39),"",'In Process Calc.'!AN39)</f>
        <v/>
      </c>
      <c r="BO31" s="54" t="s">
        <v>58</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x14ac:dyDescent="0.15">
      <c r="A32" s="114" t="str">
        <f>IF(ISBLANK('In Process Calc.'!C32),"",'In Process Calc.'!C32)</f>
        <v/>
      </c>
      <c r="B32" s="114" t="str">
        <f>IF(ISBLANK('Measured Data'!H36),"",'Measured Data'!H36)</f>
        <v/>
      </c>
      <c r="C32" s="114" t="str">
        <f>IF(ISBLANK('In Process Calc.'!K32),"",'In Process Calc.'!K32)</f>
        <v/>
      </c>
      <c r="D32" s="114" t="str">
        <f>IF(ISBLANK('In Process Calc.'!L32),"",'In Process Calc.'!L32)</f>
        <v/>
      </c>
      <c r="E32" s="114" t="str">
        <f>IF(ISBLANK('In Process Calc.'!M32),"",'In Process Calc.'!M32)</f>
        <v/>
      </c>
      <c r="F32" s="114" t="str">
        <f>IF(ISBLANK('In Process Calc.'!N32),"",'In Process Calc.'!N32)</f>
        <v/>
      </c>
      <c r="G32" s="114" t="str">
        <f>IF(ISBLANK('In Process Calc.'!O32),"",'In Process Calc.'!O32)</f>
        <v/>
      </c>
      <c r="H32" s="114" t="str">
        <f>IF(ISBLANK('In Process Calc.'!P32),"",'In Process Calc.'!P32)</f>
        <v/>
      </c>
      <c r="I32" s="114" t="str">
        <f>IF(ISBLANK('In Process Calc.'!Q32),"",'In Process Calc.'!Q32)</f>
        <v/>
      </c>
      <c r="J32" s="114" t="str">
        <f>IF(ISBLANK('In Process Calc.'!R32),"",'In Process Calc.'!R32)</f>
        <v/>
      </c>
      <c r="K32" s="114" t="str">
        <f>IF(ISBLANK('In Process Calc.'!S32),"",'In Process Calc.'!S32)</f>
        <v/>
      </c>
      <c r="L32" s="114" t="str">
        <f>IF(ISBLANK('In Process Calc.'!T32),"",'In Process Calc.'!T32)</f>
        <v/>
      </c>
      <c r="M32" s="114" t="str">
        <f>IF(ISBLANK('In Process Calc.'!U32),"",'In Process Calc.'!U32)</f>
        <v/>
      </c>
      <c r="N32" s="114" t="str">
        <f>IF(ISBLANK('In Process Calc.'!V32),"",'In Process Calc.'!V32)</f>
        <v/>
      </c>
      <c r="O32" s="114" t="str">
        <f>IF(ISBLANK('In Process Calc.'!W32),"",'In Process Calc.'!W32)</f>
        <v/>
      </c>
      <c r="P32" s="114" t="str">
        <f>IF(ISBLANK('In Process Calc.'!X32),"",'In Process Calc.'!X32)</f>
        <v/>
      </c>
      <c r="Q32" s="114" t="str">
        <f>IF(ISBLANK('In Process Calc.'!Y32),"",'In Process Calc.'!Y32)</f>
        <v/>
      </c>
      <c r="R32" s="114" t="str">
        <f>IF(ISBLANK('In Process Calc.'!Z32),"",'In Process Calc.'!Z32)</f>
        <v/>
      </c>
      <c r="S32" s="114" t="str">
        <f>IF(ISBLANK('In Process Calc.'!AA32),"",'In Process Calc.'!AA32)</f>
        <v/>
      </c>
      <c r="T32" s="114" t="str">
        <f>IF(ISBLANK('In Process Calc.'!AB32),"",'In Process Calc.'!AB32)</f>
        <v/>
      </c>
      <c r="U32" s="114" t="str">
        <f>IF(ISBLANK('In Process Calc.'!AC32),"",'In Process Calc.'!AC32)</f>
        <v/>
      </c>
      <c r="V32" s="114" t="str">
        <f>IF(ISBLANK('In Process Calc.'!AD32),"",'In Process Calc.'!AD32)</f>
        <v/>
      </c>
      <c r="W32" s="114" t="str">
        <f>IF(ISBLANK('In Process Calc.'!AE32),"",'In Process Calc.'!AE32)</f>
        <v/>
      </c>
      <c r="X32" s="114" t="str">
        <f>IF(ISBLANK('In Process Calc.'!AF32),"",'In Process Calc.'!AF32)</f>
        <v/>
      </c>
      <c r="Y32" s="114" t="str">
        <f>IF(ISBLANK('In Process Calc.'!AG32),"",'In Process Calc.'!AG32)</f>
        <v/>
      </c>
      <c r="Z32" s="114" t="str">
        <f>IF(ISBLANK('In Process Calc.'!AH32),"",'In Process Calc.'!AH32)</f>
        <v/>
      </c>
      <c r="AA32" s="114" t="str">
        <f>IF(ISBLANK('In Process Calc.'!AI32),"",'In Process Calc.'!AI32)</f>
        <v/>
      </c>
      <c r="AB32" s="114" t="str">
        <f>IF(ISBLANK('In Process Calc.'!AJ32),"",'In Process Calc.'!AJ32)</f>
        <v/>
      </c>
      <c r="AC32" s="114" t="str">
        <f>IF(ISBLANK('In Process Calc.'!AK32),"",'In Process Calc.'!AK32)</f>
        <v/>
      </c>
      <c r="AD32" s="114" t="str">
        <f>IF(ISBLANK('In Process Calc.'!AL32),"",'In Process Calc.'!AL32)</f>
        <v/>
      </c>
      <c r="AE32" s="114" t="str">
        <f>IF(ISBLANK('In Process Calc.'!AM32),"",'In Process Calc.'!AM32)</f>
        <v/>
      </c>
      <c r="AF32" s="114" t="str">
        <f>IF(ISBLANK('In Process Calc.'!AN32),"",'In Process Calc.'!AN32)</f>
        <v/>
      </c>
      <c r="AH32" s="114" t="str">
        <f>IF(ISBLANK('In Process Calc.'!C40),"",'In Process Calc.'!C40)</f>
        <v/>
      </c>
      <c r="AI32" s="114" t="str">
        <f>IF(ISBLANK('Measured Data'!H44),"",'Measured Data'!H44)</f>
        <v/>
      </c>
      <c r="AJ32" s="114" t="str">
        <f>IF(ISBLANK('In Process Calc.'!K40),"",'In Process Calc.'!K40)</f>
        <v/>
      </c>
      <c r="AK32" s="114" t="str">
        <f>IF(ISBLANK('In Process Calc.'!L40),"",'In Process Calc.'!L40)</f>
        <v/>
      </c>
      <c r="AL32" s="114" t="str">
        <f>IF(ISBLANK('In Process Calc.'!M40),"",'In Process Calc.'!M40)</f>
        <v/>
      </c>
      <c r="AM32" s="114" t="str">
        <f>IF(ISBLANK('In Process Calc.'!N40),"",'In Process Calc.'!N40)</f>
        <v/>
      </c>
      <c r="AN32" s="114" t="str">
        <f>IF(ISBLANK('In Process Calc.'!O40),"",'In Process Calc.'!O40)</f>
        <v/>
      </c>
      <c r="AO32" s="114" t="str">
        <f>IF(ISBLANK('In Process Calc.'!P40),"",'In Process Calc.'!P40)</f>
        <v/>
      </c>
      <c r="AP32" s="114" t="str">
        <f>IF(ISBLANK('In Process Calc.'!Q40),"",'In Process Calc.'!Q40)</f>
        <v/>
      </c>
      <c r="AQ32" s="114" t="str">
        <f>IF(ISBLANK('In Process Calc.'!R40),"",'In Process Calc.'!R40)</f>
        <v/>
      </c>
      <c r="AR32" s="114" t="str">
        <f>IF(ISBLANK('In Process Calc.'!S40),"",'In Process Calc.'!S40)</f>
        <v/>
      </c>
      <c r="AS32" s="114" t="str">
        <f>IF(ISBLANK('In Process Calc.'!T40),"",'In Process Calc.'!T40)</f>
        <v/>
      </c>
      <c r="AT32" s="114" t="str">
        <f>IF(ISBLANK('In Process Calc.'!U40),"",'In Process Calc.'!U40)</f>
        <v/>
      </c>
      <c r="AU32" s="114" t="str">
        <f>IF(ISBLANK('In Process Calc.'!V40),"",'In Process Calc.'!V40)</f>
        <v/>
      </c>
      <c r="AV32" s="114" t="str">
        <f>IF(ISBLANK('In Process Calc.'!W40),"",'In Process Calc.'!W40)</f>
        <v/>
      </c>
      <c r="AW32" s="114" t="str">
        <f>IF(ISBLANK('In Process Calc.'!X40),"",'In Process Calc.'!X40)</f>
        <v/>
      </c>
      <c r="AX32" s="114" t="str">
        <f>IF(ISBLANK('In Process Calc.'!Y40),"",'In Process Calc.'!Y40)</f>
        <v/>
      </c>
      <c r="AY32" s="114" t="str">
        <f>IF(ISBLANK('In Process Calc.'!Z40),"",'In Process Calc.'!Z40)</f>
        <v/>
      </c>
      <c r="AZ32" s="114" t="str">
        <f>IF(ISBLANK('In Process Calc.'!AA40),"",'In Process Calc.'!AA40)</f>
        <v/>
      </c>
      <c r="BA32" s="114" t="str">
        <f>IF(ISBLANK('In Process Calc.'!AB40),"",'In Process Calc.'!AB40)</f>
        <v/>
      </c>
      <c r="BB32" s="114" t="str">
        <f>IF(ISBLANK('In Process Calc.'!AC40),"",'In Process Calc.'!AC40)</f>
        <v/>
      </c>
      <c r="BC32" s="114" t="str">
        <f>IF(ISBLANK('In Process Calc.'!AD40),"",'In Process Calc.'!AD40)</f>
        <v/>
      </c>
      <c r="BD32" s="114" t="str">
        <f>IF(ISBLANK('In Process Calc.'!AE40),"",'In Process Calc.'!AE40)</f>
        <v/>
      </c>
      <c r="BE32" s="114" t="str">
        <f>IF(ISBLANK('In Process Calc.'!AF40),"",'In Process Calc.'!AF40)</f>
        <v/>
      </c>
      <c r="BF32" s="114" t="str">
        <f>IF(ISBLANK('In Process Calc.'!AG40),"",'In Process Calc.'!AG40)</f>
        <v/>
      </c>
      <c r="BG32" s="114" t="str">
        <f>IF(ISBLANK('In Process Calc.'!AH40),"",'In Process Calc.'!AH40)</f>
        <v/>
      </c>
      <c r="BH32" s="114" t="str">
        <f>IF(ISBLANK('In Process Calc.'!AI40),"",'In Process Calc.'!AI40)</f>
        <v/>
      </c>
      <c r="BI32" s="114" t="str">
        <f>IF(ISBLANK('In Process Calc.'!AJ40),"",'In Process Calc.'!AJ40)</f>
        <v/>
      </c>
      <c r="BJ32" s="114" t="str">
        <f>IF(ISBLANK('In Process Calc.'!AK40),"",'In Process Calc.'!AK40)</f>
        <v/>
      </c>
      <c r="BK32" s="114" t="str">
        <f>IF(ISBLANK('In Process Calc.'!AL40),"",'In Process Calc.'!AL40)</f>
        <v/>
      </c>
      <c r="BL32" s="114" t="str">
        <f>IF(ISBLANK('In Process Calc.'!AM40),"",'In Process Calc.'!AM40)</f>
        <v/>
      </c>
      <c r="BM32" s="114" t="str">
        <f>IF(ISBLANK('In Process Calc.'!AN40),"",'In Process Calc.'!AN40)</f>
        <v/>
      </c>
      <c r="BO32" s="54" t="s">
        <v>115</v>
      </c>
      <c r="BP32" s="56">
        <f t="array" ref="BP32:BS32">LINEST($BK3:INDEX($BK:$BK,COUNT($BK:$BK)+2),$AH$3:INDEX($AH:$AH,COUNT($AH:$AH)+2)^{1,2,3},TRUE,TRUE)</f>
        <v>-6.408809775834363E-7</v>
      </c>
      <c r="BQ32" s="56">
        <v>3.2393554906637393E-4</v>
      </c>
      <c r="BR32" s="56">
        <v>5.1002451040180356E-2</v>
      </c>
      <c r="BS32" s="56">
        <v>-0.22651772917562596</v>
      </c>
      <c r="BT32" s="56">
        <f t="array" ref="BT32:BX32">LINEST($BK3:INDEX($BK:$BK,COUNT($BK:$BK)+2),$AH$3:INDEX($AH:$AH,COUNT($AH:$AH)+2)^{1,2,3,4},TRUE,TRUE)</f>
        <v>3.4659775163389058E-9</v>
      </c>
      <c r="BU32" s="56">
        <v>-2.7704329312812949E-6</v>
      </c>
      <c r="BV32" s="56">
        <v>7.0747566902396649E-4</v>
      </c>
      <c r="BW32" s="56">
        <v>3.0821786496619253E-2</v>
      </c>
      <c r="BX32" s="56">
        <v>-0.11297205146474809</v>
      </c>
      <c r="BY32" s="57">
        <f>IF('Cumulative Curves'!$B$23=6,#REF!,IF('Cumulative Curves'!$B$23=5,#REF!, IF( 'Cumulative Curves'!$B$23=4, BX32,IF('Cumulative Curves'!$B$23=3, BS32, 0))))</f>
        <v>-0.22651772917562596</v>
      </c>
      <c r="BZ32" s="57">
        <f>IF('Cumulative Curves'!$B$23=6,#REF!,IF('Cumulative Curves'!$B$23=5,#REF!, IF( 'Cumulative Curves'!$B$23=4, BW32,IF('Cumulative Curves'!$B$23=3, BR32, 0))))</f>
        <v>5.1002451040180356E-2</v>
      </c>
      <c r="CA32" s="57">
        <f>IF('Cumulative Curves'!$B$23=6,#REF!,IF('Cumulative Curves'!$B$23=5,#REF!, IF( 'Cumulative Curves'!$B$23=4, BV32,IF('Cumulative Curves'!$B$23=3, BQ32, 0))))</f>
        <v>3.2393554906637393E-4</v>
      </c>
      <c r="CB32" s="57">
        <f>IF('Cumulative Curves'!$B$23=6,#REF!,IF('Cumulative Curves'!$B$23=5,#REF!, IF( 'Cumulative Curves'!$B$23=4, BU32,IF('Cumulative Curves'!$B$23=3, BP32, 0))))</f>
        <v>-6.408809775834363E-7</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x14ac:dyDescent="0.15">
      <c r="A33" s="114" t="str">
        <f>IF(ISBLANK('In Process Calc.'!C33),"",'In Process Calc.'!C33)</f>
        <v/>
      </c>
      <c r="B33" s="114" t="str">
        <f>IF(ISBLANK('Measured Data'!H37),"",'Measured Data'!H37)</f>
        <v/>
      </c>
      <c r="C33" s="114" t="str">
        <f>IF(ISBLANK('In Process Calc.'!K33),"",'In Process Calc.'!K33)</f>
        <v/>
      </c>
      <c r="D33" s="114" t="str">
        <f>IF(ISBLANK('In Process Calc.'!L33),"",'In Process Calc.'!L33)</f>
        <v/>
      </c>
      <c r="E33" s="114" t="str">
        <f>IF(ISBLANK('In Process Calc.'!M33),"",'In Process Calc.'!M33)</f>
        <v/>
      </c>
      <c r="F33" s="114" t="str">
        <f>IF(ISBLANK('In Process Calc.'!N33),"",'In Process Calc.'!N33)</f>
        <v/>
      </c>
      <c r="G33" s="114" t="str">
        <f>IF(ISBLANK('In Process Calc.'!O33),"",'In Process Calc.'!O33)</f>
        <v/>
      </c>
      <c r="H33" s="114" t="str">
        <f>IF(ISBLANK('In Process Calc.'!P33),"",'In Process Calc.'!P33)</f>
        <v/>
      </c>
      <c r="I33" s="114" t="str">
        <f>IF(ISBLANK('In Process Calc.'!Q33),"",'In Process Calc.'!Q33)</f>
        <v/>
      </c>
      <c r="J33" s="114" t="str">
        <f>IF(ISBLANK('In Process Calc.'!R33),"",'In Process Calc.'!R33)</f>
        <v/>
      </c>
      <c r="K33" s="114" t="str">
        <f>IF(ISBLANK('In Process Calc.'!S33),"",'In Process Calc.'!S33)</f>
        <v/>
      </c>
      <c r="L33" s="114" t="str">
        <f>IF(ISBLANK('In Process Calc.'!T33),"",'In Process Calc.'!T33)</f>
        <v/>
      </c>
      <c r="M33" s="114" t="str">
        <f>IF(ISBLANK('In Process Calc.'!U33),"",'In Process Calc.'!U33)</f>
        <v/>
      </c>
      <c r="N33" s="114" t="str">
        <f>IF(ISBLANK('In Process Calc.'!V33),"",'In Process Calc.'!V33)</f>
        <v/>
      </c>
      <c r="O33" s="114" t="str">
        <f>IF(ISBLANK('In Process Calc.'!W33),"",'In Process Calc.'!W33)</f>
        <v/>
      </c>
      <c r="P33" s="114" t="str">
        <f>IF(ISBLANK('In Process Calc.'!X33),"",'In Process Calc.'!X33)</f>
        <v/>
      </c>
      <c r="Q33" s="114" t="str">
        <f>IF(ISBLANK('In Process Calc.'!Y33),"",'In Process Calc.'!Y33)</f>
        <v/>
      </c>
      <c r="R33" s="114" t="str">
        <f>IF(ISBLANK('In Process Calc.'!Z33),"",'In Process Calc.'!Z33)</f>
        <v/>
      </c>
      <c r="S33" s="114" t="str">
        <f>IF(ISBLANK('In Process Calc.'!AA33),"",'In Process Calc.'!AA33)</f>
        <v/>
      </c>
      <c r="T33" s="114" t="str">
        <f>IF(ISBLANK('In Process Calc.'!AB33),"",'In Process Calc.'!AB33)</f>
        <v/>
      </c>
      <c r="U33" s="114" t="str">
        <f>IF(ISBLANK('In Process Calc.'!AC33),"",'In Process Calc.'!AC33)</f>
        <v/>
      </c>
      <c r="V33" s="114" t="str">
        <f>IF(ISBLANK('In Process Calc.'!AD33),"",'In Process Calc.'!AD33)</f>
        <v/>
      </c>
      <c r="W33" s="114" t="str">
        <f>IF(ISBLANK('In Process Calc.'!AE33),"",'In Process Calc.'!AE33)</f>
        <v/>
      </c>
      <c r="X33" s="114" t="str">
        <f>IF(ISBLANK('In Process Calc.'!AF33),"",'In Process Calc.'!AF33)</f>
        <v/>
      </c>
      <c r="Y33" s="114" t="str">
        <f>IF(ISBLANK('In Process Calc.'!AG33),"",'In Process Calc.'!AG33)</f>
        <v/>
      </c>
      <c r="Z33" s="114" t="str">
        <f>IF(ISBLANK('In Process Calc.'!AH33),"",'In Process Calc.'!AH33)</f>
        <v/>
      </c>
      <c r="AA33" s="114" t="str">
        <f>IF(ISBLANK('In Process Calc.'!AI33),"",'In Process Calc.'!AI33)</f>
        <v/>
      </c>
      <c r="AB33" s="114" t="str">
        <f>IF(ISBLANK('In Process Calc.'!AJ33),"",'In Process Calc.'!AJ33)</f>
        <v/>
      </c>
      <c r="AC33" s="114" t="str">
        <f>IF(ISBLANK('In Process Calc.'!AK33),"",'In Process Calc.'!AK33)</f>
        <v/>
      </c>
      <c r="AD33" s="114" t="str">
        <f>IF(ISBLANK('In Process Calc.'!AL33),"",'In Process Calc.'!AL33)</f>
        <v/>
      </c>
      <c r="AE33" s="114" t="str">
        <f>IF(ISBLANK('In Process Calc.'!AM33),"",'In Process Calc.'!AM33)</f>
        <v/>
      </c>
      <c r="AF33" s="114" t="str">
        <f>IF(ISBLANK('In Process Calc.'!AN33),"",'In Process Calc.'!AN33)</f>
        <v/>
      </c>
      <c r="AH33" s="114" t="str">
        <f>IF(ISBLANK('In Process Calc.'!C41),"",'In Process Calc.'!C41)</f>
        <v/>
      </c>
      <c r="AI33" s="114" t="str">
        <f>IF(ISBLANK('Measured Data'!H45),"",'Measured Data'!H45)</f>
        <v/>
      </c>
      <c r="AJ33" s="114" t="str">
        <f>IF(ISBLANK('In Process Calc.'!K41),"",'In Process Calc.'!K41)</f>
        <v/>
      </c>
      <c r="AK33" s="114" t="str">
        <f>IF(ISBLANK('In Process Calc.'!L41),"",'In Process Calc.'!L41)</f>
        <v/>
      </c>
      <c r="AL33" s="114" t="str">
        <f>IF(ISBLANK('In Process Calc.'!M41),"",'In Process Calc.'!M41)</f>
        <v/>
      </c>
      <c r="AM33" s="114" t="str">
        <f>IF(ISBLANK('In Process Calc.'!N41),"",'In Process Calc.'!N41)</f>
        <v/>
      </c>
      <c r="AN33" s="114" t="str">
        <f>IF(ISBLANK('In Process Calc.'!O41),"",'In Process Calc.'!O41)</f>
        <v/>
      </c>
      <c r="AO33" s="114" t="str">
        <f>IF(ISBLANK('In Process Calc.'!P41),"",'In Process Calc.'!P41)</f>
        <v/>
      </c>
      <c r="AP33" s="114" t="str">
        <f>IF(ISBLANK('In Process Calc.'!Q41),"",'In Process Calc.'!Q41)</f>
        <v/>
      </c>
      <c r="AQ33" s="114" t="str">
        <f>IF(ISBLANK('In Process Calc.'!R41),"",'In Process Calc.'!R41)</f>
        <v/>
      </c>
      <c r="AR33" s="114" t="str">
        <f>IF(ISBLANK('In Process Calc.'!S41),"",'In Process Calc.'!S41)</f>
        <v/>
      </c>
      <c r="AS33" s="114" t="str">
        <f>IF(ISBLANK('In Process Calc.'!T41),"",'In Process Calc.'!T41)</f>
        <v/>
      </c>
      <c r="AT33" s="114" t="str">
        <f>IF(ISBLANK('In Process Calc.'!U41),"",'In Process Calc.'!U41)</f>
        <v/>
      </c>
      <c r="AU33" s="114" t="str">
        <f>IF(ISBLANK('In Process Calc.'!V41),"",'In Process Calc.'!V41)</f>
        <v/>
      </c>
      <c r="AV33" s="114" t="str">
        <f>IF(ISBLANK('In Process Calc.'!W41),"",'In Process Calc.'!W41)</f>
        <v/>
      </c>
      <c r="AW33" s="114" t="str">
        <f>IF(ISBLANK('In Process Calc.'!X41),"",'In Process Calc.'!X41)</f>
        <v/>
      </c>
      <c r="AX33" s="114" t="str">
        <f>IF(ISBLANK('In Process Calc.'!Y41),"",'In Process Calc.'!Y41)</f>
        <v/>
      </c>
      <c r="AY33" s="114" t="str">
        <f>IF(ISBLANK('In Process Calc.'!Z41),"",'In Process Calc.'!Z41)</f>
        <v/>
      </c>
      <c r="AZ33" s="114" t="str">
        <f>IF(ISBLANK('In Process Calc.'!AA41),"",'In Process Calc.'!AA41)</f>
        <v/>
      </c>
      <c r="BA33" s="114" t="str">
        <f>IF(ISBLANK('In Process Calc.'!AB41),"",'In Process Calc.'!AB41)</f>
        <v/>
      </c>
      <c r="BB33" s="114" t="str">
        <f>IF(ISBLANK('In Process Calc.'!AC41),"",'In Process Calc.'!AC41)</f>
        <v/>
      </c>
      <c r="BC33" s="114" t="str">
        <f>IF(ISBLANK('In Process Calc.'!AD41),"",'In Process Calc.'!AD41)</f>
        <v/>
      </c>
      <c r="BD33" s="114" t="str">
        <f>IF(ISBLANK('In Process Calc.'!AE41),"",'In Process Calc.'!AE41)</f>
        <v/>
      </c>
      <c r="BE33" s="114" t="str">
        <f>IF(ISBLANK('In Process Calc.'!AF41),"",'In Process Calc.'!AF41)</f>
        <v/>
      </c>
      <c r="BF33" s="114" t="str">
        <f>IF(ISBLANK('In Process Calc.'!AG41),"",'In Process Calc.'!AG41)</f>
        <v/>
      </c>
      <c r="BG33" s="114" t="str">
        <f>IF(ISBLANK('In Process Calc.'!AH41),"",'In Process Calc.'!AH41)</f>
        <v/>
      </c>
      <c r="BH33" s="114" t="str">
        <f>IF(ISBLANK('In Process Calc.'!AI41),"",'In Process Calc.'!AI41)</f>
        <v/>
      </c>
      <c r="BI33" s="114" t="str">
        <f>IF(ISBLANK('In Process Calc.'!AJ41),"",'In Process Calc.'!AJ41)</f>
        <v/>
      </c>
      <c r="BJ33" s="114" t="str">
        <f>IF(ISBLANK('In Process Calc.'!AK41),"",'In Process Calc.'!AK41)</f>
        <v/>
      </c>
      <c r="BK33" s="114" t="str">
        <f>IF(ISBLANK('In Process Calc.'!AL41),"",'In Process Calc.'!AL41)</f>
        <v/>
      </c>
      <c r="BL33" s="114" t="str">
        <f>IF(ISBLANK('In Process Calc.'!AM41),"",'In Process Calc.'!AM41)</f>
        <v/>
      </c>
      <c r="BM33" s="114" t="str">
        <f>IF(ISBLANK('In Process Calc.'!AN41),"",'In Process Calc.'!AN41)</f>
        <v/>
      </c>
      <c r="BO33" s="54" t="s">
        <v>114</v>
      </c>
      <c r="BP33" s="56">
        <f t="array" ref="BP33:BS33">LINEST($BL3:INDEX($BL:$BL,COUNT($BL:$BL)+2),$AH$3:INDEX($AH:$AH,COUNT($AH:$AH)+2)^{1,2,3},TRUE,TRUE)</f>
        <v>-8.2143886101373795E-7</v>
      </c>
      <c r="BQ33" s="56">
        <v>4.3384162065044599E-4</v>
      </c>
      <c r="BR33" s="56">
        <v>5.7600493156114624E-2</v>
      </c>
      <c r="BS33" s="56">
        <v>-0.11180261389729651</v>
      </c>
      <c r="BT33" s="56">
        <f t="array" ref="BT33:BX33">LINEST($BL3:INDEX($BL:$BL,COUNT($BL:$BL)+2),$AH$3:INDEX($AH:$AH,COUNT($AH:$AH)+2)^{1,2,3,4},TRUE,TRUE)</f>
        <v>-1.2251372251527849E-9</v>
      </c>
      <c r="BU33" s="56">
        <v>-6.8694978783378918E-8</v>
      </c>
      <c r="BV33" s="56">
        <v>2.9826968572458095E-4</v>
      </c>
      <c r="BW33" s="56">
        <v>6.4733858345036352E-2</v>
      </c>
      <c r="BX33" s="56">
        <v>-0.15193819927343855</v>
      </c>
      <c r="BY33" s="57">
        <f>IF('Cumulative Curves'!$B$24=6,#REF!,IF('Cumulative Curves'!$B$24=5,#REF!, IF( 'Cumulative Curves'!$B$24=4, BX33,IF('Cumulative Curves'!$B$24=3, BS33, 0))))</f>
        <v>-0.11180261389729651</v>
      </c>
      <c r="BZ33" s="57">
        <f>IF('Cumulative Curves'!$B$24=6,#REF!,IF('Cumulative Curves'!$B$24=5,#REF!, IF( 'Cumulative Curves'!$B$24=4, BW33,IF('Cumulative Curves'!$B$24=3, BR33, 0))))</f>
        <v>5.7600493156114624E-2</v>
      </c>
      <c r="CA33" s="57">
        <f>IF('Cumulative Curves'!$B$24=6,#REF!,IF('Cumulative Curves'!$B$24=5,#REF!, IF( 'Cumulative Curves'!$B$24=4, BV33,IF('Cumulative Curves'!$B$24=3, BQ33, 0))))</f>
        <v>4.3384162065044599E-4</v>
      </c>
      <c r="CB33" s="57">
        <f>IF('Cumulative Curves'!$B$24=6,#REF!,IF('Cumulative Curves'!$B$24=5,#REF!, IF( 'Cumulative Curves'!$B$24=4, BU33,IF('Cumulative Curves'!$B$24=3, BP33, 0))))</f>
        <v>-8.2143886101373795E-7</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x14ac:dyDescent="0.15">
      <c r="A34" s="114" t="str">
        <f>IF(ISBLANK('In Process Calc.'!C34),"",'In Process Calc.'!C34)</f>
        <v/>
      </c>
      <c r="B34" s="114" t="str">
        <f>IF(ISBLANK('Measured Data'!H38),"",'Measured Data'!H38)</f>
        <v/>
      </c>
      <c r="C34" s="114" t="str">
        <f>IF(ISBLANK('In Process Calc.'!K34),"",'In Process Calc.'!K34)</f>
        <v/>
      </c>
      <c r="D34" s="114" t="str">
        <f>IF(ISBLANK('In Process Calc.'!L34),"",'In Process Calc.'!L34)</f>
        <v/>
      </c>
      <c r="E34" s="114" t="str">
        <f>IF(ISBLANK('In Process Calc.'!M34),"",'In Process Calc.'!M34)</f>
        <v/>
      </c>
      <c r="F34" s="114" t="str">
        <f>IF(ISBLANK('In Process Calc.'!N34),"",'In Process Calc.'!N34)</f>
        <v/>
      </c>
      <c r="G34" s="114" t="str">
        <f>IF(ISBLANK('In Process Calc.'!O34),"",'In Process Calc.'!O34)</f>
        <v/>
      </c>
      <c r="H34" s="114" t="str">
        <f>IF(ISBLANK('In Process Calc.'!P34),"",'In Process Calc.'!P34)</f>
        <v/>
      </c>
      <c r="I34" s="114" t="str">
        <f>IF(ISBLANK('In Process Calc.'!Q34),"",'In Process Calc.'!Q34)</f>
        <v/>
      </c>
      <c r="J34" s="114" t="str">
        <f>IF(ISBLANK('In Process Calc.'!R34),"",'In Process Calc.'!R34)</f>
        <v/>
      </c>
      <c r="K34" s="114" t="str">
        <f>IF(ISBLANK('In Process Calc.'!S34),"",'In Process Calc.'!S34)</f>
        <v/>
      </c>
      <c r="L34" s="114" t="str">
        <f>IF(ISBLANK('In Process Calc.'!T34),"",'In Process Calc.'!T34)</f>
        <v/>
      </c>
      <c r="M34" s="114" t="str">
        <f>IF(ISBLANK('In Process Calc.'!U34),"",'In Process Calc.'!U34)</f>
        <v/>
      </c>
      <c r="N34" s="114" t="str">
        <f>IF(ISBLANK('In Process Calc.'!V34),"",'In Process Calc.'!V34)</f>
        <v/>
      </c>
      <c r="O34" s="114" t="str">
        <f>IF(ISBLANK('In Process Calc.'!W34),"",'In Process Calc.'!W34)</f>
        <v/>
      </c>
      <c r="P34" s="114" t="str">
        <f>IF(ISBLANK('In Process Calc.'!X34),"",'In Process Calc.'!X34)</f>
        <v/>
      </c>
      <c r="Q34" s="114" t="str">
        <f>IF(ISBLANK('In Process Calc.'!Y34),"",'In Process Calc.'!Y34)</f>
        <v/>
      </c>
      <c r="R34" s="114" t="str">
        <f>IF(ISBLANK('In Process Calc.'!Z34),"",'In Process Calc.'!Z34)</f>
        <v/>
      </c>
      <c r="S34" s="114" t="str">
        <f>IF(ISBLANK('In Process Calc.'!AA34),"",'In Process Calc.'!AA34)</f>
        <v/>
      </c>
      <c r="T34" s="114" t="str">
        <f>IF(ISBLANK('In Process Calc.'!AB34),"",'In Process Calc.'!AB34)</f>
        <v/>
      </c>
      <c r="U34" s="114" t="str">
        <f>IF(ISBLANK('In Process Calc.'!AC34),"",'In Process Calc.'!AC34)</f>
        <v/>
      </c>
      <c r="V34" s="114" t="str">
        <f>IF(ISBLANK('In Process Calc.'!AD34),"",'In Process Calc.'!AD34)</f>
        <v/>
      </c>
      <c r="W34" s="114" t="str">
        <f>IF(ISBLANK('In Process Calc.'!AE34),"",'In Process Calc.'!AE34)</f>
        <v/>
      </c>
      <c r="X34" s="114" t="str">
        <f>IF(ISBLANK('In Process Calc.'!AF34),"",'In Process Calc.'!AF34)</f>
        <v/>
      </c>
      <c r="Y34" s="114" t="str">
        <f>IF(ISBLANK('In Process Calc.'!AG34),"",'In Process Calc.'!AG34)</f>
        <v/>
      </c>
      <c r="Z34" s="114" t="str">
        <f>IF(ISBLANK('In Process Calc.'!AH34),"",'In Process Calc.'!AH34)</f>
        <v/>
      </c>
      <c r="AA34" s="114" t="str">
        <f>IF(ISBLANK('In Process Calc.'!AI34),"",'In Process Calc.'!AI34)</f>
        <v/>
      </c>
      <c r="AB34" s="114" t="str">
        <f>IF(ISBLANK('In Process Calc.'!AJ34),"",'In Process Calc.'!AJ34)</f>
        <v/>
      </c>
      <c r="AC34" s="114" t="str">
        <f>IF(ISBLANK('In Process Calc.'!AK34),"",'In Process Calc.'!AK34)</f>
        <v/>
      </c>
      <c r="AD34" s="114" t="str">
        <f>IF(ISBLANK('In Process Calc.'!AL34),"",'In Process Calc.'!AL34)</f>
        <v/>
      </c>
      <c r="AE34" s="114" t="str">
        <f>IF(ISBLANK('In Process Calc.'!AM34),"",'In Process Calc.'!AM34)</f>
        <v/>
      </c>
      <c r="AF34" s="114" t="str">
        <f>IF(ISBLANK('In Process Calc.'!AN34),"",'In Process Calc.'!AN34)</f>
        <v/>
      </c>
      <c r="AH34" s="114" t="str">
        <f>IF(ISBLANK('In Process Calc.'!C42),"",'In Process Calc.'!C42)</f>
        <v/>
      </c>
      <c r="AI34" s="114" t="str">
        <f>IF(ISBLANK('Measured Data'!H46),"",'Measured Data'!H46)</f>
        <v/>
      </c>
      <c r="AJ34" s="114" t="str">
        <f>IF(ISBLANK('In Process Calc.'!K42),"",'In Process Calc.'!K42)</f>
        <v/>
      </c>
      <c r="AK34" s="114" t="str">
        <f>IF(ISBLANK('In Process Calc.'!L42),"",'In Process Calc.'!L42)</f>
        <v/>
      </c>
      <c r="AL34" s="114" t="str">
        <f>IF(ISBLANK('In Process Calc.'!M42),"",'In Process Calc.'!M42)</f>
        <v/>
      </c>
      <c r="AM34" s="114" t="str">
        <f>IF(ISBLANK('In Process Calc.'!N42),"",'In Process Calc.'!N42)</f>
        <v/>
      </c>
      <c r="AN34" s="114" t="str">
        <f>IF(ISBLANK('In Process Calc.'!O42),"",'In Process Calc.'!O42)</f>
        <v/>
      </c>
      <c r="AO34" s="114" t="str">
        <f>IF(ISBLANK('In Process Calc.'!P42),"",'In Process Calc.'!P42)</f>
        <v/>
      </c>
      <c r="AP34" s="114" t="str">
        <f>IF(ISBLANK('In Process Calc.'!Q42),"",'In Process Calc.'!Q42)</f>
        <v/>
      </c>
      <c r="AQ34" s="114" t="str">
        <f>IF(ISBLANK('In Process Calc.'!R42),"",'In Process Calc.'!R42)</f>
        <v/>
      </c>
      <c r="AR34" s="114" t="str">
        <f>IF(ISBLANK('In Process Calc.'!S42),"",'In Process Calc.'!S42)</f>
        <v/>
      </c>
      <c r="AS34" s="114" t="str">
        <f>IF(ISBLANK('In Process Calc.'!T42),"",'In Process Calc.'!T42)</f>
        <v/>
      </c>
      <c r="AT34" s="114" t="str">
        <f>IF(ISBLANK('In Process Calc.'!U42),"",'In Process Calc.'!U42)</f>
        <v/>
      </c>
      <c r="AU34" s="114" t="str">
        <f>IF(ISBLANK('In Process Calc.'!V42),"",'In Process Calc.'!V42)</f>
        <v/>
      </c>
      <c r="AV34" s="114" t="str">
        <f>IF(ISBLANK('In Process Calc.'!W42),"",'In Process Calc.'!W42)</f>
        <v/>
      </c>
      <c r="AW34" s="114" t="str">
        <f>IF(ISBLANK('In Process Calc.'!X42),"",'In Process Calc.'!X42)</f>
        <v/>
      </c>
      <c r="AX34" s="114" t="str">
        <f>IF(ISBLANK('In Process Calc.'!Y42),"",'In Process Calc.'!Y42)</f>
        <v/>
      </c>
      <c r="AY34" s="114" t="str">
        <f>IF(ISBLANK('In Process Calc.'!Z42),"",'In Process Calc.'!Z42)</f>
        <v/>
      </c>
      <c r="AZ34" s="114" t="str">
        <f>IF(ISBLANK('In Process Calc.'!AA42),"",'In Process Calc.'!AA42)</f>
        <v/>
      </c>
      <c r="BA34" s="114" t="str">
        <f>IF(ISBLANK('In Process Calc.'!AB42),"",'In Process Calc.'!AB42)</f>
        <v/>
      </c>
      <c r="BB34" s="114" t="str">
        <f>IF(ISBLANK('In Process Calc.'!AC42),"",'In Process Calc.'!AC42)</f>
        <v/>
      </c>
      <c r="BC34" s="114" t="str">
        <f>IF(ISBLANK('In Process Calc.'!AD42),"",'In Process Calc.'!AD42)</f>
        <v/>
      </c>
      <c r="BD34" s="114" t="str">
        <f>IF(ISBLANK('In Process Calc.'!AE42),"",'In Process Calc.'!AE42)</f>
        <v/>
      </c>
      <c r="BE34" s="114" t="str">
        <f>IF(ISBLANK('In Process Calc.'!AF42),"",'In Process Calc.'!AF42)</f>
        <v/>
      </c>
      <c r="BF34" s="114" t="str">
        <f>IF(ISBLANK('In Process Calc.'!AG42),"",'In Process Calc.'!AG42)</f>
        <v/>
      </c>
      <c r="BG34" s="114" t="str">
        <f>IF(ISBLANK('In Process Calc.'!AH42),"",'In Process Calc.'!AH42)</f>
        <v/>
      </c>
      <c r="BH34" s="114" t="str">
        <f>IF(ISBLANK('In Process Calc.'!AI42),"",'In Process Calc.'!AI42)</f>
        <v/>
      </c>
      <c r="BI34" s="114" t="str">
        <f>IF(ISBLANK('In Process Calc.'!AJ42),"",'In Process Calc.'!AJ42)</f>
        <v/>
      </c>
      <c r="BJ34" s="114" t="str">
        <f>IF(ISBLANK('In Process Calc.'!AK42),"",'In Process Calc.'!AK42)</f>
        <v/>
      </c>
      <c r="BK34" s="114" t="str">
        <f>IF(ISBLANK('In Process Calc.'!AL42),"",'In Process Calc.'!AL42)</f>
        <v/>
      </c>
      <c r="BL34" s="114" t="str">
        <f>IF(ISBLANK('In Process Calc.'!AM42),"",'In Process Calc.'!AM42)</f>
        <v/>
      </c>
      <c r="BM34" s="114" t="str">
        <f>IF(ISBLANK('In Process Calc.'!AN42),"",'In Process Calc.'!AN42)</f>
        <v/>
      </c>
      <c r="BO34" s="54" t="s">
        <v>246</v>
      </c>
      <c r="BP34" s="56">
        <f t="array" ref="BP34:BS34">LINEST($BM3:INDEX($BM:$BM,COUNT($BM:$BM)+2),$AH$3:INDEX($AH:$AH,COUNT($AH:$AH)+2)^{1,2,3},TRUE,TRUE)</f>
        <v>-2.3009678763532648E-6</v>
      </c>
      <c r="BQ34" s="56">
        <v>1.2206865251019978E-3</v>
      </c>
      <c r="BR34" s="56">
        <v>0.23286630524830318</v>
      </c>
      <c r="BS34" s="56">
        <v>-1.2771579747666308</v>
      </c>
      <c r="BT34" s="56">
        <f t="array" ref="BT34:BX34">LINEST($BM3:INDEX($BM:$BM,COUNT($BM:$BM)+2),$AH$3:INDEX($AH:$AH,COUNT($AH:$AH)+2)^{1,2,3,4},TRUE,TRUE)</f>
        <v>2.3605624228424625E-8</v>
      </c>
      <c r="BU34" s="56">
        <v>-1.6804640493075396E-5</v>
      </c>
      <c r="BV34" s="56">
        <v>3.8328511757853697E-3</v>
      </c>
      <c r="BW34" s="56">
        <v>9.542248697495459E-2</v>
      </c>
      <c r="BX34" s="56">
        <v>-0.5038359932564731</v>
      </c>
      <c r="BY34" s="57">
        <f>IF('Cumulative Curves'!$B$3=6,#REF!,IF('Cumulative Curves'!$B$3=5,#REF!, IF( 'Cumulative Curves'!$B$3=4, BX34,IF('Cumulative Curves'!$B$3=3, BS34, 0))))</f>
        <v>-1.2771579747666308</v>
      </c>
      <c r="BZ34" s="57">
        <f>IF('Cumulative Curves'!$B$3=6,#REF!,IF('Cumulative Curves'!$B$3=5,#REF!, IF( 'Cumulative Curves'!$B$3=4, BW34,IF('Cumulative Curves'!$B$3=3, BR34, 0))))</f>
        <v>0.23286630524830318</v>
      </c>
      <c r="CA34" s="57">
        <f>IF('Cumulative Curves'!$B$3=6,#REF!,IF('Cumulative Curves'!$B$3=5,#REF!, IF( 'Cumulative Curves'!$B$3=4, BV34,IF('Cumulative Curves'!$B$3=3, BQ34, 0))))</f>
        <v>1.2206865251019978E-3</v>
      </c>
      <c r="CB34" s="57">
        <f>IF('Cumulative Curves'!$B$3=6,#REF!,IF('Cumulative Curves'!$B$3=5,#REF!, IF( 'Cumulative Curves'!$B$3=4, BU34,IF('Cumulative Curves'!$B$3=3, BP34, 0))))</f>
        <v>-2.3009678763532648E-6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x14ac:dyDescent="0.2">
      <c r="A35" s="114" t="str">
        <f>IF(ISBLANK('In Process Calc.'!C35),"",'In Process Calc.'!C35)</f>
        <v/>
      </c>
      <c r="B35" s="114" t="str">
        <f>IF(ISBLANK('Measured Data'!H39),"",'Measured Data'!H39)</f>
        <v/>
      </c>
      <c r="C35" s="114" t="str">
        <f>IF(ISBLANK('In Process Calc.'!K35),"",'In Process Calc.'!K35)</f>
        <v/>
      </c>
      <c r="D35" s="114" t="str">
        <f>IF(ISBLANK('In Process Calc.'!L35),"",'In Process Calc.'!L35)</f>
        <v/>
      </c>
      <c r="E35" s="114" t="str">
        <f>IF(ISBLANK('In Process Calc.'!M35),"",'In Process Calc.'!M35)</f>
        <v/>
      </c>
      <c r="F35" s="114" t="str">
        <f>IF(ISBLANK('In Process Calc.'!N35),"",'In Process Calc.'!N35)</f>
        <v/>
      </c>
      <c r="G35" s="114" t="str">
        <f>IF(ISBLANK('In Process Calc.'!O35),"",'In Process Calc.'!O35)</f>
        <v/>
      </c>
      <c r="H35" s="114" t="str">
        <f>IF(ISBLANK('In Process Calc.'!P35),"",'In Process Calc.'!P35)</f>
        <v/>
      </c>
      <c r="I35" s="114" t="str">
        <f>IF(ISBLANK('In Process Calc.'!Q35),"",'In Process Calc.'!Q35)</f>
        <v/>
      </c>
      <c r="J35" s="114" t="str">
        <f>IF(ISBLANK('In Process Calc.'!R35),"",'In Process Calc.'!R35)</f>
        <v/>
      </c>
      <c r="K35" s="114" t="str">
        <f>IF(ISBLANK('In Process Calc.'!S35),"",'In Process Calc.'!S35)</f>
        <v/>
      </c>
      <c r="L35" s="114" t="str">
        <f>IF(ISBLANK('In Process Calc.'!T35),"",'In Process Calc.'!T35)</f>
        <v/>
      </c>
      <c r="M35" s="114" t="str">
        <f>IF(ISBLANK('In Process Calc.'!U35),"",'In Process Calc.'!U35)</f>
        <v/>
      </c>
      <c r="N35" s="114" t="str">
        <f>IF(ISBLANK('In Process Calc.'!V35),"",'In Process Calc.'!V35)</f>
        <v/>
      </c>
      <c r="O35" s="114" t="str">
        <f>IF(ISBLANK('In Process Calc.'!W35),"",'In Process Calc.'!W35)</f>
        <v/>
      </c>
      <c r="P35" s="114" t="str">
        <f>IF(ISBLANK('In Process Calc.'!X35),"",'In Process Calc.'!X35)</f>
        <v/>
      </c>
      <c r="Q35" s="114" t="str">
        <f>IF(ISBLANK('In Process Calc.'!Y35),"",'In Process Calc.'!Y35)</f>
        <v/>
      </c>
      <c r="R35" s="114" t="str">
        <f>IF(ISBLANK('In Process Calc.'!Z35),"",'In Process Calc.'!Z35)</f>
        <v/>
      </c>
      <c r="S35" s="114" t="str">
        <f>IF(ISBLANK('In Process Calc.'!AA35),"",'In Process Calc.'!AA35)</f>
        <v/>
      </c>
      <c r="T35" s="114" t="str">
        <f>IF(ISBLANK('In Process Calc.'!AB35),"",'In Process Calc.'!AB35)</f>
        <v/>
      </c>
      <c r="U35" s="114" t="str">
        <f>IF(ISBLANK('In Process Calc.'!AC35),"",'In Process Calc.'!AC35)</f>
        <v/>
      </c>
      <c r="V35" s="114" t="str">
        <f>IF(ISBLANK('In Process Calc.'!AD35),"",'In Process Calc.'!AD35)</f>
        <v/>
      </c>
      <c r="W35" s="114" t="str">
        <f>IF(ISBLANK('In Process Calc.'!AE35),"",'In Process Calc.'!AE35)</f>
        <v/>
      </c>
      <c r="X35" s="114" t="str">
        <f>IF(ISBLANK('In Process Calc.'!AF35),"",'In Process Calc.'!AF35)</f>
        <v/>
      </c>
      <c r="Y35" s="114" t="str">
        <f>IF(ISBLANK('In Process Calc.'!AG35),"",'In Process Calc.'!AG35)</f>
        <v/>
      </c>
      <c r="Z35" s="114" t="str">
        <f>IF(ISBLANK('In Process Calc.'!AH35),"",'In Process Calc.'!AH35)</f>
        <v/>
      </c>
      <c r="AA35" s="114" t="str">
        <f>IF(ISBLANK('In Process Calc.'!AI35),"",'In Process Calc.'!AI35)</f>
        <v/>
      </c>
      <c r="AB35" s="114" t="str">
        <f>IF(ISBLANK('In Process Calc.'!AJ35),"",'In Process Calc.'!AJ35)</f>
        <v/>
      </c>
      <c r="AC35" s="114" t="str">
        <f>IF(ISBLANK('In Process Calc.'!AK35),"",'In Process Calc.'!AK35)</f>
        <v/>
      </c>
      <c r="AD35" s="114" t="str">
        <f>IF(ISBLANK('In Process Calc.'!AL35),"",'In Process Calc.'!AL35)</f>
        <v/>
      </c>
      <c r="AE35" s="114" t="str">
        <f>IF(ISBLANK('In Process Calc.'!AM35),"",'In Process Calc.'!AM35)</f>
        <v/>
      </c>
      <c r="AF35" s="114" t="str">
        <f>IF(ISBLANK('In Process Calc.'!AN35),"",'In Process Calc.'!AN35)</f>
        <v/>
      </c>
      <c r="AH35" s="114" t="str">
        <f>IF(ISBLANK('In Process Calc.'!C43),"",'In Process Calc.'!C43)</f>
        <v/>
      </c>
      <c r="AI35" s="114" t="str">
        <f>IF(ISBLANK('Measured Data'!H47),"",'Measured Data'!H47)</f>
        <v/>
      </c>
      <c r="AJ35" s="114" t="str">
        <f>IF(ISBLANK('In Process Calc.'!K43),"",'In Process Calc.'!K43)</f>
        <v/>
      </c>
      <c r="AK35" s="114" t="str">
        <f>IF(ISBLANK('In Process Calc.'!L43),"",'In Process Calc.'!L43)</f>
        <v/>
      </c>
      <c r="AL35" s="114" t="str">
        <f>IF(ISBLANK('In Process Calc.'!M43),"",'In Process Calc.'!M43)</f>
        <v/>
      </c>
      <c r="AM35" s="114" t="str">
        <f>IF(ISBLANK('In Process Calc.'!N43),"",'In Process Calc.'!N43)</f>
        <v/>
      </c>
      <c r="AN35" s="114" t="str">
        <f>IF(ISBLANK('In Process Calc.'!O43),"",'In Process Calc.'!O43)</f>
        <v/>
      </c>
      <c r="AO35" s="114" t="str">
        <f>IF(ISBLANK('In Process Calc.'!P43),"",'In Process Calc.'!P43)</f>
        <v/>
      </c>
      <c r="AP35" s="114" t="str">
        <f>IF(ISBLANK('In Process Calc.'!Q43),"",'In Process Calc.'!Q43)</f>
        <v/>
      </c>
      <c r="AQ35" s="114" t="str">
        <f>IF(ISBLANK('In Process Calc.'!R43),"",'In Process Calc.'!R43)</f>
        <v/>
      </c>
      <c r="AR35" s="114" t="str">
        <f>IF(ISBLANK('In Process Calc.'!S43),"",'In Process Calc.'!S43)</f>
        <v/>
      </c>
      <c r="AS35" s="114" t="str">
        <f>IF(ISBLANK('In Process Calc.'!T43),"",'In Process Calc.'!T43)</f>
        <v/>
      </c>
      <c r="AT35" s="114" t="str">
        <f>IF(ISBLANK('In Process Calc.'!U43),"",'In Process Calc.'!U43)</f>
        <v/>
      </c>
      <c r="AU35" s="114" t="str">
        <f>IF(ISBLANK('In Process Calc.'!V43),"",'In Process Calc.'!V43)</f>
        <v/>
      </c>
      <c r="AV35" s="114" t="str">
        <f>IF(ISBLANK('In Process Calc.'!W43),"",'In Process Calc.'!W43)</f>
        <v/>
      </c>
      <c r="AW35" s="114" t="str">
        <f>IF(ISBLANK('In Process Calc.'!X43),"",'In Process Calc.'!X43)</f>
        <v/>
      </c>
      <c r="AX35" s="114" t="str">
        <f>IF(ISBLANK('In Process Calc.'!Y43),"",'In Process Calc.'!Y43)</f>
        <v/>
      </c>
      <c r="AY35" s="114" t="str">
        <f>IF(ISBLANK('In Process Calc.'!Z43),"",'In Process Calc.'!Z43)</f>
        <v/>
      </c>
      <c r="AZ35" s="114" t="str">
        <f>IF(ISBLANK('In Process Calc.'!AA43),"",'In Process Calc.'!AA43)</f>
        <v/>
      </c>
      <c r="BA35" s="114" t="str">
        <f>IF(ISBLANK('In Process Calc.'!AB43),"",'In Process Calc.'!AB43)</f>
        <v/>
      </c>
      <c r="BB35" s="114" t="str">
        <f>IF(ISBLANK('In Process Calc.'!AC43),"",'In Process Calc.'!AC43)</f>
        <v/>
      </c>
      <c r="BC35" s="114" t="str">
        <f>IF(ISBLANK('In Process Calc.'!AD43),"",'In Process Calc.'!AD43)</f>
        <v/>
      </c>
      <c r="BD35" s="114" t="str">
        <f>IF(ISBLANK('In Process Calc.'!AE43),"",'In Process Calc.'!AE43)</f>
        <v/>
      </c>
      <c r="BE35" s="114" t="str">
        <f>IF(ISBLANK('In Process Calc.'!AF43),"",'In Process Calc.'!AF43)</f>
        <v/>
      </c>
      <c r="BF35" s="114" t="str">
        <f>IF(ISBLANK('In Process Calc.'!AG43),"",'In Process Calc.'!AG43)</f>
        <v/>
      </c>
      <c r="BG35" s="114" t="str">
        <f>IF(ISBLANK('In Process Calc.'!AH43),"",'In Process Calc.'!AH43)</f>
        <v/>
      </c>
      <c r="BH35" s="114" t="str">
        <f>IF(ISBLANK('In Process Calc.'!AI43),"",'In Process Calc.'!AI43)</f>
        <v/>
      </c>
      <c r="BI35" s="114" t="str">
        <f>IF(ISBLANK('In Process Calc.'!AJ43),"",'In Process Calc.'!AJ43)</f>
        <v/>
      </c>
      <c r="BJ35" s="114" t="str">
        <f>IF(ISBLANK('In Process Calc.'!AK43),"",'In Process Calc.'!AK43)</f>
        <v/>
      </c>
      <c r="BK35" s="114" t="str">
        <f>IF(ISBLANK('In Process Calc.'!AL43),"",'In Process Calc.'!AL43)</f>
        <v/>
      </c>
      <c r="BL35" s="114" t="str">
        <f>IF(ISBLANK('In Process Calc.'!AM43),"",'In Process Calc.'!AM43)</f>
        <v/>
      </c>
      <c r="BM35" s="114" t="str">
        <f>IF(ISBLANK('In Process Calc.'!AN43),"",'In Process Calc.'!AN43)</f>
        <v/>
      </c>
      <c r="BP35" s="392" t="s">
        <v>632</v>
      </c>
      <c r="BQ35" s="393"/>
      <c r="BR35" s="393"/>
      <c r="BS35" s="393"/>
      <c r="BT35" s="393"/>
      <c r="BU35" s="393"/>
      <c r="BV35" s="392" t="s">
        <v>633</v>
      </c>
      <c r="BW35" s="393"/>
      <c r="BX35" s="393"/>
      <c r="BY35" s="393"/>
      <c r="BZ35" s="393"/>
      <c r="CA35" s="393"/>
      <c r="CB35" s="393"/>
      <c r="CC35" s="49"/>
      <c r="CD35" s="49"/>
      <c r="CE35" s="49"/>
      <c r="CF35" s="49"/>
      <c r="CG35" s="390" t="s">
        <v>484</v>
      </c>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row>
    <row r="36" spans="1:116" s="48" customFormat="1" ht="92" x14ac:dyDescent="0.15">
      <c r="A36" s="114" t="str">
        <f>IF(ISBLANK('In Process Calc.'!C36),"",'In Process Calc.'!C36)</f>
        <v/>
      </c>
      <c r="B36" s="114" t="str">
        <f>IF(ISBLANK('Measured Data'!H40),"",'Measured Data'!H40)</f>
        <v/>
      </c>
      <c r="C36" s="114" t="str">
        <f>IF(ISBLANK('In Process Calc.'!K36),"",'In Process Calc.'!K36)</f>
        <v/>
      </c>
      <c r="D36" s="114" t="str">
        <f>IF(ISBLANK('In Process Calc.'!L36),"",'In Process Calc.'!L36)</f>
        <v/>
      </c>
      <c r="E36" s="114" t="str">
        <f>IF(ISBLANK('In Process Calc.'!M36),"",'In Process Calc.'!M36)</f>
        <v/>
      </c>
      <c r="F36" s="114" t="str">
        <f>IF(ISBLANK('In Process Calc.'!N36),"",'In Process Calc.'!N36)</f>
        <v/>
      </c>
      <c r="G36" s="114" t="str">
        <f>IF(ISBLANK('In Process Calc.'!O36),"",'In Process Calc.'!O36)</f>
        <v/>
      </c>
      <c r="H36" s="114" t="str">
        <f>IF(ISBLANK('In Process Calc.'!P36),"",'In Process Calc.'!P36)</f>
        <v/>
      </c>
      <c r="I36" s="114" t="str">
        <f>IF(ISBLANK('In Process Calc.'!Q36),"",'In Process Calc.'!Q36)</f>
        <v/>
      </c>
      <c r="J36" s="114" t="str">
        <f>IF(ISBLANK('In Process Calc.'!R36),"",'In Process Calc.'!R36)</f>
        <v/>
      </c>
      <c r="K36" s="114" t="str">
        <f>IF(ISBLANK('In Process Calc.'!S36),"",'In Process Calc.'!S36)</f>
        <v/>
      </c>
      <c r="L36" s="114" t="str">
        <f>IF(ISBLANK('In Process Calc.'!T36),"",'In Process Calc.'!T36)</f>
        <v/>
      </c>
      <c r="M36" s="114" t="str">
        <f>IF(ISBLANK('In Process Calc.'!U36),"",'In Process Calc.'!U36)</f>
        <v/>
      </c>
      <c r="N36" s="114" t="str">
        <f>IF(ISBLANK('In Process Calc.'!V36),"",'In Process Calc.'!V36)</f>
        <v/>
      </c>
      <c r="O36" s="114" t="str">
        <f>IF(ISBLANK('In Process Calc.'!W36),"",'In Process Calc.'!W36)</f>
        <v/>
      </c>
      <c r="P36" s="114" t="str">
        <f>IF(ISBLANK('In Process Calc.'!X36),"",'In Process Calc.'!X36)</f>
        <v/>
      </c>
      <c r="Q36" s="114" t="str">
        <f>IF(ISBLANK('In Process Calc.'!Y36),"",'In Process Calc.'!Y36)</f>
        <v/>
      </c>
      <c r="R36" s="114" t="str">
        <f>IF(ISBLANK('In Process Calc.'!Z36),"",'In Process Calc.'!Z36)</f>
        <v/>
      </c>
      <c r="S36" s="114" t="str">
        <f>IF(ISBLANK('In Process Calc.'!AA36),"",'In Process Calc.'!AA36)</f>
        <v/>
      </c>
      <c r="T36" s="114" t="str">
        <f>IF(ISBLANK('In Process Calc.'!AB36),"",'In Process Calc.'!AB36)</f>
        <v/>
      </c>
      <c r="U36" s="114" t="str">
        <f>IF(ISBLANK('In Process Calc.'!AC36),"",'In Process Calc.'!AC36)</f>
        <v/>
      </c>
      <c r="V36" s="114" t="str">
        <f>IF(ISBLANK('In Process Calc.'!AD36),"",'In Process Calc.'!AD36)</f>
        <v/>
      </c>
      <c r="W36" s="114" t="str">
        <f>IF(ISBLANK('In Process Calc.'!AE36),"",'In Process Calc.'!AE36)</f>
        <v/>
      </c>
      <c r="X36" s="114" t="str">
        <f>IF(ISBLANK('In Process Calc.'!AF36),"",'In Process Calc.'!AF36)</f>
        <v/>
      </c>
      <c r="Y36" s="114" t="str">
        <f>IF(ISBLANK('In Process Calc.'!AG36),"",'In Process Calc.'!AG36)</f>
        <v/>
      </c>
      <c r="Z36" s="114" t="str">
        <f>IF(ISBLANK('In Process Calc.'!AH36),"",'In Process Calc.'!AH36)</f>
        <v/>
      </c>
      <c r="AA36" s="114" t="str">
        <f>IF(ISBLANK('In Process Calc.'!AI36),"",'In Process Calc.'!AI36)</f>
        <v/>
      </c>
      <c r="AB36" s="114" t="str">
        <f>IF(ISBLANK('In Process Calc.'!AJ36),"",'In Process Calc.'!AJ36)</f>
        <v/>
      </c>
      <c r="AC36" s="114" t="str">
        <f>IF(ISBLANK('In Process Calc.'!AK36),"",'In Process Calc.'!AK36)</f>
        <v/>
      </c>
      <c r="AD36" s="114" t="str">
        <f>IF(ISBLANK('In Process Calc.'!AL36),"",'In Process Calc.'!AL36)</f>
        <v/>
      </c>
      <c r="AE36" s="114" t="str">
        <f>IF(ISBLANK('In Process Calc.'!AM36),"",'In Process Calc.'!AM36)</f>
        <v/>
      </c>
      <c r="AF36" s="114" t="str">
        <f>IF(ISBLANK('In Process Calc.'!AN36),"",'In Process Calc.'!AN36)</f>
        <v/>
      </c>
      <c r="AH36" s="114" t="str">
        <f>IF(ISBLANK('In Process Calc.'!C44),"",'In Process Calc.'!C44)</f>
        <v/>
      </c>
      <c r="AI36" s="114" t="str">
        <f>IF(ISBLANK('Measured Data'!H48),"",'Measured Data'!H48)</f>
        <v/>
      </c>
      <c r="AJ36" s="114" t="str">
        <f>IF(ISBLANK('In Process Calc.'!K44),"",'In Process Calc.'!K44)</f>
        <v/>
      </c>
      <c r="AK36" s="114" t="str">
        <f>IF(ISBLANK('In Process Calc.'!L44),"",'In Process Calc.'!L44)</f>
        <v/>
      </c>
      <c r="AL36" s="114" t="str">
        <f>IF(ISBLANK('In Process Calc.'!M44),"",'In Process Calc.'!M44)</f>
        <v/>
      </c>
      <c r="AM36" s="114" t="str">
        <f>IF(ISBLANK('In Process Calc.'!N44),"",'In Process Calc.'!N44)</f>
        <v/>
      </c>
      <c r="AN36" s="114" t="str">
        <f>IF(ISBLANK('In Process Calc.'!O44),"",'In Process Calc.'!O44)</f>
        <v/>
      </c>
      <c r="AO36" s="114" t="str">
        <f>IF(ISBLANK('In Process Calc.'!P44),"",'In Process Calc.'!P44)</f>
        <v/>
      </c>
      <c r="AP36" s="114" t="str">
        <f>IF(ISBLANK('In Process Calc.'!Q44),"",'In Process Calc.'!Q44)</f>
        <v/>
      </c>
      <c r="AQ36" s="114" t="str">
        <f>IF(ISBLANK('In Process Calc.'!R44),"",'In Process Calc.'!R44)</f>
        <v/>
      </c>
      <c r="AR36" s="114" t="str">
        <f>IF(ISBLANK('In Process Calc.'!S44),"",'In Process Calc.'!S44)</f>
        <v/>
      </c>
      <c r="AS36" s="114" t="str">
        <f>IF(ISBLANK('In Process Calc.'!T44),"",'In Process Calc.'!T44)</f>
        <v/>
      </c>
      <c r="AT36" s="114" t="str">
        <f>IF(ISBLANK('In Process Calc.'!U44),"",'In Process Calc.'!U44)</f>
        <v/>
      </c>
      <c r="AU36" s="114" t="str">
        <f>IF(ISBLANK('In Process Calc.'!V44),"",'In Process Calc.'!V44)</f>
        <v/>
      </c>
      <c r="AV36" s="114" t="str">
        <f>IF(ISBLANK('In Process Calc.'!W44),"",'In Process Calc.'!W44)</f>
        <v/>
      </c>
      <c r="AW36" s="114" t="str">
        <f>IF(ISBLANK('In Process Calc.'!X44),"",'In Process Calc.'!X44)</f>
        <v/>
      </c>
      <c r="AX36" s="114" t="str">
        <f>IF(ISBLANK('In Process Calc.'!Y44),"",'In Process Calc.'!Y44)</f>
        <v/>
      </c>
      <c r="AY36" s="114" t="str">
        <f>IF(ISBLANK('In Process Calc.'!Z44),"",'In Process Calc.'!Z44)</f>
        <v/>
      </c>
      <c r="AZ36" s="114" t="str">
        <f>IF(ISBLANK('In Process Calc.'!AA44),"",'In Process Calc.'!AA44)</f>
        <v/>
      </c>
      <c r="BA36" s="114" t="str">
        <f>IF(ISBLANK('In Process Calc.'!AB44),"",'In Process Calc.'!AB44)</f>
        <v/>
      </c>
      <c r="BB36" s="114" t="str">
        <f>IF(ISBLANK('In Process Calc.'!AC44),"",'In Process Calc.'!AC44)</f>
        <v/>
      </c>
      <c r="BC36" s="114" t="str">
        <f>IF(ISBLANK('In Process Calc.'!AD44),"",'In Process Calc.'!AD44)</f>
        <v/>
      </c>
      <c r="BD36" s="114" t="str">
        <f>IF(ISBLANK('In Process Calc.'!AE44),"",'In Process Calc.'!AE44)</f>
        <v/>
      </c>
      <c r="BE36" s="114" t="str">
        <f>IF(ISBLANK('In Process Calc.'!AF44),"",'In Process Calc.'!AF44)</f>
        <v/>
      </c>
      <c r="BF36" s="114" t="str">
        <f>IF(ISBLANK('In Process Calc.'!AG44),"",'In Process Calc.'!AG44)</f>
        <v/>
      </c>
      <c r="BG36" s="114" t="str">
        <f>IF(ISBLANK('In Process Calc.'!AH44),"",'In Process Calc.'!AH44)</f>
        <v/>
      </c>
      <c r="BH36" s="114" t="str">
        <f>IF(ISBLANK('In Process Calc.'!AI44),"",'In Process Calc.'!AI44)</f>
        <v/>
      </c>
      <c r="BI36" s="114" t="str">
        <f>IF(ISBLANK('In Process Calc.'!AJ44),"",'In Process Calc.'!AJ44)</f>
        <v/>
      </c>
      <c r="BJ36" s="114" t="str">
        <f>IF(ISBLANK('In Process Calc.'!AK44),"",'In Process Calc.'!AK44)</f>
        <v/>
      </c>
      <c r="BK36" s="114" t="str">
        <f>IF(ISBLANK('In Process Calc.'!AL44),"",'In Process Calc.'!AL44)</f>
        <v/>
      </c>
      <c r="BL36" s="114" t="str">
        <f>IF(ISBLANK('In Process Calc.'!AM44),"",'In Process Calc.'!AM44)</f>
        <v/>
      </c>
      <c r="BM36" s="114" t="str">
        <f>IF(ISBLANK('In Process Calc.'!AN44),"",'In Process Calc.'!AN44)</f>
        <v/>
      </c>
      <c r="BO36" s="54" t="s">
        <v>111</v>
      </c>
      <c r="BP36" s="48">
        <f t="array" ref="BP36:BU36">LINEST($Q3:INDEX($Q:$Q,COUNT($Q:$Q)+2),$A$3:INDEX($A:$A,COUNT($A:$A)+2)^{1,2,3,4,5},TRUE,TRUE)</f>
        <v>-2.3763960835582766E-11</v>
      </c>
      <c r="BQ36" s="48">
        <v>1.5052176900542812E-8</v>
      </c>
      <c r="BR36" s="48">
        <v>-1.7552136266207551E-6</v>
      </c>
      <c r="BS36" s="48">
        <v>-4.2538443357733837E-4</v>
      </c>
      <c r="BT36" s="48">
        <v>7.1585032537801657E-2</v>
      </c>
      <c r="BU36" s="48">
        <v>-0.14433524234581441</v>
      </c>
      <c r="BV36" s="48">
        <f t="array" ref="BV36:CB36">LINEST($Q3:INDEX($Q:$Q,COUNT($Q:$Q)+2),$A$3:INDEX($A:$A,COUNT($A:$A)+2)^{1,2,3,4,5,6},TRUE,TRUE)</f>
        <v>5.7455357085861611E-13</v>
      </c>
      <c r="BW36" s="48">
        <v>-6.0125280598802625E-10</v>
      </c>
      <c r="BX36" s="48">
        <v>2.3260113955024468E-7</v>
      </c>
      <c r="BY36" s="48">
        <v>-3.9520112901044302E-5</v>
      </c>
      <c r="BZ36" s="48">
        <v>2.5343551856403411E-3</v>
      </c>
      <c r="CA36" s="48">
        <v>-1.2003664471340339E-2</v>
      </c>
      <c r="CB36" s="48">
        <v>0.13864947142408823</v>
      </c>
      <c r="CG36" s="74" t="s">
        <v>373</v>
      </c>
      <c r="CH36" s="75" t="s">
        <v>374</v>
      </c>
      <c r="CI36" s="59" t="s">
        <v>113</v>
      </c>
      <c r="CJ36" s="59" t="s">
        <v>112</v>
      </c>
      <c r="CK36" s="59" t="s">
        <v>108</v>
      </c>
      <c r="CL36" s="59" t="s">
        <v>295</v>
      </c>
      <c r="CM36" s="59" t="s">
        <v>56</v>
      </c>
      <c r="CN36" s="59" t="s">
        <v>51</v>
      </c>
      <c r="CO36" s="59" t="s">
        <v>49</v>
      </c>
      <c r="CP36" s="59" t="s">
        <v>353</v>
      </c>
      <c r="CQ36" s="59" t="s">
        <v>109</v>
      </c>
      <c r="CR36" s="59" t="s">
        <v>53</v>
      </c>
      <c r="CS36" s="59" t="s">
        <v>50</v>
      </c>
      <c r="CT36" s="59" t="s">
        <v>54</v>
      </c>
      <c r="CU36" s="59" t="s">
        <v>336</v>
      </c>
      <c r="CV36" s="59" t="s">
        <v>61</v>
      </c>
      <c r="CW36" s="59" t="s">
        <v>111</v>
      </c>
      <c r="CX36" s="59" t="s">
        <v>62</v>
      </c>
      <c r="CY36" s="59" t="s">
        <v>63</v>
      </c>
      <c r="CZ36" s="59" t="s">
        <v>59</v>
      </c>
      <c r="DA36" s="59" t="s">
        <v>110</v>
      </c>
      <c r="DB36" s="59" t="s">
        <v>66</v>
      </c>
      <c r="DC36" s="59" t="s">
        <v>365</v>
      </c>
      <c r="DD36" s="59" t="s">
        <v>52</v>
      </c>
      <c r="DE36" s="59" t="s">
        <v>55</v>
      </c>
      <c r="DF36" s="59" t="s">
        <v>354</v>
      </c>
      <c r="DG36" s="59" t="s">
        <v>57</v>
      </c>
      <c r="DH36" s="59" t="s">
        <v>60</v>
      </c>
      <c r="DI36" s="59" t="s">
        <v>58</v>
      </c>
      <c r="DJ36" s="59" t="s">
        <v>115</v>
      </c>
      <c r="DK36" s="59" t="s">
        <v>114</v>
      </c>
      <c r="DL36" s="59" t="s">
        <v>246</v>
      </c>
    </row>
    <row r="37" spans="1:116" s="48" customFormat="1" ht="11" x14ac:dyDescent="0.15">
      <c r="A37" s="114" t="str">
        <f>IF(ISBLANK('In Process Calc.'!C37),"",'In Process Calc.'!C37)</f>
        <v/>
      </c>
      <c r="B37" s="114" t="str">
        <f>IF(ISBLANK('Measured Data'!H41),"",'Measured Data'!H41)</f>
        <v/>
      </c>
      <c r="C37" s="114" t="str">
        <f>IF(ISBLANK('In Process Calc.'!K37),"",'In Process Calc.'!K37)</f>
        <v/>
      </c>
      <c r="D37" s="114" t="str">
        <f>IF(ISBLANK('In Process Calc.'!L37),"",'In Process Calc.'!L37)</f>
        <v/>
      </c>
      <c r="E37" s="114" t="str">
        <f>IF(ISBLANK('In Process Calc.'!M37),"",'In Process Calc.'!M37)</f>
        <v/>
      </c>
      <c r="F37" s="114" t="str">
        <f>IF(ISBLANK('In Process Calc.'!N37),"",'In Process Calc.'!N37)</f>
        <v/>
      </c>
      <c r="G37" s="114" t="str">
        <f>IF(ISBLANK('In Process Calc.'!O37),"",'In Process Calc.'!O37)</f>
        <v/>
      </c>
      <c r="H37" s="114" t="str">
        <f>IF(ISBLANK('In Process Calc.'!P37),"",'In Process Calc.'!P37)</f>
        <v/>
      </c>
      <c r="I37" s="114" t="str">
        <f>IF(ISBLANK('In Process Calc.'!Q37),"",'In Process Calc.'!Q37)</f>
        <v/>
      </c>
      <c r="J37" s="114" t="str">
        <f>IF(ISBLANK('In Process Calc.'!R37),"",'In Process Calc.'!R37)</f>
        <v/>
      </c>
      <c r="K37" s="114" t="str">
        <f>IF(ISBLANK('In Process Calc.'!S37),"",'In Process Calc.'!S37)</f>
        <v/>
      </c>
      <c r="L37" s="114" t="str">
        <f>IF(ISBLANK('In Process Calc.'!T37),"",'In Process Calc.'!T37)</f>
        <v/>
      </c>
      <c r="M37" s="114" t="str">
        <f>IF(ISBLANK('In Process Calc.'!U37),"",'In Process Calc.'!U37)</f>
        <v/>
      </c>
      <c r="N37" s="114" t="str">
        <f>IF(ISBLANK('In Process Calc.'!V37),"",'In Process Calc.'!V37)</f>
        <v/>
      </c>
      <c r="O37" s="114" t="str">
        <f>IF(ISBLANK('In Process Calc.'!W37),"",'In Process Calc.'!W37)</f>
        <v/>
      </c>
      <c r="P37" s="114" t="str">
        <f>IF(ISBLANK('In Process Calc.'!X37),"",'In Process Calc.'!X37)</f>
        <v/>
      </c>
      <c r="Q37" s="114" t="str">
        <f>IF(ISBLANK('In Process Calc.'!Y37),"",'In Process Calc.'!Y37)</f>
        <v/>
      </c>
      <c r="R37" s="114" t="str">
        <f>IF(ISBLANK('In Process Calc.'!Z37),"",'In Process Calc.'!Z37)</f>
        <v/>
      </c>
      <c r="S37" s="114" t="str">
        <f>IF(ISBLANK('In Process Calc.'!AA37),"",'In Process Calc.'!AA37)</f>
        <v/>
      </c>
      <c r="T37" s="114" t="str">
        <f>IF(ISBLANK('In Process Calc.'!AB37),"",'In Process Calc.'!AB37)</f>
        <v/>
      </c>
      <c r="U37" s="114" t="str">
        <f>IF(ISBLANK('In Process Calc.'!AC37),"",'In Process Calc.'!AC37)</f>
        <v/>
      </c>
      <c r="V37" s="114" t="str">
        <f>IF(ISBLANK('In Process Calc.'!AD37),"",'In Process Calc.'!AD37)</f>
        <v/>
      </c>
      <c r="W37" s="114" t="str">
        <f>IF(ISBLANK('In Process Calc.'!AE37),"",'In Process Calc.'!AE37)</f>
        <v/>
      </c>
      <c r="X37" s="114" t="str">
        <f>IF(ISBLANK('In Process Calc.'!AF37),"",'In Process Calc.'!AF37)</f>
        <v/>
      </c>
      <c r="Y37" s="114" t="str">
        <f>IF(ISBLANK('In Process Calc.'!AG37),"",'In Process Calc.'!AG37)</f>
        <v/>
      </c>
      <c r="Z37" s="114" t="str">
        <f>IF(ISBLANK('In Process Calc.'!AH37),"",'In Process Calc.'!AH37)</f>
        <v/>
      </c>
      <c r="AA37" s="114" t="str">
        <f>IF(ISBLANK('In Process Calc.'!AI37),"",'In Process Calc.'!AI37)</f>
        <v/>
      </c>
      <c r="AB37" s="114" t="str">
        <f>IF(ISBLANK('In Process Calc.'!AJ37),"",'In Process Calc.'!AJ37)</f>
        <v/>
      </c>
      <c r="AC37" s="114" t="str">
        <f>IF(ISBLANK('In Process Calc.'!AK37),"",'In Process Calc.'!AK37)</f>
        <v/>
      </c>
      <c r="AD37" s="114" t="str">
        <f>IF(ISBLANK('In Process Calc.'!AL37),"",'In Process Calc.'!AL37)</f>
        <v/>
      </c>
      <c r="AE37" s="114" t="str">
        <f>IF(ISBLANK('In Process Calc.'!AM37),"",'In Process Calc.'!AM37)</f>
        <v/>
      </c>
      <c r="AF37" s="114" t="str">
        <f>IF(ISBLANK('In Process Calc.'!AN37),"",'In Process Calc.'!AN37)</f>
        <v/>
      </c>
      <c r="AH37" s="114" t="str">
        <f>IF(ISBLANK('In Process Calc.'!C45),"",'In Process Calc.'!C45)</f>
        <v/>
      </c>
      <c r="AI37" s="114" t="str">
        <f>IF(ISBLANK('Measured Data'!H49),"",'Measured Data'!H49)</f>
        <v/>
      </c>
      <c r="AJ37" s="114" t="str">
        <f>IF(ISBLANK('In Process Calc.'!K45),"",'In Process Calc.'!K45)</f>
        <v/>
      </c>
      <c r="AK37" s="114" t="str">
        <f>IF(ISBLANK('In Process Calc.'!L45),"",'In Process Calc.'!L45)</f>
        <v/>
      </c>
      <c r="AL37" s="114" t="str">
        <f>IF(ISBLANK('In Process Calc.'!M45),"",'In Process Calc.'!M45)</f>
        <v/>
      </c>
      <c r="AM37" s="114" t="str">
        <f>IF(ISBLANK('In Process Calc.'!N45),"",'In Process Calc.'!N45)</f>
        <v/>
      </c>
      <c r="AN37" s="114" t="str">
        <f>IF(ISBLANK('In Process Calc.'!O45),"",'In Process Calc.'!O45)</f>
        <v/>
      </c>
      <c r="AO37" s="114" t="str">
        <f>IF(ISBLANK('In Process Calc.'!P45),"",'In Process Calc.'!P45)</f>
        <v/>
      </c>
      <c r="AP37" s="114" t="str">
        <f>IF(ISBLANK('In Process Calc.'!Q45),"",'In Process Calc.'!Q45)</f>
        <v/>
      </c>
      <c r="AQ37" s="114" t="str">
        <f>IF(ISBLANK('In Process Calc.'!R45),"",'In Process Calc.'!R45)</f>
        <v/>
      </c>
      <c r="AR37" s="114" t="str">
        <f>IF(ISBLANK('In Process Calc.'!S45),"",'In Process Calc.'!S45)</f>
        <v/>
      </c>
      <c r="AS37" s="114" t="str">
        <f>IF(ISBLANK('In Process Calc.'!T45),"",'In Process Calc.'!T45)</f>
        <v/>
      </c>
      <c r="AT37" s="114" t="str">
        <f>IF(ISBLANK('In Process Calc.'!U45),"",'In Process Calc.'!U45)</f>
        <v/>
      </c>
      <c r="AU37" s="114" t="str">
        <f>IF(ISBLANK('In Process Calc.'!V45),"",'In Process Calc.'!V45)</f>
        <v/>
      </c>
      <c r="AV37" s="114" t="str">
        <f>IF(ISBLANK('In Process Calc.'!W45),"",'In Process Calc.'!W45)</f>
        <v/>
      </c>
      <c r="AW37" s="114" t="str">
        <f>IF(ISBLANK('In Process Calc.'!X45),"",'In Process Calc.'!X45)</f>
        <v/>
      </c>
      <c r="AX37" s="114" t="str">
        <f>IF(ISBLANK('In Process Calc.'!Y45),"",'In Process Calc.'!Y45)</f>
        <v/>
      </c>
      <c r="AY37" s="114" t="str">
        <f>IF(ISBLANK('In Process Calc.'!Z45),"",'In Process Calc.'!Z45)</f>
        <v/>
      </c>
      <c r="AZ37" s="114" t="str">
        <f>IF(ISBLANK('In Process Calc.'!AA45),"",'In Process Calc.'!AA45)</f>
        <v/>
      </c>
      <c r="BA37" s="114" t="str">
        <f>IF(ISBLANK('In Process Calc.'!AB45),"",'In Process Calc.'!AB45)</f>
        <v/>
      </c>
      <c r="BB37" s="114" t="str">
        <f>IF(ISBLANK('In Process Calc.'!AC45),"",'In Process Calc.'!AC45)</f>
        <v/>
      </c>
      <c r="BC37" s="114" t="str">
        <f>IF(ISBLANK('In Process Calc.'!AD45),"",'In Process Calc.'!AD45)</f>
        <v/>
      </c>
      <c r="BD37" s="114" t="str">
        <f>IF(ISBLANK('In Process Calc.'!AE45),"",'In Process Calc.'!AE45)</f>
        <v/>
      </c>
      <c r="BE37" s="114" t="str">
        <f>IF(ISBLANK('In Process Calc.'!AF45),"",'In Process Calc.'!AF45)</f>
        <v/>
      </c>
      <c r="BF37" s="114" t="str">
        <f>IF(ISBLANK('In Process Calc.'!AG45),"",'In Process Calc.'!AG45)</f>
        <v/>
      </c>
      <c r="BG37" s="114" t="str">
        <f>IF(ISBLANK('In Process Calc.'!AH45),"",'In Process Calc.'!AH45)</f>
        <v/>
      </c>
      <c r="BH37" s="114" t="str">
        <f>IF(ISBLANK('In Process Calc.'!AI45),"",'In Process Calc.'!AI45)</f>
        <v/>
      </c>
      <c r="BI37" s="114" t="str">
        <f>IF(ISBLANK('In Process Calc.'!AJ45),"",'In Process Calc.'!AJ45)</f>
        <v/>
      </c>
      <c r="BJ37" s="114" t="str">
        <f>IF(ISBLANK('In Process Calc.'!AK45),"",'In Process Calc.'!AK45)</f>
        <v/>
      </c>
      <c r="BK37" s="114" t="str">
        <f>IF(ISBLANK('In Process Calc.'!AL45),"",'In Process Calc.'!AL45)</f>
        <v/>
      </c>
      <c r="BL37" s="114" t="str">
        <f>IF(ISBLANK('In Process Calc.'!AM45),"",'In Process Calc.'!AM45)</f>
        <v/>
      </c>
      <c r="BM37" s="114" t="str">
        <f>IF(ISBLANK('In Process Calc.'!AN45),"",'In Process Calc.'!AN45)</f>
        <v/>
      </c>
      <c r="CG37" s="76">
        <f>'In Process Calc.'!C3</f>
        <v>0</v>
      </c>
      <c r="CH37" s="76">
        <f>$BY$4+$BZ$4*$CG37+$CA$4*$CG37^2+$CB$4*$CG37^3+$CC$4*$CG37^4+$CD$4*$CG37^5+$CE$4*$CG37^6</f>
        <v>0.53117399635265006</v>
      </c>
      <c r="CI37" s="76">
        <f>$BY$5+$BZ$5*$CG37+$CA$5*$CG37^2+$CB$5*$CG37^3+$CC$5*$CG37^4+$CD$5*$CG37^5+$CE$5*$CG37^6</f>
        <v>-137.22264370035305</v>
      </c>
      <c r="CJ37" s="76">
        <f>$BY$6+$BZ$6*$CG37+$CA$6*$CG37^2+$CB$6*$CG37^3+$CC$6*$CG37^4+$CD$6*$CG37^5+$CE$6*$CG37^6</f>
        <v>0</v>
      </c>
      <c r="CK37" s="76">
        <f>$BY$7+$BZ$7*$CG37+$CA$7*$CG37^2+$CB$7*$CG37^3+$CC$7*$CG37^4+$CD$7*$CG37^5+$CE$7*$CG37^6</f>
        <v>11.096300784499306</v>
      </c>
      <c r="CL37" s="76">
        <f>$BY$8+$BZ$8*$CG37+$CA$8*$CG37^2+$CB$8*$CG37^3+$CC$8*$CG37^4+$CD$8*$CG37^5+$CE$8*$CG37^6</f>
        <v>8.5837203292040254E-2</v>
      </c>
      <c r="CM37" s="76">
        <f>$BY$9+$BZ$9*$CG37+$CA$9*$CG37^2+$CB$9*$CG37^3+$CC$9*$CG37^4+$CD$9*$CG37^5+$CE$9*$CG37^6</f>
        <v>6.2616987156502435E-4</v>
      </c>
      <c r="CN37" s="76">
        <f>$BY$10+$BZ$10*$CG37+$CA$10*$CG37^2+$CB$10*$CG37^3+$CC$10*$CG37^4+$CD$10*$CG37^5+$CE$10*$CG37^6</f>
        <v>-6.5835609933806438E-4</v>
      </c>
      <c r="CO37" s="76">
        <f>$BY$11+$BZ$11*$CG37+$CA$11*$CG37^2+$CB$11*$CG37^3+$CC$11*$CG37^4+$CD$11*$CG37^5+$CE$11*$CG37^6</f>
        <v>-2.3645404656607028E-2</v>
      </c>
      <c r="CP37" s="76">
        <f>$BY$12+$BZ$12*$CG37+$CA$12*$CG37^2+$CB$12*$CG37^3+$CC$12*$CG37^4+$CD$12*$CG37^5+$CE$12*$CG37^6</f>
        <v>-9.0748467592188242E-3</v>
      </c>
      <c r="CQ37" s="76">
        <f>$BY$13+$BZ$13*$CG37+$CA$13*$CG37^2+$CB$13*$CG37^3+$CC$13*$CG37^4+$CD$13*$CG37^5+$CE$13*$CG37^6</f>
        <v>-0.30151774623758243</v>
      </c>
      <c r="CR37" s="76">
        <f>$BY$14+$BZ$14*$CG37+$CA$14*$CG37^2+$CB$14*$CG37^3+$CC$14*$CG37^4+$CD$14*$CG37^5+$CE$14*$CG37^6</f>
        <v>1.5001982139831643E-2</v>
      </c>
      <c r="CS37" s="76">
        <f>$BY$15+$BZ$15*$CG37+$CA$15*$CG37^2+$CB$15*$CG37^3+$CC$15*$CG37^4+$CD$15*$CG37^5+$CE$15*$CG37^6</f>
        <v>-1.7585255462383986E-3</v>
      </c>
      <c r="CT37" s="76">
        <f>$BY$16+$BZ$16*$CG37+$CA$16*$CG37^2+$CB$16*$CG37^3+$CC$16*$CG37^4+$CD$16*$CG37^5+$CE$16*$CG37^6</f>
        <v>-2.7668923519688082E-3</v>
      </c>
      <c r="CU37" s="76">
        <f>$BY$17+$BZ$17*$CG37+$CA$17*$CG37^2+$CB$17*$CG37^3+$CC$17*$CG37^4+$CD$17*$CG37^5+$CE$17*$CG37^6</f>
        <v>1.262862302457346E-2</v>
      </c>
      <c r="CV37" s="76">
        <f>$BY$18+$BZ$18*$CG37+$CA$18*$CG37^2+$CB$18*$CG37^3+$CC$18*$CG37^4+$CD$18*$CG37^5+$CE$18*$CG37^6</f>
        <v>-8.9312019179821622E-3</v>
      </c>
      <c r="CW37" s="76">
        <f>$BY$19+$BZ$19*$CG37+$CA$19*$CG37^2+$CB$19*$CG37^3+$CC$19*$CG37^4+$CD$19*$CG37^5+$CE$19*$CG37^6</f>
        <v>0.13864947142408823</v>
      </c>
      <c r="CX37" s="76">
        <f>$BY$20+$BZ$20*$CG37+$CA$20*$CG37^2+$CB$20*$CG37^3+$CC$20*$CG37^4+$CD$20*$CG37^5+$CE$20*$CG37^6</f>
        <v>-3.4390962036845441E-3</v>
      </c>
      <c r="CY37" s="76">
        <f>$BY$21+$BZ$21*$CG37+$CA$21*$CG37^2+$CB$21*$CG37^3+$CC$21*$CG37^4+$CD$21*$CG37^5+$CE$21*$CG37^6</f>
        <v>-1.1072028596113836E-2</v>
      </c>
      <c r="CZ37" s="76">
        <f>$BY$22+$BZ$22*$CG37+$CA$22*$CG37^2+$CB$22*$CG37^3+$CC$22*$CG37^4+$CD$22*$CG37^5+$CE$22*$CG37^6</f>
        <v>5.7061817187048329E-4</v>
      </c>
      <c r="DA37" s="76">
        <f>$BY$23+$BZ$23*$CG37+$CA$23*$CG37^2+$CB$23*$CG37^3+$CC$23*$CG37^4+$CD$23*$CG37^5+$CE$23*$CG37^6</f>
        <v>2.8009205700605389E-2</v>
      </c>
      <c r="DB37" s="76">
        <f>$BY$24+$BZ$24*$CG37+$CA$24*$CG37^2+$CB$24*$CG37^3+$CC$24*$CG37^4+$CD$24*$CG37^5+$CE$24*$CG37^6</f>
        <v>-1.3622770429253819E-2</v>
      </c>
      <c r="DC37" s="76">
        <f>$BY$25+$BZ$25*$CG37+$CA$25*$CG37^2+$CB$25*$CG37^3+$CC$25*$CG37^4+$CD$25*$CG37^5+$CE$25*$CG37^6</f>
        <v>-5.2297270705227716E-3</v>
      </c>
      <c r="DD37" s="76">
        <f>$BY$26+$BZ$26*$CG37+$CA$26*$CG37^2+$CB$26*$CG37^3+$CC$26*$CG37^4+$CD$26*$CG37^5+$CE$26*$CG37^6</f>
        <v>-3.4481847583203606E-2</v>
      </c>
      <c r="DE37" s="76">
        <f>$BY$27+$BZ$27*$CG37+$CA$27*$CG37^2+$CB$27*$CG37^3+$CC$27*$CG37^4+$CD$27*$CG37^5+$CE$27*$CG37^6</f>
        <v>-1.1576638221554636E-2</v>
      </c>
      <c r="DF37" s="76">
        <f>$BY$28+$BZ$28*$CG37+$CA$28*$CG37^2+$CB$28*$CG37^3+$CC$28*$CG37^4+$CD$28*$CG37^5+$CE$28*$CG37^6</f>
        <v>-6.58410210030895E-3</v>
      </c>
      <c r="DG37" s="76">
        <f>$BY$29+$BZ$29*$CG37+$CA$29*$CG37^2+$CB$29*$CG37^3+$CC$29*$CG37^4+$CD$29*$CG37^5+$CE$29*$CG37^6</f>
        <v>-2.5639365986474261E-2</v>
      </c>
      <c r="DH37" s="76">
        <f>$BY$30+$BZ$30*$CG37+$CA$30*$CG37^2+$CB$30*$CG37^3+$CC$30*$CG37^4+$CD$30*$CG37^5+$CE$30*$CG37^6</f>
        <v>-1.2114117017978265E-2</v>
      </c>
      <c r="DI37" s="76">
        <f>$BY$31+$BZ$31*$CG37+$CA$31*$CG37^2+$CB$31*$CG37^3+$CC$31*$CG37^4+$CD$31*$CG37^5+$CE$31*$CG37^6</f>
        <v>0</v>
      </c>
      <c r="DJ37" s="76">
        <f>$BY$32+$BZ$32*$CG37+$CA$32*$CG37^2+$CB$32*$CG37^3+$CC$32*$CG37^4+$CD$32*$CG37^5+$CE$32*$CG37^6</f>
        <v>-0.22651772917562596</v>
      </c>
      <c r="DK37" s="76">
        <f>$BY$33+$BZ$33*$CG37+$CA$33*$CG37^2+$CB$33*$CG37^3+$CC$33*$CG37^4+$CD$33*$CG37^5+$CE$33*$CG37^6</f>
        <v>-0.11180261389729651</v>
      </c>
      <c r="DL37" s="76">
        <f>$BY$34+$BZ$34*$CG37+$CA$34*$CG37^2+$CB$34*$CG37^3+$CC$34*$CG37^4+$CD$34*$CG37^5+$CE$34*$CG37^6</f>
        <v>-1.2771579747666308</v>
      </c>
    </row>
    <row r="38" spans="1:116" s="48" customFormat="1" ht="11" x14ac:dyDescent="0.15">
      <c r="A38" s="114" t="str">
        <f>IF(ISBLANK('In Process Calc.'!C38),"",'In Process Calc.'!C38)</f>
        <v/>
      </c>
      <c r="B38" s="114" t="str">
        <f>IF(ISBLANK('Measured Data'!H42),"",'Measured Data'!H42)</f>
        <v/>
      </c>
      <c r="C38" s="114" t="str">
        <f>IF(ISBLANK('In Process Calc.'!K38),"",'In Process Calc.'!K38)</f>
        <v/>
      </c>
      <c r="D38" s="114" t="str">
        <f>IF(ISBLANK('In Process Calc.'!L38),"",'In Process Calc.'!L38)</f>
        <v/>
      </c>
      <c r="E38" s="114" t="str">
        <f>IF(ISBLANK('In Process Calc.'!M38),"",'In Process Calc.'!M38)</f>
        <v/>
      </c>
      <c r="F38" s="114" t="str">
        <f>IF(ISBLANK('In Process Calc.'!N38),"",'In Process Calc.'!N38)</f>
        <v/>
      </c>
      <c r="G38" s="114" t="str">
        <f>IF(ISBLANK('In Process Calc.'!O38),"",'In Process Calc.'!O38)</f>
        <v/>
      </c>
      <c r="H38" s="114" t="str">
        <f>IF(ISBLANK('In Process Calc.'!P38),"",'In Process Calc.'!P38)</f>
        <v/>
      </c>
      <c r="I38" s="114" t="str">
        <f>IF(ISBLANK('In Process Calc.'!Q38),"",'In Process Calc.'!Q38)</f>
        <v/>
      </c>
      <c r="J38" s="114" t="str">
        <f>IF(ISBLANK('In Process Calc.'!R38),"",'In Process Calc.'!R38)</f>
        <v/>
      </c>
      <c r="K38" s="114" t="str">
        <f>IF(ISBLANK('In Process Calc.'!S38),"",'In Process Calc.'!S38)</f>
        <v/>
      </c>
      <c r="L38" s="114" t="str">
        <f>IF(ISBLANK('In Process Calc.'!T38),"",'In Process Calc.'!T38)</f>
        <v/>
      </c>
      <c r="M38" s="114" t="str">
        <f>IF(ISBLANK('In Process Calc.'!U38),"",'In Process Calc.'!U38)</f>
        <v/>
      </c>
      <c r="N38" s="114" t="str">
        <f>IF(ISBLANK('In Process Calc.'!V38),"",'In Process Calc.'!V38)</f>
        <v/>
      </c>
      <c r="O38" s="114" t="str">
        <f>IF(ISBLANK('In Process Calc.'!W38),"",'In Process Calc.'!W38)</f>
        <v/>
      </c>
      <c r="P38" s="114" t="str">
        <f>IF(ISBLANK('In Process Calc.'!X38),"",'In Process Calc.'!X38)</f>
        <v/>
      </c>
      <c r="Q38" s="114" t="str">
        <f>IF(ISBLANK('In Process Calc.'!Y38),"",'In Process Calc.'!Y38)</f>
        <v/>
      </c>
      <c r="R38" s="114" t="str">
        <f>IF(ISBLANK('In Process Calc.'!Z38),"",'In Process Calc.'!Z38)</f>
        <v/>
      </c>
      <c r="S38" s="114" t="str">
        <f>IF(ISBLANK('In Process Calc.'!AA38),"",'In Process Calc.'!AA38)</f>
        <v/>
      </c>
      <c r="T38" s="114" t="str">
        <f>IF(ISBLANK('In Process Calc.'!AB38),"",'In Process Calc.'!AB38)</f>
        <v/>
      </c>
      <c r="U38" s="114" t="str">
        <f>IF(ISBLANK('In Process Calc.'!AC38),"",'In Process Calc.'!AC38)</f>
        <v/>
      </c>
      <c r="V38" s="114" t="str">
        <f>IF(ISBLANK('In Process Calc.'!AD38),"",'In Process Calc.'!AD38)</f>
        <v/>
      </c>
      <c r="W38" s="114" t="str">
        <f>IF(ISBLANK('In Process Calc.'!AE38),"",'In Process Calc.'!AE38)</f>
        <v/>
      </c>
      <c r="X38" s="114" t="str">
        <f>IF(ISBLANK('In Process Calc.'!AF38),"",'In Process Calc.'!AF38)</f>
        <v/>
      </c>
      <c r="Y38" s="114" t="str">
        <f>IF(ISBLANK('In Process Calc.'!AG38),"",'In Process Calc.'!AG38)</f>
        <v/>
      </c>
      <c r="Z38" s="114" t="str">
        <f>IF(ISBLANK('In Process Calc.'!AH38),"",'In Process Calc.'!AH38)</f>
        <v/>
      </c>
      <c r="AA38" s="114" t="str">
        <f>IF(ISBLANK('In Process Calc.'!AI38),"",'In Process Calc.'!AI38)</f>
        <v/>
      </c>
      <c r="AB38" s="114" t="str">
        <f>IF(ISBLANK('In Process Calc.'!AJ38),"",'In Process Calc.'!AJ38)</f>
        <v/>
      </c>
      <c r="AC38" s="114" t="str">
        <f>IF(ISBLANK('In Process Calc.'!AK38),"",'In Process Calc.'!AK38)</f>
        <v/>
      </c>
      <c r="AD38" s="114" t="str">
        <f>IF(ISBLANK('In Process Calc.'!AL38),"",'In Process Calc.'!AL38)</f>
        <v/>
      </c>
      <c r="AE38" s="114" t="str">
        <f>IF(ISBLANK('In Process Calc.'!AM38),"",'In Process Calc.'!AM38)</f>
        <v/>
      </c>
      <c r="AF38" s="114" t="str">
        <f>IF(ISBLANK('In Process Calc.'!AN38),"",'In Process Calc.'!AN38)</f>
        <v/>
      </c>
      <c r="AH38" s="114" t="str">
        <f>IF(ISBLANK('In Process Calc.'!C46),"",'In Process Calc.'!C46)</f>
        <v/>
      </c>
      <c r="AI38" s="114" t="str">
        <f>IF(ISBLANK('Measured Data'!H50),"",'Measured Data'!H50)</f>
        <v/>
      </c>
      <c r="AJ38" s="114" t="str">
        <f>IF(ISBLANK('In Process Calc.'!K46),"",'In Process Calc.'!K46)</f>
        <v/>
      </c>
      <c r="AK38" s="114" t="str">
        <f>IF(ISBLANK('In Process Calc.'!L46),"",'In Process Calc.'!L46)</f>
        <v/>
      </c>
      <c r="AL38" s="114" t="str">
        <f>IF(ISBLANK('In Process Calc.'!M46),"",'In Process Calc.'!M46)</f>
        <v/>
      </c>
      <c r="AM38" s="114" t="str">
        <f>IF(ISBLANK('In Process Calc.'!N46),"",'In Process Calc.'!N46)</f>
        <v/>
      </c>
      <c r="AN38" s="114" t="str">
        <f>IF(ISBLANK('In Process Calc.'!O46),"",'In Process Calc.'!O46)</f>
        <v/>
      </c>
      <c r="AO38" s="114" t="str">
        <f>IF(ISBLANK('In Process Calc.'!P46),"",'In Process Calc.'!P46)</f>
        <v/>
      </c>
      <c r="AP38" s="114" t="str">
        <f>IF(ISBLANK('In Process Calc.'!Q46),"",'In Process Calc.'!Q46)</f>
        <v/>
      </c>
      <c r="AQ38" s="114" t="str">
        <f>IF(ISBLANK('In Process Calc.'!R46),"",'In Process Calc.'!R46)</f>
        <v/>
      </c>
      <c r="AR38" s="114" t="str">
        <f>IF(ISBLANK('In Process Calc.'!S46),"",'In Process Calc.'!S46)</f>
        <v/>
      </c>
      <c r="AS38" s="114" t="str">
        <f>IF(ISBLANK('In Process Calc.'!T46),"",'In Process Calc.'!T46)</f>
        <v/>
      </c>
      <c r="AT38" s="114" t="str">
        <f>IF(ISBLANK('In Process Calc.'!U46),"",'In Process Calc.'!U46)</f>
        <v/>
      </c>
      <c r="AU38" s="114" t="str">
        <f>IF(ISBLANK('In Process Calc.'!V46),"",'In Process Calc.'!V46)</f>
        <v/>
      </c>
      <c r="AV38" s="114" t="str">
        <f>IF(ISBLANK('In Process Calc.'!W46),"",'In Process Calc.'!W46)</f>
        <v/>
      </c>
      <c r="AW38" s="114" t="str">
        <f>IF(ISBLANK('In Process Calc.'!X46),"",'In Process Calc.'!X46)</f>
        <v/>
      </c>
      <c r="AX38" s="114" t="str">
        <f>IF(ISBLANK('In Process Calc.'!Y46),"",'In Process Calc.'!Y46)</f>
        <v/>
      </c>
      <c r="AY38" s="114" t="str">
        <f>IF(ISBLANK('In Process Calc.'!Z46),"",'In Process Calc.'!Z46)</f>
        <v/>
      </c>
      <c r="AZ38" s="114" t="str">
        <f>IF(ISBLANK('In Process Calc.'!AA46),"",'In Process Calc.'!AA46)</f>
        <v/>
      </c>
      <c r="BA38" s="114" t="str">
        <f>IF(ISBLANK('In Process Calc.'!AB46),"",'In Process Calc.'!AB46)</f>
        <v/>
      </c>
      <c r="BB38" s="114" t="str">
        <f>IF(ISBLANK('In Process Calc.'!AC46),"",'In Process Calc.'!AC46)</f>
        <v/>
      </c>
      <c r="BC38" s="114" t="str">
        <f>IF(ISBLANK('In Process Calc.'!AD46),"",'In Process Calc.'!AD46)</f>
        <v/>
      </c>
      <c r="BD38" s="114" t="str">
        <f>IF(ISBLANK('In Process Calc.'!AE46),"",'In Process Calc.'!AE46)</f>
        <v/>
      </c>
      <c r="BE38" s="114" t="str">
        <f>IF(ISBLANK('In Process Calc.'!AF46),"",'In Process Calc.'!AF46)</f>
        <v/>
      </c>
      <c r="BF38" s="114" t="str">
        <f>IF(ISBLANK('In Process Calc.'!AG46),"",'In Process Calc.'!AG46)</f>
        <v/>
      </c>
      <c r="BG38" s="114" t="str">
        <f>IF(ISBLANK('In Process Calc.'!AH46),"",'In Process Calc.'!AH46)</f>
        <v/>
      </c>
      <c r="BH38" s="114" t="str">
        <f>IF(ISBLANK('In Process Calc.'!AI46),"",'In Process Calc.'!AI46)</f>
        <v/>
      </c>
      <c r="BI38" s="114" t="str">
        <f>IF(ISBLANK('In Process Calc.'!AJ46),"",'In Process Calc.'!AJ46)</f>
        <v/>
      </c>
      <c r="BJ38" s="114" t="str">
        <f>IF(ISBLANK('In Process Calc.'!AK46),"",'In Process Calc.'!AK46)</f>
        <v/>
      </c>
      <c r="BK38" s="114" t="str">
        <f>IF(ISBLANK('In Process Calc.'!AL46),"",'In Process Calc.'!AL46)</f>
        <v/>
      </c>
      <c r="BL38" s="114" t="str">
        <f>IF(ISBLANK('In Process Calc.'!AM46),"",'In Process Calc.'!AM46)</f>
        <v/>
      </c>
      <c r="BM38" s="114" t="str">
        <f>IF(ISBLANK('In Process Calc.'!AN46),"",'In Process Calc.'!AN46)</f>
        <v/>
      </c>
      <c r="CG38" s="76">
        <f>'In Process Calc.'!C4</f>
        <v>21.149999999965075</v>
      </c>
      <c r="CH38" s="76">
        <f t="shared" ref="CH38:CH60" si="31">IF(CG38&gt;0,$BY$4+$BZ$4*$CG38+$CA$4*$CG38^2+$CB$4*$CG38^3+$CC$4*$CG38^4+$CD$4*$CG38^5+$CE$4*$CG38^6,"")</f>
        <v>0.62896316610475211</v>
      </c>
      <c r="CI38" s="76">
        <f t="shared" ref="CI38:CI60" si="32">IF(CG38&gt;0,$BY$5+$BZ$5*$CG38+$CA$5*$CG38^2+$CB$5*$CG38^3+$CC$5*$CG38^4+$CD$5*$CG38^5+$CE$5*$CG38^6,"")</f>
        <v>187.14052194050137</v>
      </c>
      <c r="CJ38" s="76">
        <f t="shared" ref="CJ38:CJ60" si="33">IF(CG38&gt;0,$BY$6+$BZ$6*$CG38+$CA$6*$CG38^2+$CB$6*$CG38^3+$CC$6*$CG38^4+$CD$6*$CG38^5+$CE$6*$CG38^6,"")</f>
        <v>0</v>
      </c>
      <c r="CK38" s="76">
        <f t="shared" ref="CK38:CK60" si="34">IF(CG38&gt;0,$BY$7+$BZ$7*$CG38+$CA$7*$CG38^2+$CB$7*$CG38^3+$CC$7*$CG38^4+$CD$7*$CG38^5+$CE$7*$CG38^6,"")</f>
        <v>11.969438227844684</v>
      </c>
      <c r="CL38" s="76">
        <f t="shared" ref="CL38:CL60" si="35">IF(CG38&gt;0,$BY$8+$BZ$8*$CG38+$CA$8*$CG38^2+$CB$8*$CG38^3+$CC$8*$CG38^4+$CD$8*$CG38^5+$CE$8*$CG38^6,"")</f>
        <v>-9.9901775446159274E-2</v>
      </c>
      <c r="CM38" s="76">
        <f t="shared" ref="CM38:CM60" si="36">IF(CG38&gt;0,$BY$9+$BZ$9*$CG38+$CA$9*$CG38^2+$CB$9*$CG38^3+$CC$9*$CG38^4+$CD$9*$CG38^5+$CE$9*$CG38^6,"")</f>
        <v>2.2937421921780148E-2</v>
      </c>
      <c r="CN38" s="76">
        <f t="shared" ref="CN38:CN60" si="37">IF(CG38&gt;0,$BY$10+$BZ$10*$CG38+$CA$10*$CG38^2+$CB$10*$CG38^3+$CC$10*$CG38^4+$CD$10*$CG38^5+$CE$10*$CG38^6,"")</f>
        <v>0.40020428404062497</v>
      </c>
      <c r="CO38" s="76">
        <f t="shared" ref="CO38:CO60" si="38">IF(CG38&gt;0,$BY$11+$BZ$11*$CG38+$CA$11*$CG38^2+$CB$11*$CG38^3+$CC$11*$CG38^4+$CD$11*$CG38^5+$CE$11*$CG38^6,"")</f>
        <v>-3.4242737297275047E-2</v>
      </c>
      <c r="CP38" s="76">
        <f t="shared" ref="CP38:CP60" si="39">IF(CG38&gt;0,$BY$12+$BZ$12*$CG38+$CA$12*$CG38^2+$CB$12*$CG38^3+$CC$12*$CG38^4+$CD$12*$CG38^5+$CE$12*$CG38^6,"")</f>
        <v>4.8549696507718156E-2</v>
      </c>
      <c r="CQ38" s="76">
        <f t="shared" ref="CQ38:CQ60" si="40">IF(CG38&gt;0,$BY$13+$BZ$13*$CG38+$CA$13*$CG38^2+$CB$13*$CG38^3+$CC$13*$CG38^4+$CD$13*$CG38^5+$CE$13*$CG38^6,"")</f>
        <v>1.1900646998421005</v>
      </c>
      <c r="CR38" s="76">
        <f t="shared" ref="CR38:CR60" si="41">IF(CG38&gt;0,$BY$14+$BZ$14*$CG38+$CA$14*$CG38^2+$CB$14*$CG38^3+$CC$14*$CG38^4+$CD$14*$CG38^5+$CE$14*$CG38^6,"")</f>
        <v>-1.5883577463283293E-2</v>
      </c>
      <c r="CS38" s="76">
        <f t="shared" ref="CS38:CS60" si="42">IF(CG38&gt;0,$BY$15+$BZ$15*$CG38+$CA$15*$CG38^2+$CB$15*$CG38^3+$CC$15*$CG38^4+$CD$15*$CG38^5+$CE$15*$CG38^6,"")</f>
        <v>-7.3997261571867923E-2</v>
      </c>
      <c r="CT38" s="76">
        <f t="shared" ref="CT38:CT60" si="43">IF(CG38&gt;0,$BY$16+$BZ$16*$CG38+$CA$16*$CG38^2+$CB$16*$CG38^3+$CC$16*$CG38^4+$CD$16*$CG38^5+$CE$16*$CG38^6,"")</f>
        <v>-0.18850447282758101</v>
      </c>
      <c r="CU38" s="76">
        <f t="shared" ref="CU38:CU60" si="44">IF(CG38&gt;0,$BY$17+$BZ$17*$CG38+$CA$17*$CG38^2+$CB$17*$CG38^3+$CC$17*$CG38^4+$CD$17*$CG38^5+$CE$17*$CG38^6,"")</f>
        <v>7.6698849456282955E-2</v>
      </c>
      <c r="CV38" s="76">
        <f t="shared" ref="CV38:CV60" si="45">IF(CG38&gt;0,$BY$18+$BZ$18*$CG38+$CA$18*$CG38^2+$CB$18*$CG38^3+$CC$18*$CG38^4+$CD$18*$CG38^5+$CE$18*$CG38^6,"")</f>
        <v>4.3611907128323198E-2</v>
      </c>
      <c r="CW38" s="76">
        <f t="shared" ref="CW38:CW60" si="46">IF(CG38&gt;0,$BY$19+$BZ$19*$CG38+$CA$19*$CG38^2+$CB$19*$CG38^3+$CC$19*$CG38^4+$CD$19*$CG38^5+$CE$19*$CG38^6,"")</f>
        <v>0.68860115692965262</v>
      </c>
      <c r="CX38" s="76">
        <f t="shared" ref="CX38:CX60" si="47">IF(CG38&gt;0,$BY$20+$BZ$20*$CG38+$CA$20*$CG38^2+$CB$20*$CG38^3+$CC$20*$CG38^4+$CD$20*$CG38^5+$CE$20*$CG38^6,"")</f>
        <v>5.6903404574428079E-2</v>
      </c>
      <c r="CY38" s="76">
        <f t="shared" ref="CY38:CY60" si="48">IF(CG38&gt;0,$BY$21+$BZ$21*$CG38+$CA$21*$CG38^2+$CB$21*$CG38^3+$CC$21*$CG38^4+$CD$21*$CG38^5+$CE$21*$CG38^6,"")</f>
        <v>1.087489215772813E-2</v>
      </c>
      <c r="CZ38" s="76">
        <f t="shared" ref="CZ38:CZ60" si="49">IF(CG38&gt;0,$BY$22+$BZ$22*$CG38+$CA$22*$CG38^2+$CB$22*$CG38^3+$CC$22*$CG38^4+$CD$22*$CG38^5+$CE$22*$CG38^6,"")</f>
        <v>1.9364448542416479E-2</v>
      </c>
      <c r="DA38" s="76">
        <f t="shared" ref="DA38:DA60" si="50">IF(CG38&gt;0,$BY$23+$BZ$23*$CG38+$CA$23*$CG38^2+$CB$23*$CG38^3+$CC$23*$CG38^4+$CD$23*$CG38^5+$CE$23*$CG38^6,"")</f>
        <v>0.40114471410295049</v>
      </c>
      <c r="DB38" s="76">
        <f t="shared" ref="DB38:DB60" si="51">IF(CG38&gt;0,$BY$24+$BZ$24*$CG38+$CA$24*$CG38^2+$CB$24*$CG38^3+$CC$24*$CG38^4+$CD$24*$CG38^5+$CE$24*$CG38^6,"")</f>
        <v>7.7860078917547692E-3</v>
      </c>
      <c r="DC38" s="76">
        <f t="shared" ref="DC38:DC60" si="52">IF(CG38&gt;0,$BY$25+$BZ$25*$CG38+$CA$25*$CG38^2+$CB$25*$CG38^3+$CC$25*$CG38^4+$CD$25*$CG38^5+$CE$25*$CG38^6,"")</f>
        <v>6.0461870445092079E-4</v>
      </c>
      <c r="DD38" s="76">
        <f t="shared" ref="DD38:DD60" si="53">IF(CG38&gt;0,$BY$26+$BZ$26*$CG38+$CA$26*$CG38^2+$CB$26*$CG38^3+$CC$26*$CG38^4+$CD$26*$CG38^5+$CE$26*$CG38^6,"")</f>
        <v>0.14027899321145404</v>
      </c>
      <c r="DE38" s="76">
        <f t="shared" ref="DE38:DE60" si="54">IF(CG38&gt;0,$BY$27+$BZ$27*$CG38+$CA$27*$CG38^2+$CB$27*$CG38^3+$CC$27*$CG38^4+$CD$27*$CG38^5+$CE$27*$CG38^6,"")</f>
        <v>-2.2249212888108844E-4</v>
      </c>
      <c r="DF38" s="76">
        <f t="shared" ref="DF38:DF60" si="55">IF(CG38&gt;0,$BY$28+$BZ$28*$CG38+$CA$28*$CG38^2+$CB$28*$CG38^3+$CC$28*$CG38^4+$CD$28*$CG38^5+$CE$28*$CG38^6,"")</f>
        <v>4.1510007445425042E-3</v>
      </c>
      <c r="DG38" s="76">
        <f t="shared" ref="DG38:DG60" si="56">IF(CG38&gt;0,$BY$29+$BZ$29*$CG38+$CA$29*$CG38^2+$CB$29*$CG38^3+$CC$29*$CG38^4+$CD$29*$CG38^5+$CE$29*$CG38^6,"")</f>
        <v>7.0790880500618131E-2</v>
      </c>
      <c r="DH38" s="76">
        <f t="shared" ref="DH38:DH60" si="57">IF(CG38&gt;0,$BY$30+$BZ$30*$CG38+$CA$30*$CG38^2+$CB$30*$CG38^3+$CC$30*$CG38^4+$CD$30*$CG38^5+$CE$30*$CG38^6,"")</f>
        <v>2.313076224560175E-2</v>
      </c>
      <c r="DI38" s="76">
        <f t="shared" ref="DI38:DI60" si="58">IF(CG38&gt;0,$BY$31+$BZ$31*$CG38+$CA$31*$CG38^2+$CB$31*$CG38^3+$CC$31*$CG38^4+$CD$31*$CG38^5+$CE$31*$CG38^6,"")</f>
        <v>0</v>
      </c>
      <c r="DJ38" s="76">
        <f t="shared" ref="DJ38:DJ60" si="59">IF(CG38&gt;0,$BY$32+$BZ$32*$CG38+$CA$32*$CG38^2+$CB$32*$CG38^3+$CC$32*$CG38^4+$CD$32*$CG38^5+$CE$32*$CG38^6,"")</f>
        <v>0.99102447779404124</v>
      </c>
      <c r="DK38" s="76">
        <f t="shared" ref="DK38:DK60" si="60">IF(CG38&gt;0,$BY$33+$BZ$33*$CG38+$CA$33*$CG38^2+$CB$33*$CG38^3+$CC$33*$CG38^4+$CD$33*$CG38^5+$CE$33*$CG38^6,"")</f>
        <v>1.292743407709565</v>
      </c>
      <c r="DL38" s="76">
        <f t="shared" ref="DL38:DL60" si="61">IF(CG38&gt;0,$BY$34+$BZ$34*$CG38+$CA$34*$CG38^2+$CB$34*$CG38^3+$CC$34*$CG38^4+$CD$34*$CG38^5+$CE$34*$CG38^6,"")</f>
        <v>4.1722357693843897</v>
      </c>
    </row>
    <row r="39" spans="1:116" s="48" customFormat="1" ht="11" x14ac:dyDescent="0.15">
      <c r="A39" s="114" t="str">
        <f>IF(ISBLANK('In Process Calc.'!C39),"",'In Process Calc.'!C39)</f>
        <v/>
      </c>
      <c r="B39" s="114" t="str">
        <f>IF(ISBLANK('Measured Data'!H43),"",'Measured Data'!H43)</f>
        <v/>
      </c>
      <c r="C39" s="114" t="str">
        <f>IF(ISBLANK('In Process Calc.'!K39),"",'In Process Calc.'!K39)</f>
        <v/>
      </c>
      <c r="D39" s="114" t="str">
        <f>IF(ISBLANK('In Process Calc.'!L39),"",'In Process Calc.'!L39)</f>
        <v/>
      </c>
      <c r="E39" s="114" t="str">
        <f>IF(ISBLANK('In Process Calc.'!M39),"",'In Process Calc.'!M39)</f>
        <v/>
      </c>
      <c r="F39" s="114" t="str">
        <f>IF(ISBLANK('In Process Calc.'!N39),"",'In Process Calc.'!N39)</f>
        <v/>
      </c>
      <c r="G39" s="114" t="str">
        <f>IF(ISBLANK('In Process Calc.'!O39),"",'In Process Calc.'!O39)</f>
        <v/>
      </c>
      <c r="H39" s="114" t="str">
        <f>IF(ISBLANK('In Process Calc.'!P39),"",'In Process Calc.'!P39)</f>
        <v/>
      </c>
      <c r="I39" s="114" t="str">
        <f>IF(ISBLANK('In Process Calc.'!Q39),"",'In Process Calc.'!Q39)</f>
        <v/>
      </c>
      <c r="J39" s="114" t="str">
        <f>IF(ISBLANK('In Process Calc.'!R39),"",'In Process Calc.'!R39)</f>
        <v/>
      </c>
      <c r="K39" s="114" t="str">
        <f>IF(ISBLANK('In Process Calc.'!S39),"",'In Process Calc.'!S39)</f>
        <v/>
      </c>
      <c r="L39" s="114" t="str">
        <f>IF(ISBLANK('In Process Calc.'!T39),"",'In Process Calc.'!T39)</f>
        <v/>
      </c>
      <c r="M39" s="114" t="str">
        <f>IF(ISBLANK('In Process Calc.'!U39),"",'In Process Calc.'!U39)</f>
        <v/>
      </c>
      <c r="N39" s="114" t="str">
        <f>IF(ISBLANK('In Process Calc.'!V39),"",'In Process Calc.'!V39)</f>
        <v/>
      </c>
      <c r="O39" s="114" t="str">
        <f>IF(ISBLANK('In Process Calc.'!W39),"",'In Process Calc.'!W39)</f>
        <v/>
      </c>
      <c r="P39" s="114" t="str">
        <f>IF(ISBLANK('In Process Calc.'!X39),"",'In Process Calc.'!X39)</f>
        <v/>
      </c>
      <c r="Q39" s="114" t="str">
        <f>IF(ISBLANK('In Process Calc.'!Y39),"",'In Process Calc.'!Y39)</f>
        <v/>
      </c>
      <c r="R39" s="114" t="str">
        <f>IF(ISBLANK('In Process Calc.'!Z39),"",'In Process Calc.'!Z39)</f>
        <v/>
      </c>
      <c r="S39" s="114" t="str">
        <f>IF(ISBLANK('In Process Calc.'!AA39),"",'In Process Calc.'!AA39)</f>
        <v/>
      </c>
      <c r="T39" s="114" t="str">
        <f>IF(ISBLANK('In Process Calc.'!AB39),"",'In Process Calc.'!AB39)</f>
        <v/>
      </c>
      <c r="U39" s="114" t="str">
        <f>IF(ISBLANK('In Process Calc.'!AC39),"",'In Process Calc.'!AC39)</f>
        <v/>
      </c>
      <c r="V39" s="114" t="str">
        <f>IF(ISBLANK('In Process Calc.'!AD39),"",'In Process Calc.'!AD39)</f>
        <v/>
      </c>
      <c r="W39" s="114" t="str">
        <f>IF(ISBLANK('In Process Calc.'!AE39),"",'In Process Calc.'!AE39)</f>
        <v/>
      </c>
      <c r="X39" s="114" t="str">
        <f>IF(ISBLANK('In Process Calc.'!AF39),"",'In Process Calc.'!AF39)</f>
        <v/>
      </c>
      <c r="Y39" s="114" t="str">
        <f>IF(ISBLANK('In Process Calc.'!AG39),"",'In Process Calc.'!AG39)</f>
        <v/>
      </c>
      <c r="Z39" s="114" t="str">
        <f>IF(ISBLANK('In Process Calc.'!AH39),"",'In Process Calc.'!AH39)</f>
        <v/>
      </c>
      <c r="AA39" s="114" t="str">
        <f>IF(ISBLANK('In Process Calc.'!AI39),"",'In Process Calc.'!AI39)</f>
        <v/>
      </c>
      <c r="AB39" s="114" t="str">
        <f>IF(ISBLANK('In Process Calc.'!AJ39),"",'In Process Calc.'!AJ39)</f>
        <v/>
      </c>
      <c r="AC39" s="114" t="str">
        <f>IF(ISBLANK('In Process Calc.'!AK39),"",'In Process Calc.'!AK39)</f>
        <v/>
      </c>
      <c r="AD39" s="114" t="str">
        <f>IF(ISBLANK('In Process Calc.'!AL39),"",'In Process Calc.'!AL39)</f>
        <v/>
      </c>
      <c r="AE39" s="114" t="str">
        <f>IF(ISBLANK('In Process Calc.'!AM39),"",'In Process Calc.'!AM39)</f>
        <v/>
      </c>
      <c r="AF39" s="114" t="str">
        <f>IF(ISBLANK('In Process Calc.'!AN39),"",'In Process Calc.'!AN39)</f>
        <v/>
      </c>
      <c r="AH39" s="114" t="str">
        <f>IF(ISBLANK('In Process Calc.'!C47),"",'In Process Calc.'!C47)</f>
        <v/>
      </c>
      <c r="AI39" s="114" t="str">
        <f>IF(ISBLANK('Measured Data'!H51),"",'Measured Data'!H51)</f>
        <v/>
      </c>
      <c r="AJ39" s="114" t="str">
        <f>IF(ISBLANK('In Process Calc.'!K47),"",'In Process Calc.'!K47)</f>
        <v/>
      </c>
      <c r="AK39" s="114" t="str">
        <f>IF(ISBLANK('In Process Calc.'!L47),"",'In Process Calc.'!L47)</f>
        <v/>
      </c>
      <c r="AL39" s="114" t="str">
        <f>IF(ISBLANK('In Process Calc.'!M47),"",'In Process Calc.'!M47)</f>
        <v/>
      </c>
      <c r="AM39" s="114" t="str">
        <f>IF(ISBLANK('In Process Calc.'!N47),"",'In Process Calc.'!N47)</f>
        <v/>
      </c>
      <c r="AN39" s="114" t="str">
        <f>IF(ISBLANK('In Process Calc.'!O47),"",'In Process Calc.'!O47)</f>
        <v/>
      </c>
      <c r="AO39" s="114" t="str">
        <f>IF(ISBLANK('In Process Calc.'!P47),"",'In Process Calc.'!P47)</f>
        <v/>
      </c>
      <c r="AP39" s="114" t="str">
        <f>IF(ISBLANK('In Process Calc.'!Q47),"",'In Process Calc.'!Q47)</f>
        <v/>
      </c>
      <c r="AQ39" s="114" t="str">
        <f>IF(ISBLANK('In Process Calc.'!R47),"",'In Process Calc.'!R47)</f>
        <v/>
      </c>
      <c r="AR39" s="114" t="str">
        <f>IF(ISBLANK('In Process Calc.'!S47),"",'In Process Calc.'!S47)</f>
        <v/>
      </c>
      <c r="AS39" s="114" t="str">
        <f>IF(ISBLANK('In Process Calc.'!T47),"",'In Process Calc.'!T47)</f>
        <v/>
      </c>
      <c r="AT39" s="114" t="str">
        <f>IF(ISBLANK('In Process Calc.'!U47),"",'In Process Calc.'!U47)</f>
        <v/>
      </c>
      <c r="AU39" s="114" t="str">
        <f>IF(ISBLANK('In Process Calc.'!V47),"",'In Process Calc.'!V47)</f>
        <v/>
      </c>
      <c r="AV39" s="114" t="str">
        <f>IF(ISBLANK('In Process Calc.'!W47),"",'In Process Calc.'!W47)</f>
        <v/>
      </c>
      <c r="AW39" s="114" t="str">
        <f>IF(ISBLANK('In Process Calc.'!X47),"",'In Process Calc.'!X47)</f>
        <v/>
      </c>
      <c r="AX39" s="114" t="str">
        <f>IF(ISBLANK('In Process Calc.'!Y47),"",'In Process Calc.'!Y47)</f>
        <v/>
      </c>
      <c r="AY39" s="114" t="str">
        <f>IF(ISBLANK('In Process Calc.'!Z47),"",'In Process Calc.'!Z47)</f>
        <v/>
      </c>
      <c r="AZ39" s="114" t="str">
        <f>IF(ISBLANK('In Process Calc.'!AA47),"",'In Process Calc.'!AA47)</f>
        <v/>
      </c>
      <c r="BA39" s="114" t="str">
        <f>IF(ISBLANK('In Process Calc.'!AB47),"",'In Process Calc.'!AB47)</f>
        <v/>
      </c>
      <c r="BB39" s="114" t="str">
        <f>IF(ISBLANK('In Process Calc.'!AC47),"",'In Process Calc.'!AC47)</f>
        <v/>
      </c>
      <c r="BC39" s="114" t="str">
        <f>IF(ISBLANK('In Process Calc.'!AD47),"",'In Process Calc.'!AD47)</f>
        <v/>
      </c>
      <c r="BD39" s="114" t="str">
        <f>IF(ISBLANK('In Process Calc.'!AE47),"",'In Process Calc.'!AE47)</f>
        <v/>
      </c>
      <c r="BE39" s="114" t="str">
        <f>IF(ISBLANK('In Process Calc.'!AF47),"",'In Process Calc.'!AF47)</f>
        <v/>
      </c>
      <c r="BF39" s="114" t="str">
        <f>IF(ISBLANK('In Process Calc.'!AG47),"",'In Process Calc.'!AG47)</f>
        <v/>
      </c>
      <c r="BG39" s="114" t="str">
        <f>IF(ISBLANK('In Process Calc.'!AH47),"",'In Process Calc.'!AH47)</f>
        <v/>
      </c>
      <c r="BH39" s="114" t="str">
        <f>IF(ISBLANK('In Process Calc.'!AI47),"",'In Process Calc.'!AI47)</f>
        <v/>
      </c>
      <c r="BI39" s="114" t="str">
        <f>IF(ISBLANK('In Process Calc.'!AJ47),"",'In Process Calc.'!AJ47)</f>
        <v/>
      </c>
      <c r="BJ39" s="114" t="str">
        <f>IF(ISBLANK('In Process Calc.'!AK47),"",'In Process Calc.'!AK47)</f>
        <v/>
      </c>
      <c r="BK39" s="114" t="str">
        <f>IF(ISBLANK('In Process Calc.'!AL47),"",'In Process Calc.'!AL47)</f>
        <v/>
      </c>
      <c r="BL39" s="114" t="str">
        <f>IF(ISBLANK('In Process Calc.'!AM47),"",'In Process Calc.'!AM47)</f>
        <v/>
      </c>
      <c r="BM39" s="114" t="str">
        <f>IF(ISBLANK('In Process Calc.'!AN47),"",'In Process Calc.'!AN47)</f>
        <v/>
      </c>
      <c r="CG39" s="76">
        <f>'In Process Calc.'!C5</f>
        <v>43.316666666592937</v>
      </c>
      <c r="CH39" s="76">
        <f t="shared" si="31"/>
        <v>0.95630264151942423</v>
      </c>
      <c r="CI39" s="76">
        <f t="shared" si="32"/>
        <v>559.23491325114844</v>
      </c>
      <c r="CJ39" s="76">
        <f t="shared" si="33"/>
        <v>0</v>
      </c>
      <c r="CK39" s="76">
        <f t="shared" si="34"/>
        <v>26.146149989289878</v>
      </c>
      <c r="CL39" s="76">
        <f t="shared" si="35"/>
        <v>-0.25873173616314571</v>
      </c>
      <c r="CM39" s="76">
        <f t="shared" si="36"/>
        <v>5.5142339288564629E-2</v>
      </c>
      <c r="CN39" s="76">
        <f t="shared" si="37"/>
        <v>1.0307845772672011</v>
      </c>
      <c r="CO39" s="76">
        <f t="shared" si="38"/>
        <v>-5.5661809521832112E-2</v>
      </c>
      <c r="CP39" s="76">
        <f t="shared" si="39"/>
        <v>0.12062100404305146</v>
      </c>
      <c r="CQ39" s="76">
        <f t="shared" si="40"/>
        <v>2.5168646578217451</v>
      </c>
      <c r="CR39" s="76">
        <f t="shared" si="41"/>
        <v>-4.9968154943648264E-2</v>
      </c>
      <c r="CS39" s="76">
        <f t="shared" si="42"/>
        <v>-0.17088456050975645</v>
      </c>
      <c r="CT39" s="76">
        <f t="shared" si="43"/>
        <v>-0.39669999635891007</v>
      </c>
      <c r="CU39" s="76">
        <f t="shared" si="44"/>
        <v>0.13193234892959743</v>
      </c>
      <c r="CV39" s="76">
        <f t="shared" si="45"/>
        <v>0.11015223262860861</v>
      </c>
      <c r="CW39" s="76">
        <f t="shared" si="46"/>
        <v>1.8929347029077404</v>
      </c>
      <c r="CX39" s="76">
        <f t="shared" si="47"/>
        <v>0.15917645797822444</v>
      </c>
      <c r="CY39" s="76">
        <f t="shared" si="48"/>
        <v>5.5192159608947737E-2</v>
      </c>
      <c r="CZ39" s="76">
        <f t="shared" si="49"/>
        <v>4.0596541730793689E-2</v>
      </c>
      <c r="DA39" s="76">
        <f t="shared" si="50"/>
        <v>0.86211360642807344</v>
      </c>
      <c r="DB39" s="76">
        <f t="shared" si="51"/>
        <v>3.7048673399570825E-2</v>
      </c>
      <c r="DC39" s="76">
        <f t="shared" si="52"/>
        <v>2.3192180946809242E-2</v>
      </c>
      <c r="DD39" s="76">
        <f t="shared" si="53"/>
        <v>0.38259221835440316</v>
      </c>
      <c r="DE39" s="76">
        <f t="shared" si="54"/>
        <v>3.1854996147178391E-2</v>
      </c>
      <c r="DF39" s="76">
        <f t="shared" si="55"/>
        <v>1.9574071239197237E-2</v>
      </c>
      <c r="DG39" s="76">
        <f t="shared" si="56"/>
        <v>0.14686345388939662</v>
      </c>
      <c r="DH39" s="76">
        <f t="shared" si="57"/>
        <v>8.6809667358861531E-2</v>
      </c>
      <c r="DI39" s="76">
        <f t="shared" si="58"/>
        <v>0</v>
      </c>
      <c r="DJ39" s="76">
        <f t="shared" si="59"/>
        <v>2.5384610262099083</v>
      </c>
      <c r="DK39" s="76">
        <f t="shared" si="60"/>
        <v>3.1305266726657868</v>
      </c>
      <c r="DL39" s="76">
        <f t="shared" si="61"/>
        <v>10.913234647155898</v>
      </c>
    </row>
    <row r="40" spans="1:116" s="48" customFormat="1" ht="11" x14ac:dyDescent="0.15">
      <c r="A40" s="114" t="str">
        <f>IF(ISBLANK('In Process Calc.'!C40),"",'In Process Calc.'!C40)</f>
        <v/>
      </c>
      <c r="B40" s="114" t="str">
        <f>IF(ISBLANK('Measured Data'!H44),"",'Measured Data'!H44)</f>
        <v/>
      </c>
      <c r="C40" s="114" t="str">
        <f>IF(ISBLANK('In Process Calc.'!K40),"",'In Process Calc.'!K40)</f>
        <v/>
      </c>
      <c r="D40" s="114" t="str">
        <f>IF(ISBLANK('In Process Calc.'!L40),"",'In Process Calc.'!L40)</f>
        <v/>
      </c>
      <c r="E40" s="114" t="str">
        <f>IF(ISBLANK('In Process Calc.'!M40),"",'In Process Calc.'!M40)</f>
        <v/>
      </c>
      <c r="F40" s="114" t="str">
        <f>IF(ISBLANK('In Process Calc.'!N40),"",'In Process Calc.'!N40)</f>
        <v/>
      </c>
      <c r="G40" s="114" t="str">
        <f>IF(ISBLANK('In Process Calc.'!O40),"",'In Process Calc.'!O40)</f>
        <v/>
      </c>
      <c r="H40" s="114" t="str">
        <f>IF(ISBLANK('In Process Calc.'!P40),"",'In Process Calc.'!P40)</f>
        <v/>
      </c>
      <c r="I40" s="114" t="str">
        <f>IF(ISBLANK('In Process Calc.'!Q40),"",'In Process Calc.'!Q40)</f>
        <v/>
      </c>
      <c r="J40" s="114" t="str">
        <f>IF(ISBLANK('In Process Calc.'!R40),"",'In Process Calc.'!R40)</f>
        <v/>
      </c>
      <c r="K40" s="114" t="str">
        <f>IF(ISBLANK('In Process Calc.'!S40),"",'In Process Calc.'!S40)</f>
        <v/>
      </c>
      <c r="L40" s="114" t="str">
        <f>IF(ISBLANK('In Process Calc.'!T40),"",'In Process Calc.'!T40)</f>
        <v/>
      </c>
      <c r="M40" s="114" t="str">
        <f>IF(ISBLANK('In Process Calc.'!U40),"",'In Process Calc.'!U40)</f>
        <v/>
      </c>
      <c r="N40" s="114" t="str">
        <f>IF(ISBLANK('In Process Calc.'!V40),"",'In Process Calc.'!V40)</f>
        <v/>
      </c>
      <c r="O40" s="114" t="str">
        <f>IF(ISBLANK('In Process Calc.'!W40),"",'In Process Calc.'!W40)</f>
        <v/>
      </c>
      <c r="P40" s="114" t="str">
        <f>IF(ISBLANK('In Process Calc.'!X40),"",'In Process Calc.'!X40)</f>
        <v/>
      </c>
      <c r="Q40" s="114" t="str">
        <f>IF(ISBLANK('In Process Calc.'!Y40),"",'In Process Calc.'!Y40)</f>
        <v/>
      </c>
      <c r="R40" s="114" t="str">
        <f>IF(ISBLANK('In Process Calc.'!Z40),"",'In Process Calc.'!Z40)</f>
        <v/>
      </c>
      <c r="S40" s="114" t="str">
        <f>IF(ISBLANK('In Process Calc.'!AA40),"",'In Process Calc.'!AA40)</f>
        <v/>
      </c>
      <c r="T40" s="114" t="str">
        <f>IF(ISBLANK('In Process Calc.'!AB40),"",'In Process Calc.'!AB40)</f>
        <v/>
      </c>
      <c r="U40" s="114" t="str">
        <f>IF(ISBLANK('In Process Calc.'!AC40),"",'In Process Calc.'!AC40)</f>
        <v/>
      </c>
      <c r="V40" s="114" t="str">
        <f>IF(ISBLANK('In Process Calc.'!AD40),"",'In Process Calc.'!AD40)</f>
        <v/>
      </c>
      <c r="W40" s="114" t="str">
        <f>IF(ISBLANK('In Process Calc.'!AE40),"",'In Process Calc.'!AE40)</f>
        <v/>
      </c>
      <c r="X40" s="114" t="str">
        <f>IF(ISBLANK('In Process Calc.'!AF40),"",'In Process Calc.'!AF40)</f>
        <v/>
      </c>
      <c r="Y40" s="114" t="str">
        <f>IF(ISBLANK('In Process Calc.'!AG40),"",'In Process Calc.'!AG40)</f>
        <v/>
      </c>
      <c r="Z40" s="114" t="str">
        <f>IF(ISBLANK('In Process Calc.'!AH40),"",'In Process Calc.'!AH40)</f>
        <v/>
      </c>
      <c r="AA40" s="114" t="str">
        <f>IF(ISBLANK('In Process Calc.'!AI40),"",'In Process Calc.'!AI40)</f>
        <v/>
      </c>
      <c r="AB40" s="114" t="str">
        <f>IF(ISBLANK('In Process Calc.'!AJ40),"",'In Process Calc.'!AJ40)</f>
        <v/>
      </c>
      <c r="AC40" s="114" t="str">
        <f>IF(ISBLANK('In Process Calc.'!AK40),"",'In Process Calc.'!AK40)</f>
        <v/>
      </c>
      <c r="AD40" s="114" t="str">
        <f>IF(ISBLANK('In Process Calc.'!AL40),"",'In Process Calc.'!AL40)</f>
        <v/>
      </c>
      <c r="AE40" s="114" t="str">
        <f>IF(ISBLANK('In Process Calc.'!AM40),"",'In Process Calc.'!AM40)</f>
        <v/>
      </c>
      <c r="AF40" s="114" t="str">
        <f>IF(ISBLANK('In Process Calc.'!AN40),"",'In Process Calc.'!AN40)</f>
        <v/>
      </c>
      <c r="AH40" s="114" t="str">
        <f>IF(ISBLANK('In Process Calc.'!C48),"",'In Process Calc.'!C48)</f>
        <v/>
      </c>
      <c r="AI40" s="114" t="str">
        <f>IF(ISBLANK('Measured Data'!H52),"",'Measured Data'!H52)</f>
        <v/>
      </c>
      <c r="AJ40" s="114" t="str">
        <f>IF(ISBLANK('In Process Calc.'!K48),"",'In Process Calc.'!K48)</f>
        <v/>
      </c>
      <c r="AK40" s="114" t="str">
        <f>IF(ISBLANK('In Process Calc.'!L48),"",'In Process Calc.'!L48)</f>
        <v/>
      </c>
      <c r="AL40" s="114" t="str">
        <f>IF(ISBLANK('In Process Calc.'!M48),"",'In Process Calc.'!M48)</f>
        <v/>
      </c>
      <c r="AM40" s="114" t="str">
        <f>IF(ISBLANK('In Process Calc.'!N48),"",'In Process Calc.'!N48)</f>
        <v/>
      </c>
      <c r="AN40" s="114" t="str">
        <f>IF(ISBLANK('In Process Calc.'!O48),"",'In Process Calc.'!O48)</f>
        <v/>
      </c>
      <c r="AO40" s="114" t="str">
        <f>IF(ISBLANK('In Process Calc.'!P48),"",'In Process Calc.'!P48)</f>
        <v/>
      </c>
      <c r="AP40" s="114" t="str">
        <f>IF(ISBLANK('In Process Calc.'!Q48),"",'In Process Calc.'!Q48)</f>
        <v/>
      </c>
      <c r="AQ40" s="114" t="str">
        <f>IF(ISBLANK('In Process Calc.'!R48),"",'In Process Calc.'!R48)</f>
        <v/>
      </c>
      <c r="AR40" s="114" t="str">
        <f>IF(ISBLANK('In Process Calc.'!S48),"",'In Process Calc.'!S48)</f>
        <v/>
      </c>
      <c r="AS40" s="114" t="str">
        <f>IF(ISBLANK('In Process Calc.'!T48),"",'In Process Calc.'!T48)</f>
        <v/>
      </c>
      <c r="AT40" s="114" t="str">
        <f>IF(ISBLANK('In Process Calc.'!U48),"",'In Process Calc.'!U48)</f>
        <v/>
      </c>
      <c r="AU40" s="114" t="str">
        <f>IF(ISBLANK('In Process Calc.'!V48),"",'In Process Calc.'!V48)</f>
        <v/>
      </c>
      <c r="AV40" s="114" t="str">
        <f>IF(ISBLANK('In Process Calc.'!W48),"",'In Process Calc.'!W48)</f>
        <v/>
      </c>
      <c r="AW40" s="114" t="str">
        <f>IF(ISBLANK('In Process Calc.'!X48),"",'In Process Calc.'!X48)</f>
        <v/>
      </c>
      <c r="AX40" s="114" t="str">
        <f>IF(ISBLANK('In Process Calc.'!Y48),"",'In Process Calc.'!Y48)</f>
        <v/>
      </c>
      <c r="AY40" s="114" t="str">
        <f>IF(ISBLANK('In Process Calc.'!Z48),"",'In Process Calc.'!Z48)</f>
        <v/>
      </c>
      <c r="AZ40" s="114" t="str">
        <f>IF(ISBLANK('In Process Calc.'!AA48),"",'In Process Calc.'!AA48)</f>
        <v/>
      </c>
      <c r="BA40" s="114" t="str">
        <f>IF(ISBLANK('In Process Calc.'!AB48),"",'In Process Calc.'!AB48)</f>
        <v/>
      </c>
      <c r="BB40" s="114" t="str">
        <f>IF(ISBLANK('In Process Calc.'!AC48),"",'In Process Calc.'!AC48)</f>
        <v/>
      </c>
      <c r="BC40" s="114" t="str">
        <f>IF(ISBLANK('In Process Calc.'!AD48),"",'In Process Calc.'!AD48)</f>
        <v/>
      </c>
      <c r="BD40" s="114" t="str">
        <f>IF(ISBLANK('In Process Calc.'!AE48),"",'In Process Calc.'!AE48)</f>
        <v/>
      </c>
      <c r="BE40" s="114" t="str">
        <f>IF(ISBLANK('In Process Calc.'!AF48),"",'In Process Calc.'!AF48)</f>
        <v/>
      </c>
      <c r="BF40" s="114" t="str">
        <f>IF(ISBLANK('In Process Calc.'!AG48),"",'In Process Calc.'!AG48)</f>
        <v/>
      </c>
      <c r="BG40" s="114" t="str">
        <f>IF(ISBLANK('In Process Calc.'!AH48),"",'In Process Calc.'!AH48)</f>
        <v/>
      </c>
      <c r="BH40" s="114" t="str">
        <f>IF(ISBLANK('In Process Calc.'!AI48),"",'In Process Calc.'!AI48)</f>
        <v/>
      </c>
      <c r="BI40" s="114" t="str">
        <f>IF(ISBLANK('In Process Calc.'!AJ48),"",'In Process Calc.'!AJ48)</f>
        <v/>
      </c>
      <c r="BJ40" s="114" t="str">
        <f>IF(ISBLANK('In Process Calc.'!AK48),"",'In Process Calc.'!AK48)</f>
        <v/>
      </c>
      <c r="BK40" s="114" t="str">
        <f>IF(ISBLANK('In Process Calc.'!AL48),"",'In Process Calc.'!AL48)</f>
        <v/>
      </c>
      <c r="BL40" s="114" t="str">
        <f>IF(ISBLANK('In Process Calc.'!AM48),"",'In Process Calc.'!AM48)</f>
        <v/>
      </c>
      <c r="BM40" s="114" t="str">
        <f>IF(ISBLANK('In Process Calc.'!AN48),"",'In Process Calc.'!AN48)</f>
        <v/>
      </c>
      <c r="CA40" s="48">
        <v>0</v>
      </c>
      <c r="CC40" s="48">
        <v>-1.5341613767887452E-3</v>
      </c>
      <c r="CG40" s="76">
        <f>'In Process Calc.'!C6</f>
        <v>71.599999999918509</v>
      </c>
      <c r="CH40" s="76">
        <f t="shared" si="31"/>
        <v>1.5772954495760017</v>
      </c>
      <c r="CI40" s="76">
        <f t="shared" si="32"/>
        <v>1062.7758575023122</v>
      </c>
      <c r="CJ40" s="76">
        <f t="shared" si="33"/>
        <v>0</v>
      </c>
      <c r="CK40" s="76">
        <f t="shared" si="34"/>
        <v>61.472211730351113</v>
      </c>
      <c r="CL40" s="76">
        <f t="shared" si="35"/>
        <v>-0.41154596827802825</v>
      </c>
      <c r="CM40" s="76">
        <f t="shared" si="36"/>
        <v>0.10746314556632651</v>
      </c>
      <c r="CN40" s="76">
        <f t="shared" si="37"/>
        <v>1.9880826429325735</v>
      </c>
      <c r="CO40" s="76">
        <f t="shared" si="38"/>
        <v>-3.0323445424894964E-2</v>
      </c>
      <c r="CP40" s="76">
        <f t="shared" si="39"/>
        <v>0.22584995678060787</v>
      </c>
      <c r="CQ40" s="76">
        <f t="shared" si="40"/>
        <v>4.1131903432236525</v>
      </c>
      <c r="CR40" s="76">
        <f t="shared" si="41"/>
        <v>-9.4367983831356028E-2</v>
      </c>
      <c r="CS40" s="76">
        <f t="shared" si="42"/>
        <v>-0.31367441095553861</v>
      </c>
      <c r="CT40" s="76">
        <f t="shared" si="43"/>
        <v>-0.67718261588431761</v>
      </c>
      <c r="CU40" s="76">
        <f t="shared" si="44"/>
        <v>0.18781793720459181</v>
      </c>
      <c r="CV40" s="76">
        <f t="shared" si="45"/>
        <v>0.20988345051672569</v>
      </c>
      <c r="CW40" s="76">
        <f t="shared" si="46"/>
        <v>2.8245218092398114</v>
      </c>
      <c r="CX40" s="76">
        <f t="shared" si="47"/>
        <v>0.33953081385333972</v>
      </c>
      <c r="CY40" s="76">
        <f t="shared" si="48"/>
        <v>0.13893744608248459</v>
      </c>
      <c r="CZ40" s="76">
        <f t="shared" si="49"/>
        <v>6.9778142403518609E-2</v>
      </c>
      <c r="DA40" s="76">
        <f t="shared" si="50"/>
        <v>1.5352037894279329</v>
      </c>
      <c r="DB40" s="76">
        <f t="shared" si="51"/>
        <v>8.3071621186598055E-2</v>
      </c>
      <c r="DC40" s="76">
        <f t="shared" si="52"/>
        <v>7.3420930451753796E-2</v>
      </c>
      <c r="DD40" s="76">
        <f t="shared" si="53"/>
        <v>0.76405145742176961</v>
      </c>
      <c r="DE40" s="76">
        <f t="shared" si="54"/>
        <v>9.8983871606409646E-2</v>
      </c>
      <c r="DF40" s="76">
        <f t="shared" si="55"/>
        <v>4.4509105309243957E-2</v>
      </c>
      <c r="DG40" s="76">
        <f t="shared" si="56"/>
        <v>0.21171168458920694</v>
      </c>
      <c r="DH40" s="76">
        <f t="shared" si="57"/>
        <v>0.20228085824693598</v>
      </c>
      <c r="DI40" s="76">
        <f t="shared" si="58"/>
        <v>0</v>
      </c>
      <c r="DJ40" s="76">
        <f t="shared" si="59"/>
        <v>4.8506899351499504</v>
      </c>
      <c r="DK40" s="76">
        <f t="shared" si="60"/>
        <v>5.9349890533495229</v>
      </c>
      <c r="DL40" s="76">
        <f t="shared" si="61"/>
        <v>20.809395021972687</v>
      </c>
    </row>
    <row r="41" spans="1:116" s="48" customFormat="1" ht="11" x14ac:dyDescent="0.15">
      <c r="A41" s="114" t="str">
        <f>IF(ISBLANK('In Process Calc.'!C41),"",'In Process Calc.'!C41)</f>
        <v/>
      </c>
      <c r="B41" s="114" t="str">
        <f>IF(ISBLANK('Measured Data'!H45),"",'Measured Data'!H45)</f>
        <v/>
      </c>
      <c r="C41" s="114" t="str">
        <f>IF(ISBLANK('In Process Calc.'!K41),"",'In Process Calc.'!K41)</f>
        <v/>
      </c>
      <c r="D41" s="114" t="str">
        <f>IF(ISBLANK('In Process Calc.'!L41),"",'In Process Calc.'!L41)</f>
        <v/>
      </c>
      <c r="E41" s="114" t="str">
        <f>IF(ISBLANK('In Process Calc.'!M41),"",'In Process Calc.'!M41)</f>
        <v/>
      </c>
      <c r="F41" s="114" t="str">
        <f>IF(ISBLANK('In Process Calc.'!N41),"",'In Process Calc.'!N41)</f>
        <v/>
      </c>
      <c r="G41" s="114" t="str">
        <f>IF(ISBLANK('In Process Calc.'!O41),"",'In Process Calc.'!O41)</f>
        <v/>
      </c>
      <c r="H41" s="114" t="str">
        <f>IF(ISBLANK('In Process Calc.'!P41),"",'In Process Calc.'!P41)</f>
        <v/>
      </c>
      <c r="I41" s="114" t="str">
        <f>IF(ISBLANK('In Process Calc.'!Q41),"",'In Process Calc.'!Q41)</f>
        <v/>
      </c>
      <c r="J41" s="114" t="str">
        <f>IF(ISBLANK('In Process Calc.'!R41),"",'In Process Calc.'!R41)</f>
        <v/>
      </c>
      <c r="K41" s="114" t="str">
        <f>IF(ISBLANK('In Process Calc.'!S41),"",'In Process Calc.'!S41)</f>
        <v/>
      </c>
      <c r="L41" s="114" t="str">
        <f>IF(ISBLANK('In Process Calc.'!T41),"",'In Process Calc.'!T41)</f>
        <v/>
      </c>
      <c r="M41" s="114" t="str">
        <f>IF(ISBLANK('In Process Calc.'!U41),"",'In Process Calc.'!U41)</f>
        <v/>
      </c>
      <c r="N41" s="114" t="str">
        <f>IF(ISBLANK('In Process Calc.'!V41),"",'In Process Calc.'!V41)</f>
        <v/>
      </c>
      <c r="O41" s="114" t="str">
        <f>IF(ISBLANK('In Process Calc.'!W41),"",'In Process Calc.'!W41)</f>
        <v/>
      </c>
      <c r="P41" s="114" t="str">
        <f>IF(ISBLANK('In Process Calc.'!X41),"",'In Process Calc.'!X41)</f>
        <v/>
      </c>
      <c r="Q41" s="114" t="str">
        <f>IF(ISBLANK('In Process Calc.'!Y41),"",'In Process Calc.'!Y41)</f>
        <v/>
      </c>
      <c r="R41" s="114" t="str">
        <f>IF(ISBLANK('In Process Calc.'!Z41),"",'In Process Calc.'!Z41)</f>
        <v/>
      </c>
      <c r="S41" s="114" t="str">
        <f>IF(ISBLANK('In Process Calc.'!AA41),"",'In Process Calc.'!AA41)</f>
        <v/>
      </c>
      <c r="T41" s="114" t="str">
        <f>IF(ISBLANK('In Process Calc.'!AB41),"",'In Process Calc.'!AB41)</f>
        <v/>
      </c>
      <c r="U41" s="114" t="str">
        <f>IF(ISBLANK('In Process Calc.'!AC41),"",'In Process Calc.'!AC41)</f>
        <v/>
      </c>
      <c r="V41" s="114" t="str">
        <f>IF(ISBLANK('In Process Calc.'!AD41),"",'In Process Calc.'!AD41)</f>
        <v/>
      </c>
      <c r="W41" s="114" t="str">
        <f>IF(ISBLANK('In Process Calc.'!AE41),"",'In Process Calc.'!AE41)</f>
        <v/>
      </c>
      <c r="X41" s="114" t="str">
        <f>IF(ISBLANK('In Process Calc.'!AF41),"",'In Process Calc.'!AF41)</f>
        <v/>
      </c>
      <c r="Y41" s="114" t="str">
        <f>IF(ISBLANK('In Process Calc.'!AG41),"",'In Process Calc.'!AG41)</f>
        <v/>
      </c>
      <c r="Z41" s="114" t="str">
        <f>IF(ISBLANK('In Process Calc.'!AH41),"",'In Process Calc.'!AH41)</f>
        <v/>
      </c>
      <c r="AA41" s="114" t="str">
        <f>IF(ISBLANK('In Process Calc.'!AI41),"",'In Process Calc.'!AI41)</f>
        <v/>
      </c>
      <c r="AB41" s="114" t="str">
        <f>IF(ISBLANK('In Process Calc.'!AJ41),"",'In Process Calc.'!AJ41)</f>
        <v/>
      </c>
      <c r="AC41" s="114" t="str">
        <f>IF(ISBLANK('In Process Calc.'!AK41),"",'In Process Calc.'!AK41)</f>
        <v/>
      </c>
      <c r="AD41" s="114" t="str">
        <f>IF(ISBLANK('In Process Calc.'!AL41),"",'In Process Calc.'!AL41)</f>
        <v/>
      </c>
      <c r="AE41" s="114" t="str">
        <f>IF(ISBLANK('In Process Calc.'!AM41),"",'In Process Calc.'!AM41)</f>
        <v/>
      </c>
      <c r="AF41" s="114" t="str">
        <f>IF(ISBLANK('In Process Calc.'!AN41),"",'In Process Calc.'!AN41)</f>
        <v/>
      </c>
      <c r="AH41" s="114" t="str">
        <f>IF(ISBLANK('In Process Calc.'!C49),"",'In Process Calc.'!C49)</f>
        <v/>
      </c>
      <c r="AI41" s="114" t="str">
        <f>IF(ISBLANK('Measured Data'!H53),"",'Measured Data'!H53)</f>
        <v/>
      </c>
      <c r="AJ41" s="114" t="str">
        <f>IF(ISBLANK('In Process Calc.'!K49),"",'In Process Calc.'!K49)</f>
        <v/>
      </c>
      <c r="AK41" s="114" t="str">
        <f>IF(ISBLANK('In Process Calc.'!L49),"",'In Process Calc.'!L49)</f>
        <v/>
      </c>
      <c r="AL41" s="114" t="str">
        <f>IF(ISBLANK('In Process Calc.'!M49),"",'In Process Calc.'!M49)</f>
        <v/>
      </c>
      <c r="AM41" s="114" t="str">
        <f>IF(ISBLANK('In Process Calc.'!N49),"",'In Process Calc.'!N49)</f>
        <v/>
      </c>
      <c r="AN41" s="114" t="str">
        <f>IF(ISBLANK('In Process Calc.'!O49),"",'In Process Calc.'!O49)</f>
        <v/>
      </c>
      <c r="AO41" s="114" t="str">
        <f>IF(ISBLANK('In Process Calc.'!P49),"",'In Process Calc.'!P49)</f>
        <v/>
      </c>
      <c r="AP41" s="114" t="str">
        <f>IF(ISBLANK('In Process Calc.'!Q49),"",'In Process Calc.'!Q49)</f>
        <v/>
      </c>
      <c r="AQ41" s="114" t="str">
        <f>IF(ISBLANK('In Process Calc.'!R49),"",'In Process Calc.'!R49)</f>
        <v/>
      </c>
      <c r="AR41" s="114" t="str">
        <f>IF(ISBLANK('In Process Calc.'!S49),"",'In Process Calc.'!S49)</f>
        <v/>
      </c>
      <c r="AS41" s="114" t="str">
        <f>IF(ISBLANK('In Process Calc.'!T49),"",'In Process Calc.'!T49)</f>
        <v/>
      </c>
      <c r="AT41" s="114" t="str">
        <f>IF(ISBLANK('In Process Calc.'!U49),"",'In Process Calc.'!U49)</f>
        <v/>
      </c>
      <c r="AU41" s="114" t="str">
        <f>IF(ISBLANK('In Process Calc.'!V49),"",'In Process Calc.'!V49)</f>
        <v/>
      </c>
      <c r="AV41" s="114" t="str">
        <f>IF(ISBLANK('In Process Calc.'!W49),"",'In Process Calc.'!W49)</f>
        <v/>
      </c>
      <c r="AW41" s="114" t="str">
        <f>IF(ISBLANK('In Process Calc.'!X49),"",'In Process Calc.'!X49)</f>
        <v/>
      </c>
      <c r="AX41" s="114" t="str">
        <f>IF(ISBLANK('In Process Calc.'!Y49),"",'In Process Calc.'!Y49)</f>
        <v/>
      </c>
      <c r="AY41" s="114" t="str">
        <f>IF(ISBLANK('In Process Calc.'!Z49),"",'In Process Calc.'!Z49)</f>
        <v/>
      </c>
      <c r="AZ41" s="114" t="str">
        <f>IF(ISBLANK('In Process Calc.'!AA49),"",'In Process Calc.'!AA49)</f>
        <v/>
      </c>
      <c r="BA41" s="114" t="str">
        <f>IF(ISBLANK('In Process Calc.'!AB49),"",'In Process Calc.'!AB49)</f>
        <v/>
      </c>
      <c r="BB41" s="114" t="str">
        <f>IF(ISBLANK('In Process Calc.'!AC49),"",'In Process Calc.'!AC49)</f>
        <v/>
      </c>
      <c r="BC41" s="114" t="str">
        <f>IF(ISBLANK('In Process Calc.'!AD49),"",'In Process Calc.'!AD49)</f>
        <v/>
      </c>
      <c r="BD41" s="114" t="str">
        <f>IF(ISBLANK('In Process Calc.'!AE49),"",'In Process Calc.'!AE49)</f>
        <v/>
      </c>
      <c r="BE41" s="114" t="str">
        <f>IF(ISBLANK('In Process Calc.'!AF49),"",'In Process Calc.'!AF49)</f>
        <v/>
      </c>
      <c r="BF41" s="114" t="str">
        <f>IF(ISBLANK('In Process Calc.'!AG49),"",'In Process Calc.'!AG49)</f>
        <v/>
      </c>
      <c r="BG41" s="114" t="str">
        <f>IF(ISBLANK('In Process Calc.'!AH49),"",'In Process Calc.'!AH49)</f>
        <v/>
      </c>
      <c r="BH41" s="114" t="str">
        <f>IF(ISBLANK('In Process Calc.'!AI49),"",'In Process Calc.'!AI49)</f>
        <v/>
      </c>
      <c r="BI41" s="114" t="str">
        <f>IF(ISBLANK('In Process Calc.'!AJ49),"",'In Process Calc.'!AJ49)</f>
        <v/>
      </c>
      <c r="BJ41" s="114" t="str">
        <f>IF(ISBLANK('In Process Calc.'!AK49),"",'In Process Calc.'!AK49)</f>
        <v/>
      </c>
      <c r="BK41" s="114" t="str">
        <f>IF(ISBLANK('In Process Calc.'!AL49),"",'In Process Calc.'!AL49)</f>
        <v/>
      </c>
      <c r="BL41" s="114" t="str">
        <f>IF(ISBLANK('In Process Calc.'!AM49),"",'In Process Calc.'!AM49)</f>
        <v/>
      </c>
      <c r="BM41" s="114" t="str">
        <f>IF(ISBLANK('In Process Calc.'!AN49),"",'In Process Calc.'!AN49)</f>
        <v/>
      </c>
      <c r="CA41" s="48">
        <v>21.089166666730307</v>
      </c>
      <c r="CC41" s="48">
        <v>0.45049811803795109</v>
      </c>
      <c r="CG41" s="76">
        <f>'In Process Calc.'!C7</f>
        <v>95.883333333302289</v>
      </c>
      <c r="CH41" s="76">
        <f t="shared" si="31"/>
        <v>2.1885477369783186</v>
      </c>
      <c r="CI41" s="76">
        <f t="shared" si="32"/>
        <v>1503.1094536167866</v>
      </c>
      <c r="CJ41" s="76">
        <f t="shared" si="33"/>
        <v>0</v>
      </c>
      <c r="CK41" s="76">
        <f t="shared" si="34"/>
        <v>104.9163345289566</v>
      </c>
      <c r="CL41" s="76">
        <f t="shared" si="35"/>
        <v>-0.50134581118062627</v>
      </c>
      <c r="CM41" s="76">
        <f t="shared" si="36"/>
        <v>0.16067508401712011</v>
      </c>
      <c r="CN41" s="76">
        <f t="shared" si="37"/>
        <v>2.82461571984018</v>
      </c>
      <c r="CO41" s="76">
        <f t="shared" si="38"/>
        <v>8.6417621615977963E-2</v>
      </c>
      <c r="CP41" s="76">
        <f t="shared" si="39"/>
        <v>0.32425670113463889</v>
      </c>
      <c r="CQ41" s="76">
        <f t="shared" si="40"/>
        <v>5.5919280520843113</v>
      </c>
      <c r="CR41" s="76">
        <f t="shared" si="41"/>
        <v>-0.13177337377630685</v>
      </c>
      <c r="CS41" s="76">
        <f t="shared" si="42"/>
        <v>-0.44289158866612865</v>
      </c>
      <c r="CT41" s="76">
        <f t="shared" si="43"/>
        <v>-0.9263522106357871</v>
      </c>
      <c r="CU41" s="76">
        <f t="shared" si="44"/>
        <v>0.22566152175277129</v>
      </c>
      <c r="CV41" s="76">
        <f t="shared" si="45"/>
        <v>0.3067060737642448</v>
      </c>
      <c r="CW41" s="76">
        <f t="shared" si="46"/>
        <v>2.6838046975451109</v>
      </c>
      <c r="CX41" s="76">
        <f t="shared" si="47"/>
        <v>0.53138164740911908</v>
      </c>
      <c r="CY41" s="76">
        <f t="shared" si="48"/>
        <v>0.23099099912613943</v>
      </c>
      <c r="CZ41" s="76">
        <f t="shared" si="49"/>
        <v>9.6525499040414353E-2</v>
      </c>
      <c r="DA41" s="76">
        <f t="shared" si="50"/>
        <v>2.1713779840294158</v>
      </c>
      <c r="DB41" s="76">
        <f t="shared" si="51"/>
        <v>0.12899579323906679</v>
      </c>
      <c r="DC41" s="76">
        <f t="shared" si="52"/>
        <v>0.13283021982699833</v>
      </c>
      <c r="DD41" s="76">
        <f t="shared" si="53"/>
        <v>1.141639800246417</v>
      </c>
      <c r="DE41" s="76">
        <f t="shared" si="54"/>
        <v>0.17652298446031417</v>
      </c>
      <c r="DF41" s="76">
        <f t="shared" si="55"/>
        <v>6.9738676928961185E-2</v>
      </c>
      <c r="DG41" s="76">
        <f t="shared" si="56"/>
        <v>0.24316755281016639</v>
      </c>
      <c r="DH41" s="76">
        <f t="shared" si="57"/>
        <v>0.32688438174583784</v>
      </c>
      <c r="DI41" s="76">
        <f t="shared" si="58"/>
        <v>0</v>
      </c>
      <c r="DJ41" s="76">
        <f t="shared" si="59"/>
        <v>7.0769597996057021</v>
      </c>
      <c r="DK41" s="76">
        <f t="shared" si="60"/>
        <v>8.6755867825459188</v>
      </c>
      <c r="DL41" s="76">
        <f t="shared" si="61"/>
        <v>30.245023716311756</v>
      </c>
    </row>
    <row r="42" spans="1:116" s="48" customFormat="1" ht="11" x14ac:dyDescent="0.15">
      <c r="A42" s="114" t="str">
        <f>IF(ISBLANK('In Process Calc.'!C42),"",'In Process Calc.'!C42)</f>
        <v/>
      </c>
      <c r="B42" s="114" t="str">
        <f>IF(ISBLANK('Measured Data'!H46),"",'Measured Data'!H46)</f>
        <v/>
      </c>
      <c r="C42" s="114" t="str">
        <f>IF(ISBLANK('In Process Calc.'!K42),"",'In Process Calc.'!K42)</f>
        <v/>
      </c>
      <c r="D42" s="114" t="str">
        <f>IF(ISBLANK('In Process Calc.'!L42),"",'In Process Calc.'!L42)</f>
        <v/>
      </c>
      <c r="E42" s="114" t="str">
        <f>IF(ISBLANK('In Process Calc.'!M42),"",'In Process Calc.'!M42)</f>
        <v/>
      </c>
      <c r="F42" s="114" t="str">
        <f>IF(ISBLANK('In Process Calc.'!N42),"",'In Process Calc.'!N42)</f>
        <v/>
      </c>
      <c r="G42" s="114" t="str">
        <f>IF(ISBLANK('In Process Calc.'!O42),"",'In Process Calc.'!O42)</f>
        <v/>
      </c>
      <c r="H42" s="114" t="str">
        <f>IF(ISBLANK('In Process Calc.'!P42),"",'In Process Calc.'!P42)</f>
        <v/>
      </c>
      <c r="I42" s="114" t="str">
        <f>IF(ISBLANK('In Process Calc.'!Q42),"",'In Process Calc.'!Q42)</f>
        <v/>
      </c>
      <c r="J42" s="114" t="str">
        <f>IF(ISBLANK('In Process Calc.'!R42),"",'In Process Calc.'!R42)</f>
        <v/>
      </c>
      <c r="K42" s="114" t="str">
        <f>IF(ISBLANK('In Process Calc.'!S42),"",'In Process Calc.'!S42)</f>
        <v/>
      </c>
      <c r="L42" s="114" t="str">
        <f>IF(ISBLANK('In Process Calc.'!T42),"",'In Process Calc.'!T42)</f>
        <v/>
      </c>
      <c r="M42" s="114" t="str">
        <f>IF(ISBLANK('In Process Calc.'!U42),"",'In Process Calc.'!U42)</f>
        <v/>
      </c>
      <c r="N42" s="114" t="str">
        <f>IF(ISBLANK('In Process Calc.'!V42),"",'In Process Calc.'!V42)</f>
        <v/>
      </c>
      <c r="O42" s="114" t="str">
        <f>IF(ISBLANK('In Process Calc.'!W42),"",'In Process Calc.'!W42)</f>
        <v/>
      </c>
      <c r="P42" s="114" t="str">
        <f>IF(ISBLANK('In Process Calc.'!X42),"",'In Process Calc.'!X42)</f>
        <v/>
      </c>
      <c r="Q42" s="114" t="str">
        <f>IF(ISBLANK('In Process Calc.'!Y42),"",'In Process Calc.'!Y42)</f>
        <v/>
      </c>
      <c r="R42" s="114" t="str">
        <f>IF(ISBLANK('In Process Calc.'!Z42),"",'In Process Calc.'!Z42)</f>
        <v/>
      </c>
      <c r="S42" s="114" t="str">
        <f>IF(ISBLANK('In Process Calc.'!AA42),"",'In Process Calc.'!AA42)</f>
        <v/>
      </c>
      <c r="T42" s="114" t="str">
        <f>IF(ISBLANK('In Process Calc.'!AB42),"",'In Process Calc.'!AB42)</f>
        <v/>
      </c>
      <c r="U42" s="114" t="str">
        <f>IF(ISBLANK('In Process Calc.'!AC42),"",'In Process Calc.'!AC42)</f>
        <v/>
      </c>
      <c r="V42" s="114" t="str">
        <f>IF(ISBLANK('In Process Calc.'!AD42),"",'In Process Calc.'!AD42)</f>
        <v/>
      </c>
      <c r="W42" s="114" t="str">
        <f>IF(ISBLANK('In Process Calc.'!AE42),"",'In Process Calc.'!AE42)</f>
        <v/>
      </c>
      <c r="X42" s="114" t="str">
        <f>IF(ISBLANK('In Process Calc.'!AF42),"",'In Process Calc.'!AF42)</f>
        <v/>
      </c>
      <c r="Y42" s="114" t="str">
        <f>IF(ISBLANK('In Process Calc.'!AG42),"",'In Process Calc.'!AG42)</f>
        <v/>
      </c>
      <c r="Z42" s="114" t="str">
        <f>IF(ISBLANK('In Process Calc.'!AH42),"",'In Process Calc.'!AH42)</f>
        <v/>
      </c>
      <c r="AA42" s="114" t="str">
        <f>IF(ISBLANK('In Process Calc.'!AI42),"",'In Process Calc.'!AI42)</f>
        <v/>
      </c>
      <c r="AB42" s="114" t="str">
        <f>IF(ISBLANK('In Process Calc.'!AJ42),"",'In Process Calc.'!AJ42)</f>
        <v/>
      </c>
      <c r="AC42" s="114" t="str">
        <f>IF(ISBLANK('In Process Calc.'!AK42),"",'In Process Calc.'!AK42)</f>
        <v/>
      </c>
      <c r="AD42" s="114" t="str">
        <f>IF(ISBLANK('In Process Calc.'!AL42),"",'In Process Calc.'!AL42)</f>
        <v/>
      </c>
      <c r="AE42" s="114" t="str">
        <f>IF(ISBLANK('In Process Calc.'!AM42),"",'In Process Calc.'!AM42)</f>
        <v/>
      </c>
      <c r="AF42" s="114" t="str">
        <f>IF(ISBLANK('In Process Calc.'!AN42),"",'In Process Calc.'!AN42)</f>
        <v/>
      </c>
      <c r="AH42" s="114" t="str">
        <f>IF(ISBLANK('In Process Calc.'!C50),"",'In Process Calc.'!C50)</f>
        <v/>
      </c>
      <c r="AI42" s="114" t="str">
        <f>IF(ISBLANK('Measured Data'!H54),"",'Measured Data'!H54)</f>
        <v/>
      </c>
      <c r="AJ42" s="114" t="str">
        <f>IF(ISBLANK('In Process Calc.'!K50),"",'In Process Calc.'!K50)</f>
        <v/>
      </c>
      <c r="AK42" s="114" t="str">
        <f>IF(ISBLANK('In Process Calc.'!L50),"",'In Process Calc.'!L50)</f>
        <v/>
      </c>
      <c r="AL42" s="114" t="str">
        <f>IF(ISBLANK('In Process Calc.'!M50),"",'In Process Calc.'!M50)</f>
        <v/>
      </c>
      <c r="AM42" s="114" t="str">
        <f>IF(ISBLANK('In Process Calc.'!N50),"",'In Process Calc.'!N50)</f>
        <v/>
      </c>
      <c r="AN42" s="114" t="str">
        <f>IF(ISBLANK('In Process Calc.'!O50),"",'In Process Calc.'!O50)</f>
        <v/>
      </c>
      <c r="AO42" s="114" t="str">
        <f>IF(ISBLANK('In Process Calc.'!P50),"",'In Process Calc.'!P50)</f>
        <v/>
      </c>
      <c r="AP42" s="114" t="str">
        <f>IF(ISBLANK('In Process Calc.'!Q50),"",'In Process Calc.'!Q50)</f>
        <v/>
      </c>
      <c r="AQ42" s="114" t="str">
        <f>IF(ISBLANK('In Process Calc.'!R50),"",'In Process Calc.'!R50)</f>
        <v/>
      </c>
      <c r="AR42" s="114" t="str">
        <f>IF(ISBLANK('In Process Calc.'!S50),"",'In Process Calc.'!S50)</f>
        <v/>
      </c>
      <c r="AS42" s="114" t="str">
        <f>IF(ISBLANK('In Process Calc.'!T50),"",'In Process Calc.'!T50)</f>
        <v/>
      </c>
      <c r="AT42" s="114" t="str">
        <f>IF(ISBLANK('In Process Calc.'!U50),"",'In Process Calc.'!U50)</f>
        <v/>
      </c>
      <c r="AU42" s="114" t="str">
        <f>IF(ISBLANK('In Process Calc.'!V50),"",'In Process Calc.'!V50)</f>
        <v/>
      </c>
      <c r="AV42" s="114" t="str">
        <f>IF(ISBLANK('In Process Calc.'!W50),"",'In Process Calc.'!W50)</f>
        <v/>
      </c>
      <c r="AW42" s="114" t="str">
        <f>IF(ISBLANK('In Process Calc.'!X50),"",'In Process Calc.'!X50)</f>
        <v/>
      </c>
      <c r="AX42" s="114" t="str">
        <f>IF(ISBLANK('In Process Calc.'!Y50),"",'In Process Calc.'!Y50)</f>
        <v/>
      </c>
      <c r="AY42" s="114" t="str">
        <f>IF(ISBLANK('In Process Calc.'!Z50),"",'In Process Calc.'!Z50)</f>
        <v/>
      </c>
      <c r="AZ42" s="114" t="str">
        <f>IF(ISBLANK('In Process Calc.'!AA50),"",'In Process Calc.'!AA50)</f>
        <v/>
      </c>
      <c r="BA42" s="114" t="str">
        <f>IF(ISBLANK('In Process Calc.'!AB50),"",'In Process Calc.'!AB50)</f>
        <v/>
      </c>
      <c r="BB42" s="114" t="str">
        <f>IF(ISBLANK('In Process Calc.'!AC50),"",'In Process Calc.'!AC50)</f>
        <v/>
      </c>
      <c r="BC42" s="114" t="str">
        <f>IF(ISBLANK('In Process Calc.'!AD50),"",'In Process Calc.'!AD50)</f>
        <v/>
      </c>
      <c r="BD42" s="114" t="str">
        <f>IF(ISBLANK('In Process Calc.'!AE50),"",'In Process Calc.'!AE50)</f>
        <v/>
      </c>
      <c r="BE42" s="114" t="str">
        <f>IF(ISBLANK('In Process Calc.'!AF50),"",'In Process Calc.'!AF50)</f>
        <v/>
      </c>
      <c r="BF42" s="114" t="str">
        <f>IF(ISBLANK('In Process Calc.'!AG50),"",'In Process Calc.'!AG50)</f>
        <v/>
      </c>
      <c r="BG42" s="114" t="str">
        <f>IF(ISBLANK('In Process Calc.'!AH50),"",'In Process Calc.'!AH50)</f>
        <v/>
      </c>
      <c r="BH42" s="114" t="str">
        <f>IF(ISBLANK('In Process Calc.'!AI50),"",'In Process Calc.'!AI50)</f>
        <v/>
      </c>
      <c r="BI42" s="114" t="str">
        <f>IF(ISBLANK('In Process Calc.'!AJ50),"",'In Process Calc.'!AJ50)</f>
        <v/>
      </c>
      <c r="BJ42" s="114" t="str">
        <f>IF(ISBLANK('In Process Calc.'!AK50),"",'In Process Calc.'!AK50)</f>
        <v/>
      </c>
      <c r="BK42" s="114" t="str">
        <f>IF(ISBLANK('In Process Calc.'!AL50),"",'In Process Calc.'!AL50)</f>
        <v/>
      </c>
      <c r="BL42" s="114" t="str">
        <f>IF(ISBLANK('In Process Calc.'!AM50),"",'In Process Calc.'!AM50)</f>
        <v/>
      </c>
      <c r="BM42" s="114" t="str">
        <f>IF(ISBLANK('In Process Calc.'!AN50),"",'In Process Calc.'!AN50)</f>
        <v/>
      </c>
      <c r="CA42" s="48">
        <v>43.239166666637175</v>
      </c>
      <c r="CB42" s="48">
        <v>1.0761996669694218</v>
      </c>
      <c r="CC42" s="48">
        <v>1.0949252764946165</v>
      </c>
      <c r="CG42" s="76">
        <f>'In Process Calc.'!C8</f>
        <v>114.73333333327901</v>
      </c>
      <c r="CH42" s="76">
        <f t="shared" si="31"/>
        <v>2.6604730032771311</v>
      </c>
      <c r="CI42" s="76">
        <f t="shared" si="32"/>
        <v>1839.2261821265142</v>
      </c>
      <c r="CJ42" s="76">
        <f t="shared" si="33"/>
        <v>0</v>
      </c>
      <c r="CK42" s="76">
        <f t="shared" si="34"/>
        <v>145.58907321928433</v>
      </c>
      <c r="CL42" s="76">
        <f t="shared" si="35"/>
        <v>-0.54662177282972235</v>
      </c>
      <c r="CM42" s="76">
        <f t="shared" si="36"/>
        <v>0.20619348618726346</v>
      </c>
      <c r="CN42" s="76">
        <f t="shared" si="37"/>
        <v>3.4253250297598901</v>
      </c>
      <c r="CO42" s="76">
        <f t="shared" si="38"/>
        <v>0.25739886503365178</v>
      </c>
      <c r="CP42" s="76">
        <f t="shared" si="39"/>
        <v>0.40345886493430605</v>
      </c>
      <c r="CQ42" s="76">
        <f t="shared" si="40"/>
        <v>6.9013801496937557</v>
      </c>
      <c r="CR42" s="76">
        <f t="shared" si="41"/>
        <v>-0.15942309865345464</v>
      </c>
      <c r="CS42" s="76">
        <f t="shared" si="42"/>
        <v>-0.54157837417513288</v>
      </c>
      <c r="CT42" s="76">
        <f t="shared" si="43"/>
        <v>-1.1220979453627737</v>
      </c>
      <c r="CU42" s="76">
        <f t="shared" si="44"/>
        <v>0.25035316274173652</v>
      </c>
      <c r="CV42" s="76">
        <f t="shared" si="45"/>
        <v>0.38773580969878785</v>
      </c>
      <c r="CW42" s="76">
        <f t="shared" si="46"/>
        <v>2.0978889131289806</v>
      </c>
      <c r="CX42" s="76">
        <f t="shared" si="47"/>
        <v>0.69924879138526808</v>
      </c>
      <c r="CY42" s="76">
        <f t="shared" si="48"/>
        <v>0.31273924099789358</v>
      </c>
      <c r="CZ42" s="76">
        <f t="shared" si="49"/>
        <v>0.11825835088884144</v>
      </c>
      <c r="DA42" s="76">
        <f t="shared" si="50"/>
        <v>2.6915590268179197</v>
      </c>
      <c r="DB42" s="76">
        <f t="shared" si="51"/>
        <v>0.16789964443288058</v>
      </c>
      <c r="DC42" s="76">
        <f t="shared" si="52"/>
        <v>0.18757356427289809</v>
      </c>
      <c r="DD42" s="76">
        <f t="shared" si="53"/>
        <v>1.4577623215478244</v>
      </c>
      <c r="DE42" s="76">
        <f t="shared" si="54"/>
        <v>0.24723949320332334</v>
      </c>
      <c r="DF42" s="76">
        <f t="shared" si="55"/>
        <v>9.1220670615739102E-2</v>
      </c>
      <c r="DG42" s="76">
        <f t="shared" si="56"/>
        <v>0.25495691578470936</v>
      </c>
      <c r="DH42" s="76">
        <f t="shared" si="57"/>
        <v>0.43669165073684335</v>
      </c>
      <c r="DI42" s="76">
        <f t="shared" si="58"/>
        <v>0</v>
      </c>
      <c r="DJ42" s="76">
        <f t="shared" si="59"/>
        <v>8.921431064806157</v>
      </c>
      <c r="DK42" s="76">
        <f t="shared" si="60"/>
        <v>10.967236157218206</v>
      </c>
      <c r="DL42" s="76">
        <f t="shared" si="61"/>
        <v>38.033970087079524</v>
      </c>
    </row>
    <row r="43" spans="1:116" s="48" customFormat="1" ht="11" x14ac:dyDescent="0.15">
      <c r="A43" s="114" t="str">
        <f>IF(ISBLANK('In Process Calc.'!C43),"",'In Process Calc.'!C43)</f>
        <v/>
      </c>
      <c r="B43" s="114" t="str">
        <f>IF(ISBLANK('Measured Data'!H47),"",'Measured Data'!H47)</f>
        <v/>
      </c>
      <c r="C43" s="114" t="str">
        <f>IF(ISBLANK('In Process Calc.'!K43),"",'In Process Calc.'!K43)</f>
        <v/>
      </c>
      <c r="D43" s="114" t="str">
        <f>IF(ISBLANK('In Process Calc.'!L43),"",'In Process Calc.'!L43)</f>
        <v/>
      </c>
      <c r="E43" s="114" t="str">
        <f>IF(ISBLANK('In Process Calc.'!M43),"",'In Process Calc.'!M43)</f>
        <v/>
      </c>
      <c r="F43" s="114" t="str">
        <f>IF(ISBLANK('In Process Calc.'!N43),"",'In Process Calc.'!N43)</f>
        <v/>
      </c>
      <c r="G43" s="114" t="str">
        <f>IF(ISBLANK('In Process Calc.'!O43),"",'In Process Calc.'!O43)</f>
        <v/>
      </c>
      <c r="H43" s="114" t="str">
        <f>IF(ISBLANK('In Process Calc.'!P43),"",'In Process Calc.'!P43)</f>
        <v/>
      </c>
      <c r="I43" s="114" t="str">
        <f>IF(ISBLANK('In Process Calc.'!Q43),"",'In Process Calc.'!Q43)</f>
        <v/>
      </c>
      <c r="J43" s="114" t="str">
        <f>IF(ISBLANK('In Process Calc.'!R43),"",'In Process Calc.'!R43)</f>
        <v/>
      </c>
      <c r="K43" s="114" t="str">
        <f>IF(ISBLANK('In Process Calc.'!S43),"",'In Process Calc.'!S43)</f>
        <v/>
      </c>
      <c r="L43" s="114" t="str">
        <f>IF(ISBLANK('In Process Calc.'!T43),"",'In Process Calc.'!T43)</f>
        <v/>
      </c>
      <c r="M43" s="114" t="str">
        <f>IF(ISBLANK('In Process Calc.'!U43),"",'In Process Calc.'!U43)</f>
        <v/>
      </c>
      <c r="N43" s="114" t="str">
        <f>IF(ISBLANK('In Process Calc.'!V43),"",'In Process Calc.'!V43)</f>
        <v/>
      </c>
      <c r="O43" s="114" t="str">
        <f>IF(ISBLANK('In Process Calc.'!W43),"",'In Process Calc.'!W43)</f>
        <v/>
      </c>
      <c r="P43" s="114" t="str">
        <f>IF(ISBLANK('In Process Calc.'!X43),"",'In Process Calc.'!X43)</f>
        <v/>
      </c>
      <c r="Q43" s="114" t="str">
        <f>IF(ISBLANK('In Process Calc.'!Y43),"",'In Process Calc.'!Y43)</f>
        <v/>
      </c>
      <c r="R43" s="114" t="str">
        <f>IF(ISBLANK('In Process Calc.'!Z43),"",'In Process Calc.'!Z43)</f>
        <v/>
      </c>
      <c r="S43" s="114" t="str">
        <f>IF(ISBLANK('In Process Calc.'!AA43),"",'In Process Calc.'!AA43)</f>
        <v/>
      </c>
      <c r="T43" s="114" t="str">
        <f>IF(ISBLANK('In Process Calc.'!AB43),"",'In Process Calc.'!AB43)</f>
        <v/>
      </c>
      <c r="U43" s="114" t="str">
        <f>IF(ISBLANK('In Process Calc.'!AC43),"",'In Process Calc.'!AC43)</f>
        <v/>
      </c>
      <c r="V43" s="114" t="str">
        <f>IF(ISBLANK('In Process Calc.'!AD43),"",'In Process Calc.'!AD43)</f>
        <v/>
      </c>
      <c r="W43" s="114" t="str">
        <f>IF(ISBLANK('In Process Calc.'!AE43),"",'In Process Calc.'!AE43)</f>
        <v/>
      </c>
      <c r="X43" s="114" t="str">
        <f>IF(ISBLANK('In Process Calc.'!AF43),"",'In Process Calc.'!AF43)</f>
        <v/>
      </c>
      <c r="Y43" s="114" t="str">
        <f>IF(ISBLANK('In Process Calc.'!AG43),"",'In Process Calc.'!AG43)</f>
        <v/>
      </c>
      <c r="Z43" s="114" t="str">
        <f>IF(ISBLANK('In Process Calc.'!AH43),"",'In Process Calc.'!AH43)</f>
        <v/>
      </c>
      <c r="AA43" s="114" t="str">
        <f>IF(ISBLANK('In Process Calc.'!AI43),"",'In Process Calc.'!AI43)</f>
        <v/>
      </c>
      <c r="AB43" s="114" t="str">
        <f>IF(ISBLANK('In Process Calc.'!AJ43),"",'In Process Calc.'!AJ43)</f>
        <v/>
      </c>
      <c r="AC43" s="114" t="str">
        <f>IF(ISBLANK('In Process Calc.'!AK43),"",'In Process Calc.'!AK43)</f>
        <v/>
      </c>
      <c r="AD43" s="114" t="str">
        <f>IF(ISBLANK('In Process Calc.'!AL43),"",'In Process Calc.'!AL43)</f>
        <v/>
      </c>
      <c r="AE43" s="114" t="str">
        <f>IF(ISBLANK('In Process Calc.'!AM43),"",'In Process Calc.'!AM43)</f>
        <v/>
      </c>
      <c r="AF43" s="114" t="str">
        <f>IF(ISBLANK('In Process Calc.'!AN43),"",'In Process Calc.'!AN43)</f>
        <v/>
      </c>
      <c r="AH43" s="114" t="str">
        <f>IF(ISBLANK('In Process Calc.'!C51),"",'In Process Calc.'!C51)</f>
        <v/>
      </c>
      <c r="AI43" s="114" t="str">
        <f>IF(ISBLANK('Measured Data'!H55),"",'Measured Data'!H55)</f>
        <v/>
      </c>
      <c r="AJ43" s="114" t="str">
        <f>IF(ISBLANK('In Process Calc.'!K51),"",'In Process Calc.'!K51)</f>
        <v/>
      </c>
      <c r="AK43" s="114" t="str">
        <f>IF(ISBLANK('In Process Calc.'!L51),"",'In Process Calc.'!L51)</f>
        <v/>
      </c>
      <c r="AL43" s="114" t="str">
        <f>IF(ISBLANK('In Process Calc.'!M51),"",'In Process Calc.'!M51)</f>
        <v/>
      </c>
      <c r="AM43" s="114" t="str">
        <f>IF(ISBLANK('In Process Calc.'!N51),"",'In Process Calc.'!N51)</f>
        <v/>
      </c>
      <c r="AN43" s="114" t="str">
        <f>IF(ISBLANK('In Process Calc.'!O51),"",'In Process Calc.'!O51)</f>
        <v/>
      </c>
      <c r="AO43" s="114" t="str">
        <f>IF(ISBLANK('In Process Calc.'!P51),"",'In Process Calc.'!P51)</f>
        <v/>
      </c>
      <c r="AP43" s="114" t="str">
        <f>IF(ISBLANK('In Process Calc.'!Q51),"",'In Process Calc.'!Q51)</f>
        <v/>
      </c>
      <c r="AQ43" s="114" t="str">
        <f>IF(ISBLANK('In Process Calc.'!R51),"",'In Process Calc.'!R51)</f>
        <v/>
      </c>
      <c r="AR43" s="114" t="str">
        <f>IF(ISBLANK('In Process Calc.'!S51),"",'In Process Calc.'!S51)</f>
        <v/>
      </c>
      <c r="AS43" s="114" t="str">
        <f>IF(ISBLANK('In Process Calc.'!T51),"",'In Process Calc.'!T51)</f>
        <v/>
      </c>
      <c r="AT43" s="114" t="str">
        <f>IF(ISBLANK('In Process Calc.'!U51),"",'In Process Calc.'!U51)</f>
        <v/>
      </c>
      <c r="AU43" s="114" t="str">
        <f>IF(ISBLANK('In Process Calc.'!V51),"",'In Process Calc.'!V51)</f>
        <v/>
      </c>
      <c r="AV43" s="114" t="str">
        <f>IF(ISBLANK('In Process Calc.'!W51),"",'In Process Calc.'!W51)</f>
        <v/>
      </c>
      <c r="AW43" s="114" t="str">
        <f>IF(ISBLANK('In Process Calc.'!X51),"",'In Process Calc.'!X51)</f>
        <v/>
      </c>
      <c r="AX43" s="114" t="str">
        <f>IF(ISBLANK('In Process Calc.'!Y51),"",'In Process Calc.'!Y51)</f>
        <v/>
      </c>
      <c r="AY43" s="114" t="str">
        <f>IF(ISBLANK('In Process Calc.'!Z51),"",'In Process Calc.'!Z51)</f>
        <v/>
      </c>
      <c r="AZ43" s="114" t="str">
        <f>IF(ISBLANK('In Process Calc.'!AA51),"",'In Process Calc.'!AA51)</f>
        <v/>
      </c>
      <c r="BA43" s="114" t="str">
        <f>IF(ISBLANK('In Process Calc.'!AB51),"",'In Process Calc.'!AB51)</f>
        <v/>
      </c>
      <c r="BB43" s="114" t="str">
        <f>IF(ISBLANK('In Process Calc.'!AC51),"",'In Process Calc.'!AC51)</f>
        <v/>
      </c>
      <c r="BC43" s="114" t="str">
        <f>IF(ISBLANK('In Process Calc.'!AD51),"",'In Process Calc.'!AD51)</f>
        <v/>
      </c>
      <c r="BD43" s="114" t="str">
        <f>IF(ISBLANK('In Process Calc.'!AE51),"",'In Process Calc.'!AE51)</f>
        <v/>
      </c>
      <c r="BE43" s="114" t="str">
        <f>IF(ISBLANK('In Process Calc.'!AF51),"",'In Process Calc.'!AF51)</f>
        <v/>
      </c>
      <c r="BF43" s="114" t="str">
        <f>IF(ISBLANK('In Process Calc.'!AG51),"",'In Process Calc.'!AG51)</f>
        <v/>
      </c>
      <c r="BG43" s="114" t="str">
        <f>IF(ISBLANK('In Process Calc.'!AH51),"",'In Process Calc.'!AH51)</f>
        <v/>
      </c>
      <c r="BH43" s="114" t="str">
        <f>IF(ISBLANK('In Process Calc.'!AI51),"",'In Process Calc.'!AI51)</f>
        <v/>
      </c>
      <c r="BI43" s="114" t="str">
        <f>IF(ISBLANK('In Process Calc.'!AJ51),"",'In Process Calc.'!AJ51)</f>
        <v/>
      </c>
      <c r="BJ43" s="114" t="str">
        <f>IF(ISBLANK('In Process Calc.'!AK51),"",'In Process Calc.'!AK51)</f>
        <v/>
      </c>
      <c r="BK43" s="114" t="str">
        <f>IF(ISBLANK('In Process Calc.'!AL51),"",'In Process Calc.'!AL51)</f>
        <v/>
      </c>
      <c r="BL43" s="114" t="str">
        <f>IF(ISBLANK('In Process Calc.'!AM51),"",'In Process Calc.'!AM51)</f>
        <v/>
      </c>
      <c r="BM43" s="114" t="str">
        <f>IF(ISBLANK('In Process Calc.'!AN51),"",'In Process Calc.'!AN51)</f>
        <v/>
      </c>
      <c r="CA43" s="48">
        <v>71.522499999962747</v>
      </c>
      <c r="CB43" s="48">
        <v>2.0621510747805023</v>
      </c>
      <c r="CC43" s="48">
        <v>2.0286482858388886</v>
      </c>
      <c r="CG43" s="76">
        <f>'In Process Calc.'!C9</f>
        <v>144.70000000001164</v>
      </c>
      <c r="CH43" s="76">
        <f t="shared" si="31"/>
        <v>3.3315257398494857</v>
      </c>
      <c r="CI43" s="76">
        <f t="shared" si="32"/>
        <v>2343.4453003587628</v>
      </c>
      <c r="CJ43" s="76">
        <f t="shared" si="33"/>
        <v>0</v>
      </c>
      <c r="CK43" s="76">
        <f t="shared" si="34"/>
        <v>220.16580280262835</v>
      </c>
      <c r="CL43" s="76">
        <f t="shared" si="35"/>
        <v>-0.57821430441411037</v>
      </c>
      <c r="CM43" s="76">
        <f t="shared" si="36"/>
        <v>0.28416795737660494</v>
      </c>
      <c r="CN43" s="76">
        <f t="shared" si="37"/>
        <v>4.2185195784066414</v>
      </c>
      <c r="CO43" s="76">
        <f t="shared" si="38"/>
        <v>0.69186280611643469</v>
      </c>
      <c r="CP43" s="76">
        <f t="shared" si="39"/>
        <v>0.53015967787629048</v>
      </c>
      <c r="CQ43" s="76">
        <f t="shared" si="40"/>
        <v>9.3930606756294477</v>
      </c>
      <c r="CR43" s="76">
        <f t="shared" si="41"/>
        <v>-0.19917064959688999</v>
      </c>
      <c r="CS43" s="76">
        <f t="shared" si="42"/>
        <v>-0.68594441753829438</v>
      </c>
      <c r="CT43" s="76">
        <f t="shared" si="43"/>
        <v>-1.4319563710703731</v>
      </c>
      <c r="CU43" s="76">
        <f t="shared" si="44"/>
        <v>0.28444339000858437</v>
      </c>
      <c r="CV43" s="76">
        <f t="shared" si="45"/>
        <v>0.52479422667075604</v>
      </c>
      <c r="CW43" s="76">
        <f t="shared" si="46"/>
        <v>0.83606849776657644</v>
      </c>
      <c r="CX43" s="76">
        <f t="shared" si="47"/>
        <v>0.99167512699468685</v>
      </c>
      <c r="CY43" s="76">
        <f t="shared" si="48"/>
        <v>0.45652861296852043</v>
      </c>
      <c r="CZ43" s="76">
        <f t="shared" si="49"/>
        <v>0.15435447320182652</v>
      </c>
      <c r="DA43" s="76">
        <f t="shared" si="50"/>
        <v>3.5460869204924514</v>
      </c>
      <c r="DB43" s="76">
        <f t="shared" si="51"/>
        <v>0.23407890059221287</v>
      </c>
      <c r="DC43" s="76">
        <f t="shared" si="52"/>
        <v>0.28690822184723092</v>
      </c>
      <c r="DD43" s="76">
        <f t="shared" si="53"/>
        <v>1.9853811134782648</v>
      </c>
      <c r="DE43" s="76">
        <f t="shared" si="54"/>
        <v>0.37463827292953411</v>
      </c>
      <c r="DF43" s="76">
        <f t="shared" si="55"/>
        <v>0.12779780161024362</v>
      </c>
      <c r="DG43" s="76">
        <f t="shared" si="56"/>
        <v>0.25613322903666491</v>
      </c>
      <c r="DH43" s="76">
        <f t="shared" si="57"/>
        <v>0.62902315045943014</v>
      </c>
      <c r="DI43" s="76">
        <f t="shared" si="58"/>
        <v>0</v>
      </c>
      <c r="DJ43" s="76">
        <f t="shared" si="59"/>
        <v>11.994424843717374</v>
      </c>
      <c r="DK43" s="76">
        <f t="shared" si="60"/>
        <v>14.818056136755882</v>
      </c>
      <c r="DL43" s="76">
        <f t="shared" si="61"/>
        <v>51.006102570867462</v>
      </c>
    </row>
    <row r="44" spans="1:116" s="48" customFormat="1" ht="11" x14ac:dyDescent="0.15">
      <c r="A44" s="114" t="str">
        <f>IF(ISBLANK('In Process Calc.'!C44),"",'In Process Calc.'!C44)</f>
        <v/>
      </c>
      <c r="B44" s="114" t="str">
        <f>IF(ISBLANK('Measured Data'!H48),"",'Measured Data'!H48)</f>
        <v/>
      </c>
      <c r="C44" s="114" t="str">
        <f>IF(ISBLANK('In Process Calc.'!K44),"",'In Process Calc.'!K44)</f>
        <v/>
      </c>
      <c r="D44" s="114" t="str">
        <f>IF(ISBLANK('In Process Calc.'!L44),"",'In Process Calc.'!L44)</f>
        <v/>
      </c>
      <c r="E44" s="114" t="str">
        <f>IF(ISBLANK('In Process Calc.'!M44),"",'In Process Calc.'!M44)</f>
        <v/>
      </c>
      <c r="F44" s="114" t="str">
        <f>IF(ISBLANK('In Process Calc.'!N44),"",'In Process Calc.'!N44)</f>
        <v/>
      </c>
      <c r="G44" s="114" t="str">
        <f>IF(ISBLANK('In Process Calc.'!O44),"",'In Process Calc.'!O44)</f>
        <v/>
      </c>
      <c r="H44" s="114" t="str">
        <f>IF(ISBLANK('In Process Calc.'!P44),"",'In Process Calc.'!P44)</f>
        <v/>
      </c>
      <c r="I44" s="114" t="str">
        <f>IF(ISBLANK('In Process Calc.'!Q44),"",'In Process Calc.'!Q44)</f>
        <v/>
      </c>
      <c r="J44" s="114" t="str">
        <f>IF(ISBLANK('In Process Calc.'!R44),"",'In Process Calc.'!R44)</f>
        <v/>
      </c>
      <c r="K44" s="114" t="str">
        <f>IF(ISBLANK('In Process Calc.'!S44),"",'In Process Calc.'!S44)</f>
        <v/>
      </c>
      <c r="L44" s="114" t="str">
        <f>IF(ISBLANK('In Process Calc.'!T44),"",'In Process Calc.'!T44)</f>
        <v/>
      </c>
      <c r="M44" s="114" t="str">
        <f>IF(ISBLANK('In Process Calc.'!U44),"",'In Process Calc.'!U44)</f>
        <v/>
      </c>
      <c r="N44" s="114" t="str">
        <f>IF(ISBLANK('In Process Calc.'!V44),"",'In Process Calc.'!V44)</f>
        <v/>
      </c>
      <c r="O44" s="114" t="str">
        <f>IF(ISBLANK('In Process Calc.'!W44),"",'In Process Calc.'!W44)</f>
        <v/>
      </c>
      <c r="P44" s="114" t="str">
        <f>IF(ISBLANK('In Process Calc.'!X44),"",'In Process Calc.'!X44)</f>
        <v/>
      </c>
      <c r="Q44" s="114" t="str">
        <f>IF(ISBLANK('In Process Calc.'!Y44),"",'In Process Calc.'!Y44)</f>
        <v/>
      </c>
      <c r="R44" s="114" t="str">
        <f>IF(ISBLANK('In Process Calc.'!Z44),"",'In Process Calc.'!Z44)</f>
        <v/>
      </c>
      <c r="S44" s="114" t="str">
        <f>IF(ISBLANK('In Process Calc.'!AA44),"",'In Process Calc.'!AA44)</f>
        <v/>
      </c>
      <c r="T44" s="114" t="str">
        <f>IF(ISBLANK('In Process Calc.'!AB44),"",'In Process Calc.'!AB44)</f>
        <v/>
      </c>
      <c r="U44" s="114" t="str">
        <f>IF(ISBLANK('In Process Calc.'!AC44),"",'In Process Calc.'!AC44)</f>
        <v/>
      </c>
      <c r="V44" s="114" t="str">
        <f>IF(ISBLANK('In Process Calc.'!AD44),"",'In Process Calc.'!AD44)</f>
        <v/>
      </c>
      <c r="W44" s="114" t="str">
        <f>IF(ISBLANK('In Process Calc.'!AE44),"",'In Process Calc.'!AE44)</f>
        <v/>
      </c>
      <c r="X44" s="114" t="str">
        <f>IF(ISBLANK('In Process Calc.'!AF44),"",'In Process Calc.'!AF44)</f>
        <v/>
      </c>
      <c r="Y44" s="114" t="str">
        <f>IF(ISBLANK('In Process Calc.'!AG44),"",'In Process Calc.'!AG44)</f>
        <v/>
      </c>
      <c r="Z44" s="114" t="str">
        <f>IF(ISBLANK('In Process Calc.'!AH44),"",'In Process Calc.'!AH44)</f>
        <v/>
      </c>
      <c r="AA44" s="114" t="str">
        <f>IF(ISBLANK('In Process Calc.'!AI44),"",'In Process Calc.'!AI44)</f>
        <v/>
      </c>
      <c r="AB44" s="114" t="str">
        <f>IF(ISBLANK('In Process Calc.'!AJ44),"",'In Process Calc.'!AJ44)</f>
        <v/>
      </c>
      <c r="AC44" s="114" t="str">
        <f>IF(ISBLANK('In Process Calc.'!AK44),"",'In Process Calc.'!AK44)</f>
        <v/>
      </c>
      <c r="AD44" s="114" t="str">
        <f>IF(ISBLANK('In Process Calc.'!AL44),"",'In Process Calc.'!AL44)</f>
        <v/>
      </c>
      <c r="AE44" s="114" t="str">
        <f>IF(ISBLANK('In Process Calc.'!AM44),"",'In Process Calc.'!AM44)</f>
        <v/>
      </c>
      <c r="AF44" s="114" t="str">
        <f>IF(ISBLANK('In Process Calc.'!AN44),"",'In Process Calc.'!AN44)</f>
        <v/>
      </c>
      <c r="AH44" s="114" t="str">
        <f>IF(ISBLANK('In Process Calc.'!C52),"",'In Process Calc.'!C52)</f>
        <v/>
      </c>
      <c r="AI44" s="114" t="str">
        <f>IF(ISBLANK('Measured Data'!H56),"",'Measured Data'!H56)</f>
        <v/>
      </c>
      <c r="AJ44" s="114" t="str">
        <f>IF(ISBLANK('In Process Calc.'!K52),"",'In Process Calc.'!K52)</f>
        <v/>
      </c>
      <c r="AK44" s="114" t="str">
        <f>IF(ISBLANK('In Process Calc.'!L52),"",'In Process Calc.'!L52)</f>
        <v/>
      </c>
      <c r="AL44" s="114" t="str">
        <f>IF(ISBLANK('In Process Calc.'!M52),"",'In Process Calc.'!M52)</f>
        <v/>
      </c>
      <c r="AM44" s="114" t="str">
        <f>IF(ISBLANK('In Process Calc.'!N52),"",'In Process Calc.'!N52)</f>
        <v/>
      </c>
      <c r="AN44" s="114" t="str">
        <f>IF(ISBLANK('In Process Calc.'!O52),"",'In Process Calc.'!O52)</f>
        <v/>
      </c>
      <c r="AO44" s="114" t="str">
        <f>IF(ISBLANK('In Process Calc.'!P52),"",'In Process Calc.'!P52)</f>
        <v/>
      </c>
      <c r="AP44" s="114" t="str">
        <f>IF(ISBLANK('In Process Calc.'!Q52),"",'In Process Calc.'!Q52)</f>
        <v/>
      </c>
      <c r="AQ44" s="114" t="str">
        <f>IF(ISBLANK('In Process Calc.'!R52),"",'In Process Calc.'!R52)</f>
        <v/>
      </c>
      <c r="AR44" s="114" t="str">
        <f>IF(ISBLANK('In Process Calc.'!S52),"",'In Process Calc.'!S52)</f>
        <v/>
      </c>
      <c r="AS44" s="114" t="str">
        <f>IF(ISBLANK('In Process Calc.'!T52),"",'In Process Calc.'!T52)</f>
        <v/>
      </c>
      <c r="AT44" s="114" t="str">
        <f>IF(ISBLANK('In Process Calc.'!U52),"",'In Process Calc.'!U52)</f>
        <v/>
      </c>
      <c r="AU44" s="114" t="str">
        <f>IF(ISBLANK('In Process Calc.'!V52),"",'In Process Calc.'!V52)</f>
        <v/>
      </c>
      <c r="AV44" s="114" t="str">
        <f>IF(ISBLANK('In Process Calc.'!W52),"",'In Process Calc.'!W52)</f>
        <v/>
      </c>
      <c r="AW44" s="114" t="str">
        <f>IF(ISBLANK('In Process Calc.'!X52),"",'In Process Calc.'!X52)</f>
        <v/>
      </c>
      <c r="AX44" s="114" t="str">
        <f>IF(ISBLANK('In Process Calc.'!Y52),"",'In Process Calc.'!Y52)</f>
        <v/>
      </c>
      <c r="AY44" s="114" t="str">
        <f>IF(ISBLANK('In Process Calc.'!Z52),"",'In Process Calc.'!Z52)</f>
        <v/>
      </c>
      <c r="AZ44" s="114" t="str">
        <f>IF(ISBLANK('In Process Calc.'!AA52),"",'In Process Calc.'!AA52)</f>
        <v/>
      </c>
      <c r="BA44" s="114" t="str">
        <f>IF(ISBLANK('In Process Calc.'!AB52),"",'In Process Calc.'!AB52)</f>
        <v/>
      </c>
      <c r="BB44" s="114" t="str">
        <f>IF(ISBLANK('In Process Calc.'!AC52),"",'In Process Calc.'!AC52)</f>
        <v/>
      </c>
      <c r="BC44" s="114" t="str">
        <f>IF(ISBLANK('In Process Calc.'!AD52),"",'In Process Calc.'!AD52)</f>
        <v/>
      </c>
      <c r="BD44" s="114" t="str">
        <f>IF(ISBLANK('In Process Calc.'!AE52),"",'In Process Calc.'!AE52)</f>
        <v/>
      </c>
      <c r="BE44" s="114" t="str">
        <f>IF(ISBLANK('In Process Calc.'!AF52),"",'In Process Calc.'!AF52)</f>
        <v/>
      </c>
      <c r="BF44" s="114" t="str">
        <f>IF(ISBLANK('In Process Calc.'!AG52),"",'In Process Calc.'!AG52)</f>
        <v/>
      </c>
      <c r="BG44" s="114" t="str">
        <f>IF(ISBLANK('In Process Calc.'!AH52),"",'In Process Calc.'!AH52)</f>
        <v/>
      </c>
      <c r="BH44" s="114" t="str">
        <f>IF(ISBLANK('In Process Calc.'!AI52),"",'In Process Calc.'!AI52)</f>
        <v/>
      </c>
      <c r="BI44" s="114" t="str">
        <f>IF(ISBLANK('In Process Calc.'!AJ52),"",'In Process Calc.'!AJ52)</f>
        <v/>
      </c>
      <c r="BJ44" s="114" t="str">
        <f>IF(ISBLANK('In Process Calc.'!AK52),"",'In Process Calc.'!AK52)</f>
        <v/>
      </c>
      <c r="BK44" s="114" t="str">
        <f>IF(ISBLANK('In Process Calc.'!AL52),"",'In Process Calc.'!AL52)</f>
        <v/>
      </c>
      <c r="BL44" s="114" t="str">
        <f>IF(ISBLANK('In Process Calc.'!AM52),"",'In Process Calc.'!AM52)</f>
        <v/>
      </c>
      <c r="BM44" s="114" t="str">
        <f>IF(ISBLANK('In Process Calc.'!AN52),"",'In Process Calc.'!AN52)</f>
        <v/>
      </c>
      <c r="CA44" s="48">
        <v>95.822500000067521</v>
      </c>
      <c r="CC44" s="48">
        <v>2.8226120348207462</v>
      </c>
      <c r="CG44" s="76">
        <f>'In Process Calc.'!C10</f>
        <v>165.26666666666279</v>
      </c>
      <c r="CH44" s="76">
        <f t="shared" si="31"/>
        <v>3.6990692011887853</v>
      </c>
      <c r="CI44" s="76">
        <f t="shared" si="32"/>
        <v>2654.6974701743725</v>
      </c>
      <c r="CJ44" s="76">
        <f t="shared" si="33"/>
        <v>0</v>
      </c>
      <c r="CK44" s="76">
        <f t="shared" si="34"/>
        <v>276.65163959264453</v>
      </c>
      <c r="CL44" s="76">
        <f t="shared" si="35"/>
        <v>-0.57361456900873709</v>
      </c>
      <c r="CM44" s="76">
        <f t="shared" si="36"/>
        <v>0.34034362420208308</v>
      </c>
      <c r="CN44" s="76">
        <f t="shared" si="37"/>
        <v>4.6181521670589394</v>
      </c>
      <c r="CO44" s="76">
        <f t="shared" si="38"/>
        <v>1.1062436910373987</v>
      </c>
      <c r="CP44" s="76">
        <f t="shared" si="39"/>
        <v>0.61479654971082232</v>
      </c>
      <c r="CQ44" s="76">
        <f t="shared" si="40"/>
        <v>11.442830235334853</v>
      </c>
      <c r="CR44" s="76">
        <f t="shared" si="41"/>
        <v>-0.22230431396020819</v>
      </c>
      <c r="CS44" s="76">
        <f t="shared" si="42"/>
        <v>-0.7703600729702561</v>
      </c>
      <c r="CT44" s="76">
        <f t="shared" si="43"/>
        <v>-1.6399565761250352</v>
      </c>
      <c r="CU44" s="76">
        <f t="shared" si="44"/>
        <v>0.30637386519317</v>
      </c>
      <c r="CV44" s="76">
        <f t="shared" si="45"/>
        <v>0.62315019049060871</v>
      </c>
      <c r="CW44" s="76">
        <f t="shared" si="46"/>
        <v>8.4492677520609405E-2</v>
      </c>
      <c r="CX44" s="76">
        <f t="shared" si="47"/>
        <v>1.2047863773426724</v>
      </c>
      <c r="CY44" s="76">
        <f t="shared" si="48"/>
        <v>0.56188007139655882</v>
      </c>
      <c r="CZ44" s="76">
        <f t="shared" si="49"/>
        <v>0.18009236498115347</v>
      </c>
      <c r="DA44" s="76">
        <f t="shared" si="50"/>
        <v>4.1387796113761546</v>
      </c>
      <c r="DB44" s="76">
        <f t="shared" si="51"/>
        <v>0.28154866885212959</v>
      </c>
      <c r="DC44" s="76">
        <f t="shared" si="52"/>
        <v>0.36165912327316041</v>
      </c>
      <c r="DD44" s="76">
        <f t="shared" si="53"/>
        <v>2.3542774856926014</v>
      </c>
      <c r="DE44" s="76">
        <f t="shared" si="54"/>
        <v>0.47004368099338423</v>
      </c>
      <c r="DF44" s="76">
        <f t="shared" si="55"/>
        <v>0.15395907185918212</v>
      </c>
      <c r="DG44" s="76">
        <f t="shared" si="56"/>
        <v>0.24793728942708407</v>
      </c>
      <c r="DH44" s="76">
        <f t="shared" si="57"/>
        <v>0.76975225789939361</v>
      </c>
      <c r="DI44" s="76">
        <f t="shared" si="58"/>
        <v>0</v>
      </c>
      <c r="DJ44" s="76">
        <f t="shared" si="59"/>
        <v>14.157263612848958</v>
      </c>
      <c r="DK44" s="76">
        <f t="shared" si="60"/>
        <v>17.549260012005679</v>
      </c>
      <c r="DL44" s="76">
        <f t="shared" si="61"/>
        <v>60.162146497474396</v>
      </c>
    </row>
    <row r="45" spans="1:116" s="48" customFormat="1" ht="11" x14ac:dyDescent="0.15">
      <c r="A45" s="114" t="str">
        <f>IF(ISBLANK('In Process Calc.'!C45),"",'In Process Calc.'!C45)</f>
        <v/>
      </c>
      <c r="B45" s="114" t="str">
        <f>IF(ISBLANK('Measured Data'!H49),"",'Measured Data'!H49)</f>
        <v/>
      </c>
      <c r="C45" s="114" t="str">
        <f>IF(ISBLANK('In Process Calc.'!K45),"",'In Process Calc.'!K45)</f>
        <v/>
      </c>
      <c r="D45" s="114" t="str">
        <f>IF(ISBLANK('In Process Calc.'!L45),"",'In Process Calc.'!L45)</f>
        <v/>
      </c>
      <c r="E45" s="114" t="str">
        <f>IF(ISBLANK('In Process Calc.'!M45),"",'In Process Calc.'!M45)</f>
        <v/>
      </c>
      <c r="F45" s="114" t="str">
        <f>IF(ISBLANK('In Process Calc.'!N45),"",'In Process Calc.'!N45)</f>
        <v/>
      </c>
      <c r="G45" s="114" t="str">
        <f>IF(ISBLANK('In Process Calc.'!O45),"",'In Process Calc.'!O45)</f>
        <v/>
      </c>
      <c r="H45" s="114" t="str">
        <f>IF(ISBLANK('In Process Calc.'!P45),"",'In Process Calc.'!P45)</f>
        <v/>
      </c>
      <c r="I45" s="114" t="str">
        <f>IF(ISBLANK('In Process Calc.'!Q45),"",'In Process Calc.'!Q45)</f>
        <v/>
      </c>
      <c r="J45" s="114" t="str">
        <f>IF(ISBLANK('In Process Calc.'!R45),"",'In Process Calc.'!R45)</f>
        <v/>
      </c>
      <c r="K45" s="114" t="str">
        <f>IF(ISBLANK('In Process Calc.'!S45),"",'In Process Calc.'!S45)</f>
        <v/>
      </c>
      <c r="L45" s="114" t="str">
        <f>IF(ISBLANK('In Process Calc.'!T45),"",'In Process Calc.'!T45)</f>
        <v/>
      </c>
      <c r="M45" s="114" t="str">
        <f>IF(ISBLANK('In Process Calc.'!U45),"",'In Process Calc.'!U45)</f>
        <v/>
      </c>
      <c r="N45" s="114" t="str">
        <f>IF(ISBLANK('In Process Calc.'!V45),"",'In Process Calc.'!V45)</f>
        <v/>
      </c>
      <c r="O45" s="114" t="str">
        <f>IF(ISBLANK('In Process Calc.'!W45),"",'In Process Calc.'!W45)</f>
        <v/>
      </c>
      <c r="P45" s="114" t="str">
        <f>IF(ISBLANK('In Process Calc.'!X45),"",'In Process Calc.'!X45)</f>
        <v/>
      </c>
      <c r="Q45" s="114" t="str">
        <f>IF(ISBLANK('In Process Calc.'!Y45),"",'In Process Calc.'!Y45)</f>
        <v/>
      </c>
      <c r="R45" s="114" t="str">
        <f>IF(ISBLANK('In Process Calc.'!Z45),"",'In Process Calc.'!Z45)</f>
        <v/>
      </c>
      <c r="S45" s="114" t="str">
        <f>IF(ISBLANK('In Process Calc.'!AA45),"",'In Process Calc.'!AA45)</f>
        <v/>
      </c>
      <c r="T45" s="114" t="str">
        <f>IF(ISBLANK('In Process Calc.'!AB45),"",'In Process Calc.'!AB45)</f>
        <v/>
      </c>
      <c r="U45" s="114" t="str">
        <f>IF(ISBLANK('In Process Calc.'!AC45),"",'In Process Calc.'!AC45)</f>
        <v/>
      </c>
      <c r="V45" s="114" t="str">
        <f>IF(ISBLANK('In Process Calc.'!AD45),"",'In Process Calc.'!AD45)</f>
        <v/>
      </c>
      <c r="W45" s="114" t="str">
        <f>IF(ISBLANK('In Process Calc.'!AE45),"",'In Process Calc.'!AE45)</f>
        <v/>
      </c>
      <c r="X45" s="114" t="str">
        <f>IF(ISBLANK('In Process Calc.'!AF45),"",'In Process Calc.'!AF45)</f>
        <v/>
      </c>
      <c r="Y45" s="114" t="str">
        <f>IF(ISBLANK('In Process Calc.'!AG45),"",'In Process Calc.'!AG45)</f>
        <v/>
      </c>
      <c r="Z45" s="114" t="str">
        <f>IF(ISBLANK('In Process Calc.'!AH45),"",'In Process Calc.'!AH45)</f>
        <v/>
      </c>
      <c r="AA45" s="114" t="str">
        <f>IF(ISBLANK('In Process Calc.'!AI45),"",'In Process Calc.'!AI45)</f>
        <v/>
      </c>
      <c r="AB45" s="114" t="str">
        <f>IF(ISBLANK('In Process Calc.'!AJ45),"",'In Process Calc.'!AJ45)</f>
        <v/>
      </c>
      <c r="AC45" s="114" t="str">
        <f>IF(ISBLANK('In Process Calc.'!AK45),"",'In Process Calc.'!AK45)</f>
        <v/>
      </c>
      <c r="AD45" s="114" t="str">
        <f>IF(ISBLANK('In Process Calc.'!AL45),"",'In Process Calc.'!AL45)</f>
        <v/>
      </c>
      <c r="AE45" s="114" t="str">
        <f>IF(ISBLANK('In Process Calc.'!AM45),"",'In Process Calc.'!AM45)</f>
        <v/>
      </c>
      <c r="AF45" s="114" t="str">
        <f>IF(ISBLANK('In Process Calc.'!AN45),"",'In Process Calc.'!AN45)</f>
        <v/>
      </c>
      <c r="AH45" s="114" t="str">
        <f>IF(ISBLANK('In Process Calc.'!C53),"",'In Process Calc.'!C53)</f>
        <v/>
      </c>
      <c r="AI45" s="114" t="str">
        <f>IF(ISBLANK('Measured Data'!H57),"",'Measured Data'!H57)</f>
        <v/>
      </c>
      <c r="AJ45" s="114" t="str">
        <f>IF(ISBLANK('In Process Calc.'!K53),"",'In Process Calc.'!K53)</f>
        <v/>
      </c>
      <c r="AK45" s="114" t="str">
        <f>IF(ISBLANK('In Process Calc.'!L53),"",'In Process Calc.'!L53)</f>
        <v/>
      </c>
      <c r="AL45" s="114" t="str">
        <f>IF(ISBLANK('In Process Calc.'!M53),"",'In Process Calc.'!M53)</f>
        <v/>
      </c>
      <c r="AM45" s="114" t="str">
        <f>IF(ISBLANK('In Process Calc.'!N53),"",'In Process Calc.'!N53)</f>
        <v/>
      </c>
      <c r="AN45" s="114" t="str">
        <f>IF(ISBLANK('In Process Calc.'!O53),"",'In Process Calc.'!O53)</f>
        <v/>
      </c>
      <c r="AO45" s="114" t="str">
        <f>IF(ISBLANK('In Process Calc.'!P53),"",'In Process Calc.'!P53)</f>
        <v/>
      </c>
      <c r="AP45" s="114" t="str">
        <f>IF(ISBLANK('In Process Calc.'!Q53),"",'In Process Calc.'!Q53)</f>
        <v/>
      </c>
      <c r="AQ45" s="114" t="str">
        <f>IF(ISBLANK('In Process Calc.'!R53),"",'In Process Calc.'!R53)</f>
        <v/>
      </c>
      <c r="AR45" s="114" t="str">
        <f>IF(ISBLANK('In Process Calc.'!S53),"",'In Process Calc.'!S53)</f>
        <v/>
      </c>
      <c r="AS45" s="114" t="str">
        <f>IF(ISBLANK('In Process Calc.'!T53),"",'In Process Calc.'!T53)</f>
        <v/>
      </c>
      <c r="AT45" s="114" t="str">
        <f>IF(ISBLANK('In Process Calc.'!U53),"",'In Process Calc.'!U53)</f>
        <v/>
      </c>
      <c r="AU45" s="114" t="str">
        <f>IF(ISBLANK('In Process Calc.'!V53),"",'In Process Calc.'!V53)</f>
        <v/>
      </c>
      <c r="AV45" s="114" t="str">
        <f>IF(ISBLANK('In Process Calc.'!W53),"",'In Process Calc.'!W53)</f>
        <v/>
      </c>
      <c r="AW45" s="114" t="str">
        <f>IF(ISBLANK('In Process Calc.'!X53),"",'In Process Calc.'!X53)</f>
        <v/>
      </c>
      <c r="AX45" s="114" t="str">
        <f>IF(ISBLANK('In Process Calc.'!Y53),"",'In Process Calc.'!Y53)</f>
        <v/>
      </c>
      <c r="AY45" s="114" t="str">
        <f>IF(ISBLANK('In Process Calc.'!Z53),"",'In Process Calc.'!Z53)</f>
        <v/>
      </c>
      <c r="AZ45" s="114" t="str">
        <f>IF(ISBLANK('In Process Calc.'!AA53),"",'In Process Calc.'!AA53)</f>
        <v/>
      </c>
      <c r="BA45" s="114" t="str">
        <f>IF(ISBLANK('In Process Calc.'!AB53),"",'In Process Calc.'!AB53)</f>
        <v/>
      </c>
      <c r="BB45" s="114" t="str">
        <f>IF(ISBLANK('In Process Calc.'!AC53),"",'In Process Calc.'!AC53)</f>
        <v/>
      </c>
      <c r="BC45" s="114" t="str">
        <f>IF(ISBLANK('In Process Calc.'!AD53),"",'In Process Calc.'!AD53)</f>
        <v/>
      </c>
      <c r="BD45" s="114" t="str">
        <f>IF(ISBLANK('In Process Calc.'!AE53),"",'In Process Calc.'!AE53)</f>
        <v/>
      </c>
      <c r="BE45" s="114" t="str">
        <f>IF(ISBLANK('In Process Calc.'!AF53),"",'In Process Calc.'!AF53)</f>
        <v/>
      </c>
      <c r="BF45" s="114" t="str">
        <f>IF(ISBLANK('In Process Calc.'!AG53),"",'In Process Calc.'!AG53)</f>
        <v/>
      </c>
      <c r="BG45" s="114" t="str">
        <f>IF(ISBLANK('In Process Calc.'!AH53),"",'In Process Calc.'!AH53)</f>
        <v/>
      </c>
      <c r="BH45" s="114" t="str">
        <f>IF(ISBLANK('In Process Calc.'!AI53),"",'In Process Calc.'!AI53)</f>
        <v/>
      </c>
      <c r="BI45" s="114" t="str">
        <f>IF(ISBLANK('In Process Calc.'!AJ53),"",'In Process Calc.'!AJ53)</f>
        <v/>
      </c>
      <c r="BJ45" s="114" t="str">
        <f>IF(ISBLANK('In Process Calc.'!AK53),"",'In Process Calc.'!AK53)</f>
        <v/>
      </c>
      <c r="BK45" s="114" t="str">
        <f>IF(ISBLANK('In Process Calc.'!AL53),"",'In Process Calc.'!AL53)</f>
        <v/>
      </c>
      <c r="BL45" s="114" t="str">
        <f>IF(ISBLANK('In Process Calc.'!AM53),"",'In Process Calc.'!AM53)</f>
        <v/>
      </c>
      <c r="BM45" s="114" t="str">
        <f>IF(ISBLANK('In Process Calc.'!AN53),"",'In Process Calc.'!AN53)</f>
        <v/>
      </c>
      <c r="CA45" s="48">
        <v>114.67250000004424</v>
      </c>
      <c r="CC45" s="48">
        <v>3.3827742853203739</v>
      </c>
      <c r="CG45" s="76">
        <f>'In Process Calc.'!C11</f>
        <v>188.41666666668607</v>
      </c>
      <c r="CH45" s="76">
        <f t="shared" si="31"/>
        <v>3.9980300539911364</v>
      </c>
      <c r="CI45" s="76">
        <f t="shared" si="32"/>
        <v>2957.2948606492091</v>
      </c>
      <c r="CJ45" s="76">
        <f t="shared" si="33"/>
        <v>0</v>
      </c>
      <c r="CK45" s="76">
        <f t="shared" si="34"/>
        <v>343.59299753414439</v>
      </c>
      <c r="CL45" s="76">
        <f t="shared" si="35"/>
        <v>-0.54533552115529238</v>
      </c>
      <c r="CM45" s="76">
        <f t="shared" si="36"/>
        <v>0.40479411549397459</v>
      </c>
      <c r="CN45" s="76">
        <f t="shared" si="37"/>
        <v>4.9168837807019603</v>
      </c>
      <c r="CO45" s="76">
        <f t="shared" si="38"/>
        <v>1.6747136405499958</v>
      </c>
      <c r="CP45" s="76">
        <f t="shared" si="39"/>
        <v>0.70482561031808344</v>
      </c>
      <c r="CQ45" s="76">
        <f t="shared" si="40"/>
        <v>14.098184685868851</v>
      </c>
      <c r="CR45" s="76">
        <f t="shared" si="41"/>
        <v>-0.24311133939850676</v>
      </c>
      <c r="CS45" s="76">
        <f t="shared" si="42"/>
        <v>-0.84585618636480442</v>
      </c>
      <c r="CT45" s="76">
        <f t="shared" si="43"/>
        <v>-1.8656989673339144</v>
      </c>
      <c r="CU45" s="76">
        <f t="shared" si="44"/>
        <v>0.33190820892219258</v>
      </c>
      <c r="CV45" s="76">
        <f t="shared" si="45"/>
        <v>0.73641957279009473</v>
      </c>
      <c r="CW45" s="76">
        <f t="shared" si="46"/>
        <v>-0.41869477025946722</v>
      </c>
      <c r="CX45" s="76">
        <f t="shared" si="47"/>
        <v>1.4508122919123529</v>
      </c>
      <c r="CY45" s="76">
        <f t="shared" si="48"/>
        <v>0.68368822772088633</v>
      </c>
      <c r="CZ45" s="76">
        <f t="shared" si="49"/>
        <v>0.2098635082415217</v>
      </c>
      <c r="DA45" s="76">
        <f t="shared" si="50"/>
        <v>4.7981395638026401</v>
      </c>
      <c r="DB45" s="76">
        <f t="shared" si="51"/>
        <v>0.33591390016485645</v>
      </c>
      <c r="DC45" s="76">
        <f t="shared" si="52"/>
        <v>0.44996094232428957</v>
      </c>
      <c r="DD45" s="76">
        <f t="shared" si="53"/>
        <v>2.764712570482657</v>
      </c>
      <c r="DE45" s="76">
        <f t="shared" si="54"/>
        <v>0.5824302672950652</v>
      </c>
      <c r="DF45" s="76">
        <f t="shared" si="55"/>
        <v>0.18374762686404811</v>
      </c>
      <c r="DG45" s="76">
        <f t="shared" si="56"/>
        <v>0.23353975385566372</v>
      </c>
      <c r="DH45" s="76">
        <f t="shared" si="57"/>
        <v>0.93263129222214114</v>
      </c>
      <c r="DI45" s="76">
        <f t="shared" si="58"/>
        <v>0</v>
      </c>
      <c r="DJ45" s="76">
        <f t="shared" si="59"/>
        <v>16.596357467386639</v>
      </c>
      <c r="DK45" s="76">
        <f t="shared" si="60"/>
        <v>20.648268925154483</v>
      </c>
      <c r="DL45" s="76">
        <f t="shared" si="61"/>
        <v>70.543073344758255</v>
      </c>
    </row>
    <row r="46" spans="1:116" s="48" customFormat="1" ht="11" x14ac:dyDescent="0.15">
      <c r="A46" s="114" t="str">
        <f>IF(ISBLANK('In Process Calc.'!C46),"",'In Process Calc.'!C46)</f>
        <v/>
      </c>
      <c r="B46" s="114" t="str">
        <f>IF(ISBLANK('Measured Data'!H50),"",'Measured Data'!H50)</f>
        <v/>
      </c>
      <c r="C46" s="114" t="str">
        <f>IF(ISBLANK('In Process Calc.'!K46),"",'In Process Calc.'!K46)</f>
        <v/>
      </c>
      <c r="D46" s="114" t="str">
        <f>IF(ISBLANK('In Process Calc.'!L46),"",'In Process Calc.'!L46)</f>
        <v/>
      </c>
      <c r="E46" s="114" t="str">
        <f>IF(ISBLANK('In Process Calc.'!M46),"",'In Process Calc.'!M46)</f>
        <v/>
      </c>
      <c r="F46" s="114" t="str">
        <f>IF(ISBLANK('In Process Calc.'!N46),"",'In Process Calc.'!N46)</f>
        <v/>
      </c>
      <c r="G46" s="114" t="str">
        <f>IF(ISBLANK('In Process Calc.'!O46),"",'In Process Calc.'!O46)</f>
        <v/>
      </c>
      <c r="H46" s="114" t="str">
        <f>IF(ISBLANK('In Process Calc.'!P46),"",'In Process Calc.'!P46)</f>
        <v/>
      </c>
      <c r="I46" s="114" t="str">
        <f>IF(ISBLANK('In Process Calc.'!Q46),"",'In Process Calc.'!Q46)</f>
        <v/>
      </c>
      <c r="J46" s="114" t="str">
        <f>IF(ISBLANK('In Process Calc.'!R46),"",'In Process Calc.'!R46)</f>
        <v/>
      </c>
      <c r="K46" s="114" t="str">
        <f>IF(ISBLANK('In Process Calc.'!S46),"",'In Process Calc.'!S46)</f>
        <v/>
      </c>
      <c r="L46" s="114" t="str">
        <f>IF(ISBLANK('In Process Calc.'!T46),"",'In Process Calc.'!T46)</f>
        <v/>
      </c>
      <c r="M46" s="114" t="str">
        <f>IF(ISBLANK('In Process Calc.'!U46),"",'In Process Calc.'!U46)</f>
        <v/>
      </c>
      <c r="N46" s="114" t="str">
        <f>IF(ISBLANK('In Process Calc.'!V46),"",'In Process Calc.'!V46)</f>
        <v/>
      </c>
      <c r="O46" s="114" t="str">
        <f>IF(ISBLANK('In Process Calc.'!W46),"",'In Process Calc.'!W46)</f>
        <v/>
      </c>
      <c r="P46" s="114" t="str">
        <f>IF(ISBLANK('In Process Calc.'!X46),"",'In Process Calc.'!X46)</f>
        <v/>
      </c>
      <c r="Q46" s="114" t="str">
        <f>IF(ISBLANK('In Process Calc.'!Y46),"",'In Process Calc.'!Y46)</f>
        <v/>
      </c>
      <c r="R46" s="114" t="str">
        <f>IF(ISBLANK('In Process Calc.'!Z46),"",'In Process Calc.'!Z46)</f>
        <v/>
      </c>
      <c r="S46" s="114" t="str">
        <f>IF(ISBLANK('In Process Calc.'!AA46),"",'In Process Calc.'!AA46)</f>
        <v/>
      </c>
      <c r="T46" s="114" t="str">
        <f>IF(ISBLANK('In Process Calc.'!AB46),"",'In Process Calc.'!AB46)</f>
        <v/>
      </c>
      <c r="U46" s="114" t="str">
        <f>IF(ISBLANK('In Process Calc.'!AC46),"",'In Process Calc.'!AC46)</f>
        <v/>
      </c>
      <c r="V46" s="114" t="str">
        <f>IF(ISBLANK('In Process Calc.'!AD46),"",'In Process Calc.'!AD46)</f>
        <v/>
      </c>
      <c r="W46" s="114" t="str">
        <f>IF(ISBLANK('In Process Calc.'!AE46),"",'In Process Calc.'!AE46)</f>
        <v/>
      </c>
      <c r="X46" s="114" t="str">
        <f>IF(ISBLANK('In Process Calc.'!AF46),"",'In Process Calc.'!AF46)</f>
        <v/>
      </c>
      <c r="Y46" s="114" t="str">
        <f>IF(ISBLANK('In Process Calc.'!AG46),"",'In Process Calc.'!AG46)</f>
        <v/>
      </c>
      <c r="Z46" s="114" t="str">
        <f>IF(ISBLANK('In Process Calc.'!AH46),"",'In Process Calc.'!AH46)</f>
        <v/>
      </c>
      <c r="AA46" s="114" t="str">
        <f>IF(ISBLANK('In Process Calc.'!AI46),"",'In Process Calc.'!AI46)</f>
        <v/>
      </c>
      <c r="AB46" s="114" t="str">
        <f>IF(ISBLANK('In Process Calc.'!AJ46),"",'In Process Calc.'!AJ46)</f>
        <v/>
      </c>
      <c r="AC46" s="114" t="str">
        <f>IF(ISBLANK('In Process Calc.'!AK46),"",'In Process Calc.'!AK46)</f>
        <v/>
      </c>
      <c r="AD46" s="114" t="str">
        <f>IF(ISBLANK('In Process Calc.'!AL46),"",'In Process Calc.'!AL46)</f>
        <v/>
      </c>
      <c r="AE46" s="114" t="str">
        <f>IF(ISBLANK('In Process Calc.'!AM46),"",'In Process Calc.'!AM46)</f>
        <v/>
      </c>
      <c r="AF46" s="114" t="str">
        <f>IF(ISBLANK('In Process Calc.'!AN46),"",'In Process Calc.'!AN46)</f>
        <v/>
      </c>
      <c r="AH46" s="114" t="str">
        <f>IF(ISBLANK('In Process Calc.'!C54),"",'In Process Calc.'!C54)</f>
        <v/>
      </c>
      <c r="AI46" s="114" t="str">
        <f>IF(ISBLANK('Measured Data'!H58),"",'Measured Data'!H58)</f>
        <v/>
      </c>
      <c r="AJ46" s="114" t="str">
        <f>IF(ISBLANK('In Process Calc.'!K54),"",'In Process Calc.'!K54)</f>
        <v/>
      </c>
      <c r="AK46" s="114" t="str">
        <f>IF(ISBLANK('In Process Calc.'!L54),"",'In Process Calc.'!L54)</f>
        <v/>
      </c>
      <c r="AL46" s="114" t="str">
        <f>IF(ISBLANK('In Process Calc.'!M54),"",'In Process Calc.'!M54)</f>
        <v/>
      </c>
      <c r="AM46" s="114" t="str">
        <f>IF(ISBLANK('In Process Calc.'!N54),"",'In Process Calc.'!N54)</f>
        <v/>
      </c>
      <c r="AN46" s="114" t="str">
        <f>IF(ISBLANK('In Process Calc.'!O54),"",'In Process Calc.'!O54)</f>
        <v/>
      </c>
      <c r="AO46" s="114" t="str">
        <f>IF(ISBLANK('In Process Calc.'!P54),"",'In Process Calc.'!P54)</f>
        <v/>
      </c>
      <c r="AP46" s="114" t="str">
        <f>IF(ISBLANK('In Process Calc.'!Q54),"",'In Process Calc.'!Q54)</f>
        <v/>
      </c>
      <c r="AQ46" s="114" t="str">
        <f>IF(ISBLANK('In Process Calc.'!R54),"",'In Process Calc.'!R54)</f>
        <v/>
      </c>
      <c r="AR46" s="114" t="str">
        <f>IF(ISBLANK('In Process Calc.'!S54),"",'In Process Calc.'!S54)</f>
        <v/>
      </c>
      <c r="AS46" s="114" t="str">
        <f>IF(ISBLANK('In Process Calc.'!T54),"",'In Process Calc.'!T54)</f>
        <v/>
      </c>
      <c r="AT46" s="114" t="str">
        <f>IF(ISBLANK('In Process Calc.'!U54),"",'In Process Calc.'!U54)</f>
        <v/>
      </c>
      <c r="AU46" s="114" t="str">
        <f>IF(ISBLANK('In Process Calc.'!V54),"",'In Process Calc.'!V54)</f>
        <v/>
      </c>
      <c r="AV46" s="114" t="str">
        <f>IF(ISBLANK('In Process Calc.'!W54),"",'In Process Calc.'!W54)</f>
        <v/>
      </c>
      <c r="AW46" s="114" t="str">
        <f>IF(ISBLANK('In Process Calc.'!X54),"",'In Process Calc.'!X54)</f>
        <v/>
      </c>
      <c r="AX46" s="114" t="str">
        <f>IF(ISBLANK('In Process Calc.'!Y54),"",'In Process Calc.'!Y54)</f>
        <v/>
      </c>
      <c r="AY46" s="114" t="str">
        <f>IF(ISBLANK('In Process Calc.'!Z54),"",'In Process Calc.'!Z54)</f>
        <v/>
      </c>
      <c r="AZ46" s="114" t="str">
        <f>IF(ISBLANK('In Process Calc.'!AA54),"",'In Process Calc.'!AA54)</f>
        <v/>
      </c>
      <c r="BA46" s="114" t="str">
        <f>IF(ISBLANK('In Process Calc.'!AB54),"",'In Process Calc.'!AB54)</f>
        <v/>
      </c>
      <c r="BB46" s="114" t="str">
        <f>IF(ISBLANK('In Process Calc.'!AC54),"",'In Process Calc.'!AC54)</f>
        <v/>
      </c>
      <c r="BC46" s="114" t="str">
        <f>IF(ISBLANK('In Process Calc.'!AD54),"",'In Process Calc.'!AD54)</f>
        <v/>
      </c>
      <c r="BD46" s="114" t="str">
        <f>IF(ISBLANK('In Process Calc.'!AE54),"",'In Process Calc.'!AE54)</f>
        <v/>
      </c>
      <c r="BE46" s="114" t="str">
        <f>IF(ISBLANK('In Process Calc.'!AF54),"",'In Process Calc.'!AF54)</f>
        <v/>
      </c>
      <c r="BF46" s="114" t="str">
        <f>IF(ISBLANK('In Process Calc.'!AG54),"",'In Process Calc.'!AG54)</f>
        <v/>
      </c>
      <c r="BG46" s="114" t="str">
        <f>IF(ISBLANK('In Process Calc.'!AH54),"",'In Process Calc.'!AH54)</f>
        <v/>
      </c>
      <c r="BH46" s="114" t="str">
        <f>IF(ISBLANK('In Process Calc.'!AI54),"",'In Process Calc.'!AI54)</f>
        <v/>
      </c>
      <c r="BI46" s="114" t="str">
        <f>IF(ISBLANK('In Process Calc.'!AJ54),"",'In Process Calc.'!AJ54)</f>
        <v/>
      </c>
      <c r="BJ46" s="114" t="str">
        <f>IF(ISBLANK('In Process Calc.'!AK54),"",'In Process Calc.'!AK54)</f>
        <v/>
      </c>
      <c r="BK46" s="114" t="str">
        <f>IF(ISBLANK('In Process Calc.'!AL54),"",'In Process Calc.'!AL54)</f>
        <v/>
      </c>
      <c r="BL46" s="114" t="str">
        <f>IF(ISBLANK('In Process Calc.'!AM54),"",'In Process Calc.'!AM54)</f>
        <v/>
      </c>
      <c r="BM46" s="114" t="str">
        <f>IF(ISBLANK('In Process Calc.'!AN54),"",'In Process Calc.'!AN54)</f>
        <v/>
      </c>
      <c r="CA46" s="48">
        <v>144.62250000005588</v>
      </c>
      <c r="CB46" s="48">
        <v>4.0534445958219791</v>
      </c>
      <c r="CC46" s="48">
        <v>4.1096519746366189</v>
      </c>
      <c r="CG46" s="76">
        <f>'In Process Calc.'!C12</f>
        <v>212.58333333337214</v>
      </c>
      <c r="CH46" s="76">
        <f t="shared" si="31"/>
        <v>4.1705254230350963</v>
      </c>
      <c r="CI46" s="76">
        <f t="shared" si="32"/>
        <v>3204.8005897990333</v>
      </c>
      <c r="CJ46" s="76">
        <f t="shared" si="33"/>
        <v>0</v>
      </c>
      <c r="CK46" s="76">
        <f t="shared" si="34"/>
        <v>415.3943621638594</v>
      </c>
      <c r="CL46" s="76">
        <f t="shared" si="35"/>
        <v>-0.49230586276394139</v>
      </c>
      <c r="CM46" s="76">
        <f t="shared" si="36"/>
        <v>0.47202402452064351</v>
      </c>
      <c r="CN46" s="76">
        <f t="shared" si="37"/>
        <v>5.0702256499130138</v>
      </c>
      <c r="CO46" s="76">
        <f t="shared" si="38"/>
        <v>2.3589047793269855</v>
      </c>
      <c r="CP46" s="76">
        <f t="shared" si="39"/>
        <v>0.78978762304723471</v>
      </c>
      <c r="CQ46" s="76">
        <f t="shared" si="40"/>
        <v>17.245527923800143</v>
      </c>
      <c r="CR46" s="76">
        <f t="shared" si="41"/>
        <v>-0.25767584310072611</v>
      </c>
      <c r="CS46" s="76">
        <f t="shared" si="42"/>
        <v>-0.89795047260242167</v>
      </c>
      <c r="CT46" s="76">
        <f t="shared" si="43"/>
        <v>-2.0878792452075388</v>
      </c>
      <c r="CU46" s="76">
        <f t="shared" si="44"/>
        <v>0.36189372366082623</v>
      </c>
      <c r="CV46" s="76">
        <f t="shared" si="45"/>
        <v>0.85587000134887836</v>
      </c>
      <c r="CW46" s="76">
        <f t="shared" si="46"/>
        <v>-0.52219886770132717</v>
      </c>
      <c r="CX46" s="76">
        <f t="shared" si="47"/>
        <v>1.7084021361314978</v>
      </c>
      <c r="CY46" s="76">
        <f t="shared" si="48"/>
        <v>0.81108681182719666</v>
      </c>
      <c r="CZ46" s="76">
        <f t="shared" si="49"/>
        <v>0.24170194019996966</v>
      </c>
      <c r="DA46" s="76">
        <f t="shared" si="50"/>
        <v>5.463268791960286</v>
      </c>
      <c r="DB46" s="76">
        <f t="shared" si="51"/>
        <v>0.39261410374228023</v>
      </c>
      <c r="DC46" s="76">
        <f t="shared" si="52"/>
        <v>0.54450941218438276</v>
      </c>
      <c r="DD46" s="76">
        <f t="shared" si="53"/>
        <v>3.1758833810056846</v>
      </c>
      <c r="DE46" s="76">
        <f t="shared" si="54"/>
        <v>0.70252320451572903</v>
      </c>
      <c r="DF46" s="76">
        <f t="shared" si="55"/>
        <v>0.21451298404394381</v>
      </c>
      <c r="DG46" s="76">
        <f t="shared" si="56"/>
        <v>0.21640821479619832</v>
      </c>
      <c r="DH46" s="76">
        <f t="shared" si="57"/>
        <v>1.1035265005988868</v>
      </c>
      <c r="DI46" s="76">
        <f t="shared" si="58"/>
        <v>0</v>
      </c>
      <c r="DJ46" s="76">
        <f t="shared" si="59"/>
        <v>19.098001543197832</v>
      </c>
      <c r="DK46" s="76">
        <f t="shared" si="60"/>
        <v>23.847570784907372</v>
      </c>
      <c r="DL46" s="76">
        <f t="shared" si="61"/>
        <v>81.285813840120696</v>
      </c>
    </row>
    <row r="47" spans="1:116" s="48" customFormat="1" ht="11" x14ac:dyDescent="0.15">
      <c r="A47" s="114" t="str">
        <f>IF(ISBLANK('In Process Calc.'!C47),"",'In Process Calc.'!C47)</f>
        <v/>
      </c>
      <c r="B47" s="114" t="str">
        <f>IF(ISBLANK('Measured Data'!H51),"",'Measured Data'!H51)</f>
        <v/>
      </c>
      <c r="C47" s="114" t="str">
        <f>IF(ISBLANK('In Process Calc.'!K47),"",'In Process Calc.'!K47)</f>
        <v/>
      </c>
      <c r="D47" s="114" t="str">
        <f>IF(ISBLANK('In Process Calc.'!L47),"",'In Process Calc.'!L47)</f>
        <v/>
      </c>
      <c r="E47" s="114" t="str">
        <f>IF(ISBLANK('In Process Calc.'!M47),"",'In Process Calc.'!M47)</f>
        <v/>
      </c>
      <c r="F47" s="114" t="str">
        <f>IF(ISBLANK('In Process Calc.'!N47),"",'In Process Calc.'!N47)</f>
        <v/>
      </c>
      <c r="G47" s="114" t="str">
        <f>IF(ISBLANK('In Process Calc.'!O47),"",'In Process Calc.'!O47)</f>
        <v/>
      </c>
      <c r="H47" s="114" t="str">
        <f>IF(ISBLANK('In Process Calc.'!P47),"",'In Process Calc.'!P47)</f>
        <v/>
      </c>
      <c r="I47" s="114" t="str">
        <f>IF(ISBLANK('In Process Calc.'!Q47),"",'In Process Calc.'!Q47)</f>
        <v/>
      </c>
      <c r="J47" s="114" t="str">
        <f>IF(ISBLANK('In Process Calc.'!R47),"",'In Process Calc.'!R47)</f>
        <v/>
      </c>
      <c r="K47" s="114" t="str">
        <f>IF(ISBLANK('In Process Calc.'!S47),"",'In Process Calc.'!S47)</f>
        <v/>
      </c>
      <c r="L47" s="114" t="str">
        <f>IF(ISBLANK('In Process Calc.'!T47),"",'In Process Calc.'!T47)</f>
        <v/>
      </c>
      <c r="M47" s="114" t="str">
        <f>IF(ISBLANK('In Process Calc.'!U47),"",'In Process Calc.'!U47)</f>
        <v/>
      </c>
      <c r="N47" s="114" t="str">
        <f>IF(ISBLANK('In Process Calc.'!V47),"",'In Process Calc.'!V47)</f>
        <v/>
      </c>
      <c r="O47" s="114" t="str">
        <f>IF(ISBLANK('In Process Calc.'!W47),"",'In Process Calc.'!W47)</f>
        <v/>
      </c>
      <c r="P47" s="114" t="str">
        <f>IF(ISBLANK('In Process Calc.'!X47),"",'In Process Calc.'!X47)</f>
        <v/>
      </c>
      <c r="Q47" s="114" t="str">
        <f>IF(ISBLANK('In Process Calc.'!Y47),"",'In Process Calc.'!Y47)</f>
        <v/>
      </c>
      <c r="R47" s="114" t="str">
        <f>IF(ISBLANK('In Process Calc.'!Z47),"",'In Process Calc.'!Z47)</f>
        <v/>
      </c>
      <c r="S47" s="114" t="str">
        <f>IF(ISBLANK('In Process Calc.'!AA47),"",'In Process Calc.'!AA47)</f>
        <v/>
      </c>
      <c r="T47" s="114" t="str">
        <f>IF(ISBLANK('In Process Calc.'!AB47),"",'In Process Calc.'!AB47)</f>
        <v/>
      </c>
      <c r="U47" s="114" t="str">
        <f>IF(ISBLANK('In Process Calc.'!AC47),"",'In Process Calc.'!AC47)</f>
        <v/>
      </c>
      <c r="V47" s="114" t="str">
        <f>IF(ISBLANK('In Process Calc.'!AD47),"",'In Process Calc.'!AD47)</f>
        <v/>
      </c>
      <c r="W47" s="114" t="str">
        <f>IF(ISBLANK('In Process Calc.'!AE47),"",'In Process Calc.'!AE47)</f>
        <v/>
      </c>
      <c r="X47" s="114" t="str">
        <f>IF(ISBLANK('In Process Calc.'!AF47),"",'In Process Calc.'!AF47)</f>
        <v/>
      </c>
      <c r="Y47" s="114" t="str">
        <f>IF(ISBLANK('In Process Calc.'!AG47),"",'In Process Calc.'!AG47)</f>
        <v/>
      </c>
      <c r="Z47" s="114" t="str">
        <f>IF(ISBLANK('In Process Calc.'!AH47),"",'In Process Calc.'!AH47)</f>
        <v/>
      </c>
      <c r="AA47" s="114" t="str">
        <f>IF(ISBLANK('In Process Calc.'!AI47),"",'In Process Calc.'!AI47)</f>
        <v/>
      </c>
      <c r="AB47" s="114" t="str">
        <f>IF(ISBLANK('In Process Calc.'!AJ47),"",'In Process Calc.'!AJ47)</f>
        <v/>
      </c>
      <c r="AC47" s="114" t="str">
        <f>IF(ISBLANK('In Process Calc.'!AK47),"",'In Process Calc.'!AK47)</f>
        <v/>
      </c>
      <c r="AD47" s="114" t="str">
        <f>IF(ISBLANK('In Process Calc.'!AL47),"",'In Process Calc.'!AL47)</f>
        <v/>
      </c>
      <c r="AE47" s="114" t="str">
        <f>IF(ISBLANK('In Process Calc.'!AM47),"",'In Process Calc.'!AM47)</f>
        <v/>
      </c>
      <c r="AF47" s="114" t="str">
        <f>IF(ISBLANK('In Process Calc.'!AN47),"",'In Process Calc.'!AN47)</f>
        <v/>
      </c>
      <c r="AH47" s="114" t="str">
        <f>IF(ISBLANK('In Process Calc.'!C55),"",'In Process Calc.'!C55)</f>
        <v/>
      </c>
      <c r="AI47" s="114" t="str">
        <f>IF(ISBLANK('Measured Data'!H59),"",'Measured Data'!H59)</f>
        <v/>
      </c>
      <c r="AJ47" s="114" t="str">
        <f>IF(ISBLANK('In Process Calc.'!K55),"",'In Process Calc.'!K55)</f>
        <v/>
      </c>
      <c r="AK47" s="114" t="str">
        <f>IF(ISBLANK('In Process Calc.'!L55),"",'In Process Calc.'!L55)</f>
        <v/>
      </c>
      <c r="AL47" s="114" t="str">
        <f>IF(ISBLANK('In Process Calc.'!M55),"",'In Process Calc.'!M55)</f>
        <v/>
      </c>
      <c r="AM47" s="114" t="str">
        <f>IF(ISBLANK('In Process Calc.'!N55),"",'In Process Calc.'!N55)</f>
        <v/>
      </c>
      <c r="AN47" s="114" t="str">
        <f>IF(ISBLANK('In Process Calc.'!O55),"",'In Process Calc.'!O55)</f>
        <v/>
      </c>
      <c r="AO47" s="114" t="str">
        <f>IF(ISBLANK('In Process Calc.'!P55),"",'In Process Calc.'!P55)</f>
        <v/>
      </c>
      <c r="AP47" s="114" t="str">
        <f>IF(ISBLANK('In Process Calc.'!Q55),"",'In Process Calc.'!Q55)</f>
        <v/>
      </c>
      <c r="AQ47" s="114" t="str">
        <f>IF(ISBLANK('In Process Calc.'!R55),"",'In Process Calc.'!R55)</f>
        <v/>
      </c>
      <c r="AR47" s="114" t="str">
        <f>IF(ISBLANK('In Process Calc.'!S55),"",'In Process Calc.'!S55)</f>
        <v/>
      </c>
      <c r="AS47" s="114" t="str">
        <f>IF(ISBLANK('In Process Calc.'!T55),"",'In Process Calc.'!T55)</f>
        <v/>
      </c>
      <c r="AT47" s="114" t="str">
        <f>IF(ISBLANK('In Process Calc.'!U55),"",'In Process Calc.'!U55)</f>
        <v/>
      </c>
      <c r="AU47" s="114" t="str">
        <f>IF(ISBLANK('In Process Calc.'!V55),"",'In Process Calc.'!V55)</f>
        <v/>
      </c>
      <c r="AV47" s="114" t="str">
        <f>IF(ISBLANK('In Process Calc.'!W55),"",'In Process Calc.'!W55)</f>
        <v/>
      </c>
      <c r="AW47" s="114" t="str">
        <f>IF(ISBLANK('In Process Calc.'!X55),"",'In Process Calc.'!X55)</f>
        <v/>
      </c>
      <c r="AX47" s="114" t="str">
        <f>IF(ISBLANK('In Process Calc.'!Y55),"",'In Process Calc.'!Y55)</f>
        <v/>
      </c>
      <c r="AY47" s="114" t="str">
        <f>IF(ISBLANK('In Process Calc.'!Z55),"",'In Process Calc.'!Z55)</f>
        <v/>
      </c>
      <c r="AZ47" s="114" t="str">
        <f>IF(ISBLANK('In Process Calc.'!AA55),"",'In Process Calc.'!AA55)</f>
        <v/>
      </c>
      <c r="BA47" s="114" t="str">
        <f>IF(ISBLANK('In Process Calc.'!AB55),"",'In Process Calc.'!AB55)</f>
        <v/>
      </c>
      <c r="BB47" s="114" t="str">
        <f>IF(ISBLANK('In Process Calc.'!AC55),"",'In Process Calc.'!AC55)</f>
        <v/>
      </c>
      <c r="BC47" s="114" t="str">
        <f>IF(ISBLANK('In Process Calc.'!AD55),"",'In Process Calc.'!AD55)</f>
        <v/>
      </c>
      <c r="BD47" s="114" t="str">
        <f>IF(ISBLANK('In Process Calc.'!AE55),"",'In Process Calc.'!AE55)</f>
        <v/>
      </c>
      <c r="BE47" s="114" t="str">
        <f>IF(ISBLANK('In Process Calc.'!AF55),"",'In Process Calc.'!AF55)</f>
        <v/>
      </c>
      <c r="BF47" s="114" t="str">
        <f>IF(ISBLANK('In Process Calc.'!AG55),"",'In Process Calc.'!AG55)</f>
        <v/>
      </c>
      <c r="BG47" s="114" t="str">
        <f>IF(ISBLANK('In Process Calc.'!AH55),"",'In Process Calc.'!AH55)</f>
        <v/>
      </c>
      <c r="BH47" s="114" t="str">
        <f>IF(ISBLANK('In Process Calc.'!AI55),"",'In Process Calc.'!AI55)</f>
        <v/>
      </c>
      <c r="BI47" s="114" t="str">
        <f>IF(ISBLANK('In Process Calc.'!AJ55),"",'In Process Calc.'!AJ55)</f>
        <v/>
      </c>
      <c r="BJ47" s="114" t="str">
        <f>IF(ISBLANK('In Process Calc.'!AK55),"",'In Process Calc.'!AK55)</f>
        <v/>
      </c>
      <c r="BK47" s="114" t="str">
        <f>IF(ISBLANK('In Process Calc.'!AL55),"",'In Process Calc.'!AL55)</f>
        <v/>
      </c>
      <c r="BL47" s="114" t="str">
        <f>IF(ISBLANK('In Process Calc.'!AM55),"",'In Process Calc.'!AM55)</f>
        <v/>
      </c>
      <c r="BM47" s="114" t="str">
        <f>IF(ISBLANK('In Process Calc.'!AN55),"",'In Process Calc.'!AN55)</f>
        <v/>
      </c>
      <c r="CA47" s="48">
        <v>165.22249999997439</v>
      </c>
      <c r="CC47" s="48">
        <v>4.4694018368945283</v>
      </c>
      <c r="CG47" s="76">
        <f>'In Process Calc.'!C13</f>
        <v>238.53333333326736</v>
      </c>
      <c r="CH47" s="76">
        <f t="shared" si="31"/>
        <v>4.2027004197476456</v>
      </c>
      <c r="CI47" s="76">
        <f t="shared" si="32"/>
        <v>3375.0875876790451</v>
      </c>
      <c r="CJ47" s="76">
        <f t="shared" si="33"/>
        <v>0</v>
      </c>
      <c r="CK47" s="76">
        <f t="shared" si="34"/>
        <v>492.3742993955459</v>
      </c>
      <c r="CL47" s="76">
        <f t="shared" si="35"/>
        <v>-0.41180907925374827</v>
      </c>
      <c r="CM47" s="76">
        <f t="shared" si="36"/>
        <v>0.54240405414775106</v>
      </c>
      <c r="CN47" s="76">
        <f t="shared" si="37"/>
        <v>5.0964045684547212</v>
      </c>
      <c r="CO47" s="76">
        <f t="shared" si="38"/>
        <v>3.1514188761600996</v>
      </c>
      <c r="CP47" s="76">
        <f t="shared" si="39"/>
        <v>0.8669523571348221</v>
      </c>
      <c r="CQ47" s="76">
        <f t="shared" si="40"/>
        <v>20.987617970120471</v>
      </c>
      <c r="CR47" s="76">
        <f t="shared" si="41"/>
        <v>-0.2636485923244663</v>
      </c>
      <c r="CS47" s="76">
        <f t="shared" si="42"/>
        <v>-0.91872259339120621</v>
      </c>
      <c r="CT47" s="76">
        <f t="shared" si="43"/>
        <v>-2.3062148010283603</v>
      </c>
      <c r="CU47" s="76">
        <f t="shared" si="44"/>
        <v>0.40078862155823725</v>
      </c>
      <c r="CV47" s="76">
        <f t="shared" si="45"/>
        <v>0.98343918154498777</v>
      </c>
      <c r="CW47" s="76">
        <f t="shared" si="46"/>
        <v>-0.34294730669704165</v>
      </c>
      <c r="CX47" s="76">
        <f t="shared" si="47"/>
        <v>1.9782714649968094</v>
      </c>
      <c r="CY47" s="76">
        <f t="shared" si="48"/>
        <v>0.94398536313296288</v>
      </c>
      <c r="CZ47" s="76">
        <f t="shared" si="49"/>
        <v>0.2765766728547886</v>
      </c>
      <c r="DA47" s="76">
        <f t="shared" si="50"/>
        <v>6.1334346158943323</v>
      </c>
      <c r="DB47" s="76">
        <f t="shared" si="51"/>
        <v>0.45208021463519854</v>
      </c>
      <c r="DC47" s="76">
        <f t="shared" si="52"/>
        <v>0.64586465409807425</v>
      </c>
      <c r="DD47" s="76">
        <f t="shared" si="53"/>
        <v>3.5831632866127006</v>
      </c>
      <c r="DE47" s="76">
        <f t="shared" si="54"/>
        <v>0.831099198271253</v>
      </c>
      <c r="DF47" s="76">
        <f t="shared" si="55"/>
        <v>0.24629161344057371</v>
      </c>
      <c r="DG47" s="76">
        <f t="shared" si="56"/>
        <v>0.20021575601496988</v>
      </c>
      <c r="DH47" s="76">
        <f t="shared" si="57"/>
        <v>1.2828694703078012</v>
      </c>
      <c r="DI47" s="76">
        <f t="shared" si="58"/>
        <v>0</v>
      </c>
      <c r="DJ47" s="76">
        <f t="shared" si="59"/>
        <v>21.672496412984668</v>
      </c>
      <c r="DK47" s="76">
        <f t="shared" si="60"/>
        <v>27.163966107707452</v>
      </c>
      <c r="DL47" s="76">
        <f t="shared" si="61"/>
        <v>92.495045297948323</v>
      </c>
    </row>
    <row r="48" spans="1:116" s="48" customFormat="1" ht="11" x14ac:dyDescent="0.15">
      <c r="A48" s="114" t="str">
        <f>IF(ISBLANK('In Process Calc.'!C48),"",'In Process Calc.'!C48)</f>
        <v/>
      </c>
      <c r="B48" s="114" t="str">
        <f>IF(ISBLANK('Measured Data'!H52),"",'Measured Data'!H52)</f>
        <v/>
      </c>
      <c r="C48" s="114" t="str">
        <f>IF(ISBLANK('In Process Calc.'!K48),"",'In Process Calc.'!K48)</f>
        <v/>
      </c>
      <c r="D48" s="114" t="str">
        <f>IF(ISBLANK('In Process Calc.'!L48),"",'In Process Calc.'!L48)</f>
        <v/>
      </c>
      <c r="E48" s="114" t="str">
        <f>IF(ISBLANK('In Process Calc.'!M48),"",'In Process Calc.'!M48)</f>
        <v/>
      </c>
      <c r="F48" s="114" t="str">
        <f>IF(ISBLANK('In Process Calc.'!N48),"",'In Process Calc.'!N48)</f>
        <v/>
      </c>
      <c r="G48" s="114" t="str">
        <f>IF(ISBLANK('In Process Calc.'!O48),"",'In Process Calc.'!O48)</f>
        <v/>
      </c>
      <c r="H48" s="114" t="str">
        <f>IF(ISBLANK('In Process Calc.'!P48),"",'In Process Calc.'!P48)</f>
        <v/>
      </c>
      <c r="I48" s="114" t="str">
        <f>IF(ISBLANK('In Process Calc.'!Q48),"",'In Process Calc.'!Q48)</f>
        <v/>
      </c>
      <c r="J48" s="114" t="str">
        <f>IF(ISBLANK('In Process Calc.'!R48),"",'In Process Calc.'!R48)</f>
        <v/>
      </c>
      <c r="K48" s="114" t="str">
        <f>IF(ISBLANK('In Process Calc.'!S48),"",'In Process Calc.'!S48)</f>
        <v/>
      </c>
      <c r="L48" s="114" t="str">
        <f>IF(ISBLANK('In Process Calc.'!T48),"",'In Process Calc.'!T48)</f>
        <v/>
      </c>
      <c r="M48" s="114" t="str">
        <f>IF(ISBLANK('In Process Calc.'!U48),"",'In Process Calc.'!U48)</f>
        <v/>
      </c>
      <c r="N48" s="114" t="str">
        <f>IF(ISBLANK('In Process Calc.'!V48),"",'In Process Calc.'!V48)</f>
        <v/>
      </c>
      <c r="O48" s="114" t="str">
        <f>IF(ISBLANK('In Process Calc.'!W48),"",'In Process Calc.'!W48)</f>
        <v/>
      </c>
      <c r="P48" s="114" t="str">
        <f>IF(ISBLANK('In Process Calc.'!X48),"",'In Process Calc.'!X48)</f>
        <v/>
      </c>
      <c r="Q48" s="114" t="str">
        <f>IF(ISBLANK('In Process Calc.'!Y48),"",'In Process Calc.'!Y48)</f>
        <v/>
      </c>
      <c r="R48" s="114" t="str">
        <f>IF(ISBLANK('In Process Calc.'!Z48),"",'In Process Calc.'!Z48)</f>
        <v/>
      </c>
      <c r="S48" s="114" t="str">
        <f>IF(ISBLANK('In Process Calc.'!AA48),"",'In Process Calc.'!AA48)</f>
        <v/>
      </c>
      <c r="T48" s="114" t="str">
        <f>IF(ISBLANK('In Process Calc.'!AB48),"",'In Process Calc.'!AB48)</f>
        <v/>
      </c>
      <c r="U48" s="114" t="str">
        <f>IF(ISBLANK('In Process Calc.'!AC48),"",'In Process Calc.'!AC48)</f>
        <v/>
      </c>
      <c r="V48" s="114" t="str">
        <f>IF(ISBLANK('In Process Calc.'!AD48),"",'In Process Calc.'!AD48)</f>
        <v/>
      </c>
      <c r="W48" s="114" t="str">
        <f>IF(ISBLANK('In Process Calc.'!AE48),"",'In Process Calc.'!AE48)</f>
        <v/>
      </c>
      <c r="X48" s="114" t="str">
        <f>IF(ISBLANK('In Process Calc.'!AF48),"",'In Process Calc.'!AF48)</f>
        <v/>
      </c>
      <c r="Y48" s="114" t="str">
        <f>IF(ISBLANK('In Process Calc.'!AG48),"",'In Process Calc.'!AG48)</f>
        <v/>
      </c>
      <c r="Z48" s="114" t="str">
        <f>IF(ISBLANK('In Process Calc.'!AH48),"",'In Process Calc.'!AH48)</f>
        <v/>
      </c>
      <c r="AA48" s="114" t="str">
        <f>IF(ISBLANK('In Process Calc.'!AI48),"",'In Process Calc.'!AI48)</f>
        <v/>
      </c>
      <c r="AB48" s="114" t="str">
        <f>IF(ISBLANK('In Process Calc.'!AJ48),"",'In Process Calc.'!AJ48)</f>
        <v/>
      </c>
      <c r="AC48" s="114" t="str">
        <f>IF(ISBLANK('In Process Calc.'!AK48),"",'In Process Calc.'!AK48)</f>
        <v/>
      </c>
      <c r="AD48" s="114" t="str">
        <f>IF(ISBLANK('In Process Calc.'!AL48),"",'In Process Calc.'!AL48)</f>
        <v/>
      </c>
      <c r="AE48" s="114" t="str">
        <f>IF(ISBLANK('In Process Calc.'!AM48),"",'In Process Calc.'!AM48)</f>
        <v/>
      </c>
      <c r="AF48" s="114" t="str">
        <f>IF(ISBLANK('In Process Calc.'!AN48),"",'In Process Calc.'!AN48)</f>
        <v/>
      </c>
      <c r="AH48" s="114" t="str">
        <f>IF(ISBLANK('In Process Calc.'!C56),"",'In Process Calc.'!C56)</f>
        <v/>
      </c>
      <c r="AI48" s="114" t="str">
        <f>IF(ISBLANK('Measured Data'!H60),"",'Measured Data'!H60)</f>
        <v/>
      </c>
      <c r="AJ48" s="114" t="str">
        <f>IF(ISBLANK('In Process Calc.'!K56),"",'In Process Calc.'!K56)</f>
        <v/>
      </c>
      <c r="AK48" s="114" t="str">
        <f>IF(ISBLANK('In Process Calc.'!L56),"",'In Process Calc.'!L56)</f>
        <v/>
      </c>
      <c r="AL48" s="114" t="str">
        <f>IF(ISBLANK('In Process Calc.'!M56),"",'In Process Calc.'!M56)</f>
        <v/>
      </c>
      <c r="AM48" s="114" t="str">
        <f>IF(ISBLANK('In Process Calc.'!N56),"",'In Process Calc.'!N56)</f>
        <v/>
      </c>
      <c r="AN48" s="114" t="str">
        <f>IF(ISBLANK('In Process Calc.'!O56),"",'In Process Calc.'!O56)</f>
        <v/>
      </c>
      <c r="AO48" s="114" t="str">
        <f>IF(ISBLANK('In Process Calc.'!P56),"",'In Process Calc.'!P56)</f>
        <v/>
      </c>
      <c r="AP48" s="114" t="str">
        <f>IF(ISBLANK('In Process Calc.'!Q56),"",'In Process Calc.'!Q56)</f>
        <v/>
      </c>
      <c r="AQ48" s="114" t="str">
        <f>IF(ISBLANK('In Process Calc.'!R56),"",'In Process Calc.'!R56)</f>
        <v/>
      </c>
      <c r="AR48" s="114" t="str">
        <f>IF(ISBLANK('In Process Calc.'!S56),"",'In Process Calc.'!S56)</f>
        <v/>
      </c>
      <c r="AS48" s="114" t="str">
        <f>IF(ISBLANK('In Process Calc.'!T56),"",'In Process Calc.'!T56)</f>
        <v/>
      </c>
      <c r="AT48" s="114" t="str">
        <f>IF(ISBLANK('In Process Calc.'!U56),"",'In Process Calc.'!U56)</f>
        <v/>
      </c>
      <c r="AU48" s="114" t="str">
        <f>IF(ISBLANK('In Process Calc.'!V56),"",'In Process Calc.'!V56)</f>
        <v/>
      </c>
      <c r="AV48" s="114" t="str">
        <f>IF(ISBLANK('In Process Calc.'!W56),"",'In Process Calc.'!W56)</f>
        <v/>
      </c>
      <c r="AW48" s="114" t="str">
        <f>IF(ISBLANK('In Process Calc.'!X56),"",'In Process Calc.'!X56)</f>
        <v/>
      </c>
      <c r="AX48" s="114" t="str">
        <f>IF(ISBLANK('In Process Calc.'!Y56),"",'In Process Calc.'!Y56)</f>
        <v/>
      </c>
      <c r="AY48" s="114" t="str">
        <f>IF(ISBLANK('In Process Calc.'!Z56),"",'In Process Calc.'!Z56)</f>
        <v/>
      </c>
      <c r="AZ48" s="114" t="str">
        <f>IF(ISBLANK('In Process Calc.'!AA56),"",'In Process Calc.'!AA56)</f>
        <v/>
      </c>
      <c r="BA48" s="114" t="str">
        <f>IF(ISBLANK('In Process Calc.'!AB56),"",'In Process Calc.'!AB56)</f>
        <v/>
      </c>
      <c r="BB48" s="114" t="str">
        <f>IF(ISBLANK('In Process Calc.'!AC56),"",'In Process Calc.'!AC56)</f>
        <v/>
      </c>
      <c r="BC48" s="114" t="str">
        <f>IF(ISBLANK('In Process Calc.'!AD56),"",'In Process Calc.'!AD56)</f>
        <v/>
      </c>
      <c r="BD48" s="114" t="str">
        <f>IF(ISBLANK('In Process Calc.'!AE56),"",'In Process Calc.'!AE56)</f>
        <v/>
      </c>
      <c r="BE48" s="114" t="str">
        <f>IF(ISBLANK('In Process Calc.'!AF56),"",'In Process Calc.'!AF56)</f>
        <v/>
      </c>
      <c r="BF48" s="114" t="str">
        <f>IF(ISBLANK('In Process Calc.'!AG56),"",'In Process Calc.'!AG56)</f>
        <v/>
      </c>
      <c r="BG48" s="114" t="str">
        <f>IF(ISBLANK('In Process Calc.'!AH56),"",'In Process Calc.'!AH56)</f>
        <v/>
      </c>
      <c r="BH48" s="114" t="str">
        <f>IF(ISBLANK('In Process Calc.'!AI56),"",'In Process Calc.'!AI56)</f>
        <v/>
      </c>
      <c r="BI48" s="114" t="str">
        <f>IF(ISBLANK('In Process Calc.'!AJ56),"",'In Process Calc.'!AJ56)</f>
        <v/>
      </c>
      <c r="BJ48" s="114" t="str">
        <f>IF(ISBLANK('In Process Calc.'!AK56),"",'In Process Calc.'!AK56)</f>
        <v/>
      </c>
      <c r="BK48" s="114" t="str">
        <f>IF(ISBLANK('In Process Calc.'!AL56),"",'In Process Calc.'!AL56)</f>
        <v/>
      </c>
      <c r="BL48" s="114" t="str">
        <f>IF(ISBLANK('In Process Calc.'!AM56),"",'In Process Calc.'!AM56)</f>
        <v/>
      </c>
      <c r="BM48" s="114" t="str">
        <f>IF(ISBLANK('In Process Calc.'!AN56),"",'In Process Calc.'!AN56)</f>
        <v/>
      </c>
      <c r="CA48" s="48">
        <v>188.32250000000931</v>
      </c>
      <c r="CB48" s="48">
        <v>4.8149995458673924</v>
      </c>
      <c r="CC48" s="48">
        <v>4.7311650371271625</v>
      </c>
      <c r="CG48" s="76">
        <f>'In Process Calc.'!C14</f>
        <v>261.19999999995343</v>
      </c>
      <c r="CH48" s="76">
        <f t="shared" si="31"/>
        <v>4.1213554951086806</v>
      </c>
      <c r="CI48" s="76">
        <f t="shared" si="32"/>
        <v>3428.0150341653225</v>
      </c>
      <c r="CJ48" s="76">
        <f t="shared" si="33"/>
        <v>0</v>
      </c>
      <c r="CK48" s="76">
        <f t="shared" si="34"/>
        <v>557.57357957908152</v>
      </c>
      <c r="CL48" s="76">
        <f t="shared" si="35"/>
        <v>-0.32421879831784117</v>
      </c>
      <c r="CM48" s="76">
        <f t="shared" si="36"/>
        <v>0.60086918693346025</v>
      </c>
      <c r="CN48" s="76">
        <f t="shared" si="37"/>
        <v>5.0601875415662647</v>
      </c>
      <c r="CO48" s="76">
        <f t="shared" si="38"/>
        <v>3.8413239633590326</v>
      </c>
      <c r="CP48" s="76">
        <f t="shared" si="39"/>
        <v>0.91922979669306293</v>
      </c>
      <c r="CQ48" s="76">
        <f t="shared" si="40"/>
        <v>24.472676041591903</v>
      </c>
      <c r="CR48" s="76">
        <f t="shared" si="41"/>
        <v>-0.25938921394471981</v>
      </c>
      <c r="CS48" s="76">
        <f t="shared" si="42"/>
        <v>-0.90385384468445462</v>
      </c>
      <c r="CT48" s="76">
        <f t="shared" si="43"/>
        <v>-2.4756394529072461</v>
      </c>
      <c r="CU48" s="76">
        <f t="shared" si="44"/>
        <v>0.44288572157363026</v>
      </c>
      <c r="CV48" s="76">
        <f t="shared" si="45"/>
        <v>1.0925370748538847</v>
      </c>
      <c r="CW48" s="76">
        <f t="shared" si="46"/>
        <v>-0.21441611526108773</v>
      </c>
      <c r="CX48" s="76">
        <f t="shared" si="47"/>
        <v>2.2019029809868398</v>
      </c>
      <c r="CY48" s="76">
        <f t="shared" si="48"/>
        <v>1.0532487563393094</v>
      </c>
      <c r="CZ48" s="76">
        <f t="shared" si="49"/>
        <v>0.30747156494521272</v>
      </c>
      <c r="DA48" s="76">
        <f t="shared" si="50"/>
        <v>6.6666100240129538</v>
      </c>
      <c r="DB48" s="76">
        <f t="shared" si="51"/>
        <v>0.5016772656579267</v>
      </c>
      <c r="DC48" s="76">
        <f t="shared" si="52"/>
        <v>0.73184061592668714</v>
      </c>
      <c r="DD48" s="76">
        <f t="shared" si="53"/>
        <v>3.8976424356374331</v>
      </c>
      <c r="DE48" s="76">
        <f t="shared" si="54"/>
        <v>0.94011441687105857</v>
      </c>
      <c r="DF48" s="76">
        <f t="shared" si="55"/>
        <v>0.27224354658711458</v>
      </c>
      <c r="DG48" s="76">
        <f t="shared" si="56"/>
        <v>0.19180559843434819</v>
      </c>
      <c r="DH48" s="76">
        <f t="shared" si="57"/>
        <v>1.4316628982928088</v>
      </c>
      <c r="DI48" s="76">
        <f t="shared" si="58"/>
        <v>0</v>
      </c>
      <c r="DJ48" s="76">
        <f t="shared" si="59"/>
        <v>23.775158047542753</v>
      </c>
      <c r="DK48" s="76">
        <f t="shared" si="60"/>
        <v>29.894042815695393</v>
      </c>
      <c r="DL48" s="76">
        <f t="shared" si="61"/>
        <v>101.82503287286087</v>
      </c>
    </row>
    <row r="49" spans="1:116" s="48" customFormat="1" ht="11" x14ac:dyDescent="0.15">
      <c r="A49" s="114" t="str">
        <f>IF(ISBLANK('In Process Calc.'!C49),"",'In Process Calc.'!C49)</f>
        <v/>
      </c>
      <c r="B49" s="114" t="str">
        <f>IF(ISBLANK('Measured Data'!H53),"",'Measured Data'!H53)</f>
        <v/>
      </c>
      <c r="C49" s="114" t="str">
        <f>IF(ISBLANK('In Process Calc.'!K49),"",'In Process Calc.'!K49)</f>
        <v/>
      </c>
      <c r="D49" s="114" t="str">
        <f>IF(ISBLANK('In Process Calc.'!L49),"",'In Process Calc.'!L49)</f>
        <v/>
      </c>
      <c r="E49" s="114" t="str">
        <f>IF(ISBLANK('In Process Calc.'!M49),"",'In Process Calc.'!M49)</f>
        <v/>
      </c>
      <c r="F49" s="114" t="str">
        <f>IF(ISBLANK('In Process Calc.'!N49),"",'In Process Calc.'!N49)</f>
        <v/>
      </c>
      <c r="G49" s="114" t="str">
        <f>IF(ISBLANK('In Process Calc.'!O49),"",'In Process Calc.'!O49)</f>
        <v/>
      </c>
      <c r="H49" s="114" t="str">
        <f>IF(ISBLANK('In Process Calc.'!P49),"",'In Process Calc.'!P49)</f>
        <v/>
      </c>
      <c r="I49" s="114" t="str">
        <f>IF(ISBLANK('In Process Calc.'!Q49),"",'In Process Calc.'!Q49)</f>
        <v/>
      </c>
      <c r="J49" s="114" t="str">
        <f>IF(ISBLANK('In Process Calc.'!R49),"",'In Process Calc.'!R49)</f>
        <v/>
      </c>
      <c r="K49" s="114" t="str">
        <f>IF(ISBLANK('In Process Calc.'!S49),"",'In Process Calc.'!S49)</f>
        <v/>
      </c>
      <c r="L49" s="114" t="str">
        <f>IF(ISBLANK('In Process Calc.'!T49),"",'In Process Calc.'!T49)</f>
        <v/>
      </c>
      <c r="M49" s="114" t="str">
        <f>IF(ISBLANK('In Process Calc.'!U49),"",'In Process Calc.'!U49)</f>
        <v/>
      </c>
      <c r="N49" s="114" t="str">
        <f>IF(ISBLANK('In Process Calc.'!V49),"",'In Process Calc.'!V49)</f>
        <v/>
      </c>
      <c r="O49" s="114" t="str">
        <f>IF(ISBLANK('In Process Calc.'!W49),"",'In Process Calc.'!W49)</f>
        <v/>
      </c>
      <c r="P49" s="114" t="str">
        <f>IF(ISBLANK('In Process Calc.'!X49),"",'In Process Calc.'!X49)</f>
        <v/>
      </c>
      <c r="Q49" s="114" t="str">
        <f>IF(ISBLANK('In Process Calc.'!Y49),"",'In Process Calc.'!Y49)</f>
        <v/>
      </c>
      <c r="R49" s="114" t="str">
        <f>IF(ISBLANK('In Process Calc.'!Z49),"",'In Process Calc.'!Z49)</f>
        <v/>
      </c>
      <c r="S49" s="114" t="str">
        <f>IF(ISBLANK('In Process Calc.'!AA49),"",'In Process Calc.'!AA49)</f>
        <v/>
      </c>
      <c r="T49" s="114" t="str">
        <f>IF(ISBLANK('In Process Calc.'!AB49),"",'In Process Calc.'!AB49)</f>
        <v/>
      </c>
      <c r="U49" s="114" t="str">
        <f>IF(ISBLANK('In Process Calc.'!AC49),"",'In Process Calc.'!AC49)</f>
        <v/>
      </c>
      <c r="V49" s="114" t="str">
        <f>IF(ISBLANK('In Process Calc.'!AD49),"",'In Process Calc.'!AD49)</f>
        <v/>
      </c>
      <c r="W49" s="114" t="str">
        <f>IF(ISBLANK('In Process Calc.'!AE49),"",'In Process Calc.'!AE49)</f>
        <v/>
      </c>
      <c r="X49" s="114" t="str">
        <f>IF(ISBLANK('In Process Calc.'!AF49),"",'In Process Calc.'!AF49)</f>
        <v/>
      </c>
      <c r="Y49" s="114" t="str">
        <f>IF(ISBLANK('In Process Calc.'!AG49),"",'In Process Calc.'!AG49)</f>
        <v/>
      </c>
      <c r="Z49" s="114" t="str">
        <f>IF(ISBLANK('In Process Calc.'!AH49),"",'In Process Calc.'!AH49)</f>
        <v/>
      </c>
      <c r="AA49" s="114" t="str">
        <f>IF(ISBLANK('In Process Calc.'!AI49),"",'In Process Calc.'!AI49)</f>
        <v/>
      </c>
      <c r="AB49" s="114" t="str">
        <f>IF(ISBLANK('In Process Calc.'!AJ49),"",'In Process Calc.'!AJ49)</f>
        <v/>
      </c>
      <c r="AC49" s="114" t="str">
        <f>IF(ISBLANK('In Process Calc.'!AK49),"",'In Process Calc.'!AK49)</f>
        <v/>
      </c>
      <c r="AD49" s="114" t="str">
        <f>IF(ISBLANK('In Process Calc.'!AL49),"",'In Process Calc.'!AL49)</f>
        <v/>
      </c>
      <c r="AE49" s="114" t="str">
        <f>IF(ISBLANK('In Process Calc.'!AM49),"",'In Process Calc.'!AM49)</f>
        <v/>
      </c>
      <c r="AF49" s="114" t="str">
        <f>IF(ISBLANK('In Process Calc.'!AN49),"",'In Process Calc.'!AN49)</f>
        <v/>
      </c>
      <c r="AH49" s="114" t="str">
        <f>IF(ISBLANK('In Process Calc.'!C57),"",'In Process Calc.'!C57)</f>
        <v/>
      </c>
      <c r="AI49" s="114" t="str">
        <f>IF(ISBLANK('Measured Data'!H61),"",'Measured Data'!H61)</f>
        <v/>
      </c>
      <c r="AJ49" s="114" t="str">
        <f>IF(ISBLANK('In Process Calc.'!K57),"",'In Process Calc.'!K57)</f>
        <v/>
      </c>
      <c r="AK49" s="114" t="str">
        <f>IF(ISBLANK('In Process Calc.'!L57),"",'In Process Calc.'!L57)</f>
        <v/>
      </c>
      <c r="AL49" s="114" t="str">
        <f>IF(ISBLANK('In Process Calc.'!M57),"",'In Process Calc.'!M57)</f>
        <v/>
      </c>
      <c r="AM49" s="114" t="str">
        <f>IF(ISBLANK('In Process Calc.'!N57),"",'In Process Calc.'!N57)</f>
        <v/>
      </c>
      <c r="AN49" s="114" t="str">
        <f>IF(ISBLANK('In Process Calc.'!O57),"",'In Process Calc.'!O57)</f>
        <v/>
      </c>
      <c r="AO49" s="114" t="str">
        <f>IF(ISBLANK('In Process Calc.'!P57),"",'In Process Calc.'!P57)</f>
        <v/>
      </c>
      <c r="AP49" s="114" t="str">
        <f>IF(ISBLANK('In Process Calc.'!Q57),"",'In Process Calc.'!Q57)</f>
        <v/>
      </c>
      <c r="AQ49" s="114" t="str">
        <f>IF(ISBLANK('In Process Calc.'!R57),"",'In Process Calc.'!R57)</f>
        <v/>
      </c>
      <c r="AR49" s="114" t="str">
        <f>IF(ISBLANK('In Process Calc.'!S57),"",'In Process Calc.'!S57)</f>
        <v/>
      </c>
      <c r="AS49" s="114" t="str">
        <f>IF(ISBLANK('In Process Calc.'!T57),"",'In Process Calc.'!T57)</f>
        <v/>
      </c>
      <c r="AT49" s="114" t="str">
        <f>IF(ISBLANK('In Process Calc.'!U57),"",'In Process Calc.'!U57)</f>
        <v/>
      </c>
      <c r="AU49" s="114" t="str">
        <f>IF(ISBLANK('In Process Calc.'!V57),"",'In Process Calc.'!V57)</f>
        <v/>
      </c>
      <c r="AV49" s="114" t="str">
        <f>IF(ISBLANK('In Process Calc.'!W57),"",'In Process Calc.'!W57)</f>
        <v/>
      </c>
      <c r="AW49" s="114" t="str">
        <f>IF(ISBLANK('In Process Calc.'!X57),"",'In Process Calc.'!X57)</f>
        <v/>
      </c>
      <c r="AX49" s="114" t="str">
        <f>IF(ISBLANK('In Process Calc.'!Y57),"",'In Process Calc.'!Y57)</f>
        <v/>
      </c>
      <c r="AY49" s="114" t="str">
        <f>IF(ISBLANK('In Process Calc.'!Z57),"",'In Process Calc.'!Z57)</f>
        <v/>
      </c>
      <c r="AZ49" s="114" t="str">
        <f>IF(ISBLANK('In Process Calc.'!AA57),"",'In Process Calc.'!AA57)</f>
        <v/>
      </c>
      <c r="BA49" s="114" t="str">
        <f>IF(ISBLANK('In Process Calc.'!AB57),"",'In Process Calc.'!AB57)</f>
        <v/>
      </c>
      <c r="BB49" s="114" t="str">
        <f>IF(ISBLANK('In Process Calc.'!AC57),"",'In Process Calc.'!AC57)</f>
        <v/>
      </c>
      <c r="BC49" s="114" t="str">
        <f>IF(ISBLANK('In Process Calc.'!AD57),"",'In Process Calc.'!AD57)</f>
        <v/>
      </c>
      <c r="BD49" s="114" t="str">
        <f>IF(ISBLANK('In Process Calc.'!AE57),"",'In Process Calc.'!AE57)</f>
        <v/>
      </c>
      <c r="BE49" s="114" t="str">
        <f>IF(ISBLANK('In Process Calc.'!AF57),"",'In Process Calc.'!AF57)</f>
        <v/>
      </c>
      <c r="BF49" s="114" t="str">
        <f>IF(ISBLANK('In Process Calc.'!AG57),"",'In Process Calc.'!AG57)</f>
        <v/>
      </c>
      <c r="BG49" s="114" t="str">
        <f>IF(ISBLANK('In Process Calc.'!AH57),"",'In Process Calc.'!AH57)</f>
        <v/>
      </c>
      <c r="BH49" s="114" t="str">
        <f>IF(ISBLANK('In Process Calc.'!AI57),"",'In Process Calc.'!AI57)</f>
        <v/>
      </c>
      <c r="BI49" s="114" t="str">
        <f>IF(ISBLANK('In Process Calc.'!AJ57),"",'In Process Calc.'!AJ57)</f>
        <v/>
      </c>
      <c r="BJ49" s="114" t="str">
        <f>IF(ISBLANK('In Process Calc.'!AK57),"",'In Process Calc.'!AK57)</f>
        <v/>
      </c>
      <c r="BK49" s="114" t="str">
        <f>IF(ISBLANK('In Process Calc.'!AL57),"",'In Process Calc.'!AL57)</f>
        <v/>
      </c>
      <c r="BL49" s="114" t="str">
        <f>IF(ISBLANK('In Process Calc.'!AM57),"",'In Process Calc.'!AM57)</f>
        <v/>
      </c>
      <c r="BM49" s="114" t="str">
        <f>IF(ISBLANK('In Process Calc.'!AN57),"",'In Process Calc.'!AN57)</f>
        <v/>
      </c>
      <c r="CA49" s="48">
        <v>212.50583333341638</v>
      </c>
      <c r="CB49" s="48">
        <v>4.8149995458673924</v>
      </c>
      <c r="CC49" s="48">
        <v>4.8596801983933497</v>
      </c>
      <c r="CG49" s="76">
        <f>'In Process Calc.'!C15</f>
        <v>288.3833333333605</v>
      </c>
      <c r="CH49" s="76">
        <f t="shared" si="31"/>
        <v>3.9357080341997133</v>
      </c>
      <c r="CI49" s="76">
        <f t="shared" si="32"/>
        <v>3354.5754872165189</v>
      </c>
      <c r="CJ49" s="76">
        <f t="shared" si="33"/>
        <v>0</v>
      </c>
      <c r="CK49" s="76">
        <f t="shared" si="34"/>
        <v>630.77188995986876</v>
      </c>
      <c r="CL49" s="76">
        <f t="shared" si="35"/>
        <v>-0.20135945707651459</v>
      </c>
      <c r="CM49" s="76">
        <f t="shared" si="36"/>
        <v>0.66539329751023535</v>
      </c>
      <c r="CN49" s="76">
        <f t="shared" si="37"/>
        <v>5.0494878822661349</v>
      </c>
      <c r="CO49" s="76">
        <f t="shared" si="38"/>
        <v>4.5825482651456859</v>
      </c>
      <c r="CP49" s="76">
        <f t="shared" si="39"/>
        <v>0.95922238916190228</v>
      </c>
      <c r="CQ49" s="76">
        <f t="shared" si="40"/>
        <v>28.753475643551134</v>
      </c>
      <c r="CR49" s="76">
        <f t="shared" si="41"/>
        <v>-0.24098152914508519</v>
      </c>
      <c r="CS49" s="76">
        <f t="shared" si="42"/>
        <v>-0.84238812107981298</v>
      </c>
      <c r="CT49" s="76">
        <f t="shared" si="43"/>
        <v>-2.6473528166301179</v>
      </c>
      <c r="CU49" s="76">
        <f t="shared" si="44"/>
        <v>0.50649698807305921</v>
      </c>
      <c r="CV49" s="76">
        <f t="shared" si="45"/>
        <v>1.2182789600113182</v>
      </c>
      <c r="CW49" s="76">
        <f t="shared" si="46"/>
        <v>-0.3752615444471985</v>
      </c>
      <c r="CX49" s="76">
        <f t="shared" si="47"/>
        <v>2.4470418050964318</v>
      </c>
      <c r="CY49" s="76">
        <f t="shared" si="48"/>
        <v>1.1713969559895467</v>
      </c>
      <c r="CZ49" s="76">
        <f t="shared" si="49"/>
        <v>0.34486361740191013</v>
      </c>
      <c r="DA49" s="76">
        <f t="shared" si="50"/>
        <v>7.2227903193363465</v>
      </c>
      <c r="DB49" s="76">
        <f t="shared" si="51"/>
        <v>0.55680920053892513</v>
      </c>
      <c r="DC49" s="76">
        <f t="shared" si="52"/>
        <v>0.82871869300906498</v>
      </c>
      <c r="DD49" s="76">
        <f t="shared" si="53"/>
        <v>4.2083325216406031</v>
      </c>
      <c r="DE49" s="76">
        <f t="shared" si="54"/>
        <v>1.0629980771737149</v>
      </c>
      <c r="DF49" s="76">
        <f t="shared" si="55"/>
        <v>0.30019739011396407</v>
      </c>
      <c r="DG49" s="76">
        <f t="shared" si="56"/>
        <v>0.19372190533526146</v>
      </c>
      <c r="DH49" s="76">
        <f t="shared" si="57"/>
        <v>1.5948966303800292</v>
      </c>
      <c r="DI49" s="76">
        <f t="shared" si="58"/>
        <v>0</v>
      </c>
      <c r="DJ49" s="76">
        <f t="shared" si="59"/>
        <v>26.051326882816014</v>
      </c>
      <c r="DK49" s="76">
        <f t="shared" si="60"/>
        <v>32.878750825304365</v>
      </c>
      <c r="DL49" s="76">
        <f t="shared" si="61"/>
        <v>112.21093588127485</v>
      </c>
    </row>
    <row r="50" spans="1:116" s="48" customFormat="1" ht="11" x14ac:dyDescent="0.15">
      <c r="A50" s="114" t="str">
        <f>IF(ISBLANK('In Process Calc.'!C50),"",'In Process Calc.'!C50)</f>
        <v/>
      </c>
      <c r="B50" s="114" t="str">
        <f>IF(ISBLANK('Measured Data'!H54),"",'Measured Data'!H54)</f>
        <v/>
      </c>
      <c r="C50" s="114" t="str">
        <f>IF(ISBLANK('In Process Calc.'!K50),"",'In Process Calc.'!K50)</f>
        <v/>
      </c>
      <c r="D50" s="114" t="str">
        <f>IF(ISBLANK('In Process Calc.'!L50),"",'In Process Calc.'!L50)</f>
        <v/>
      </c>
      <c r="E50" s="114" t="str">
        <f>IF(ISBLANK('In Process Calc.'!M50),"",'In Process Calc.'!M50)</f>
        <v/>
      </c>
      <c r="F50" s="114" t="str">
        <f>IF(ISBLANK('In Process Calc.'!N50),"",'In Process Calc.'!N50)</f>
        <v/>
      </c>
      <c r="G50" s="114" t="str">
        <f>IF(ISBLANK('In Process Calc.'!O50),"",'In Process Calc.'!O50)</f>
        <v/>
      </c>
      <c r="H50" s="114" t="str">
        <f>IF(ISBLANK('In Process Calc.'!P50),"",'In Process Calc.'!P50)</f>
        <v/>
      </c>
      <c r="I50" s="114" t="str">
        <f>IF(ISBLANK('In Process Calc.'!Q50),"",'In Process Calc.'!Q50)</f>
        <v/>
      </c>
      <c r="J50" s="114" t="str">
        <f>IF(ISBLANK('In Process Calc.'!R50),"",'In Process Calc.'!R50)</f>
        <v/>
      </c>
      <c r="K50" s="114" t="str">
        <f>IF(ISBLANK('In Process Calc.'!S50),"",'In Process Calc.'!S50)</f>
        <v/>
      </c>
      <c r="L50" s="114" t="str">
        <f>IF(ISBLANK('In Process Calc.'!T50),"",'In Process Calc.'!T50)</f>
        <v/>
      </c>
      <c r="M50" s="114" t="str">
        <f>IF(ISBLANK('In Process Calc.'!U50),"",'In Process Calc.'!U50)</f>
        <v/>
      </c>
      <c r="N50" s="114" t="str">
        <f>IF(ISBLANK('In Process Calc.'!V50),"",'In Process Calc.'!V50)</f>
        <v/>
      </c>
      <c r="O50" s="114" t="str">
        <f>IF(ISBLANK('In Process Calc.'!W50),"",'In Process Calc.'!W50)</f>
        <v/>
      </c>
      <c r="P50" s="114" t="str">
        <f>IF(ISBLANK('In Process Calc.'!X50),"",'In Process Calc.'!X50)</f>
        <v/>
      </c>
      <c r="Q50" s="114" t="str">
        <f>IF(ISBLANK('In Process Calc.'!Y50),"",'In Process Calc.'!Y50)</f>
        <v/>
      </c>
      <c r="R50" s="114" t="str">
        <f>IF(ISBLANK('In Process Calc.'!Z50),"",'In Process Calc.'!Z50)</f>
        <v/>
      </c>
      <c r="S50" s="114" t="str">
        <f>IF(ISBLANK('In Process Calc.'!AA50),"",'In Process Calc.'!AA50)</f>
        <v/>
      </c>
      <c r="T50" s="114" t="str">
        <f>IF(ISBLANK('In Process Calc.'!AB50),"",'In Process Calc.'!AB50)</f>
        <v/>
      </c>
      <c r="U50" s="114" t="str">
        <f>IF(ISBLANK('In Process Calc.'!AC50),"",'In Process Calc.'!AC50)</f>
        <v/>
      </c>
      <c r="V50" s="114" t="str">
        <f>IF(ISBLANK('In Process Calc.'!AD50),"",'In Process Calc.'!AD50)</f>
        <v/>
      </c>
      <c r="W50" s="114" t="str">
        <f>IF(ISBLANK('In Process Calc.'!AE50),"",'In Process Calc.'!AE50)</f>
        <v/>
      </c>
      <c r="X50" s="114" t="str">
        <f>IF(ISBLANK('In Process Calc.'!AF50),"",'In Process Calc.'!AF50)</f>
        <v/>
      </c>
      <c r="Y50" s="114" t="str">
        <f>IF(ISBLANK('In Process Calc.'!AG50),"",'In Process Calc.'!AG50)</f>
        <v/>
      </c>
      <c r="Z50" s="114" t="str">
        <f>IF(ISBLANK('In Process Calc.'!AH50),"",'In Process Calc.'!AH50)</f>
        <v/>
      </c>
      <c r="AA50" s="114" t="str">
        <f>IF(ISBLANK('In Process Calc.'!AI50),"",'In Process Calc.'!AI50)</f>
        <v/>
      </c>
      <c r="AB50" s="114" t="str">
        <f>IF(ISBLANK('In Process Calc.'!AJ50),"",'In Process Calc.'!AJ50)</f>
        <v/>
      </c>
      <c r="AC50" s="114" t="str">
        <f>IF(ISBLANK('In Process Calc.'!AK50),"",'In Process Calc.'!AK50)</f>
        <v/>
      </c>
      <c r="AD50" s="114" t="str">
        <f>IF(ISBLANK('In Process Calc.'!AL50),"",'In Process Calc.'!AL50)</f>
        <v/>
      </c>
      <c r="AE50" s="114" t="str">
        <f>IF(ISBLANK('In Process Calc.'!AM50),"",'In Process Calc.'!AM50)</f>
        <v/>
      </c>
      <c r="AF50" s="114" t="str">
        <f>IF(ISBLANK('In Process Calc.'!AN50),"",'In Process Calc.'!AN50)</f>
        <v/>
      </c>
      <c r="AH50" s="114" t="str">
        <f>IF(ISBLANK('In Process Calc.'!C58),"",'In Process Calc.'!C58)</f>
        <v/>
      </c>
      <c r="AI50" s="114" t="str">
        <f>IF(ISBLANK('Measured Data'!H62),"",'Measured Data'!H62)</f>
        <v/>
      </c>
      <c r="AJ50" s="114" t="str">
        <f>IF(ISBLANK('In Process Calc.'!K58),"",'In Process Calc.'!K58)</f>
        <v/>
      </c>
      <c r="AK50" s="114" t="str">
        <f>IF(ISBLANK('In Process Calc.'!L58),"",'In Process Calc.'!L58)</f>
        <v/>
      </c>
      <c r="AL50" s="114" t="str">
        <f>IF(ISBLANK('In Process Calc.'!M58),"",'In Process Calc.'!M58)</f>
        <v/>
      </c>
      <c r="AM50" s="114" t="str">
        <f>IF(ISBLANK('In Process Calc.'!N58),"",'In Process Calc.'!N58)</f>
        <v/>
      </c>
      <c r="AN50" s="114" t="str">
        <f>IF(ISBLANK('In Process Calc.'!O58),"",'In Process Calc.'!O58)</f>
        <v/>
      </c>
      <c r="AO50" s="114" t="str">
        <f>IF(ISBLANK('In Process Calc.'!P58),"",'In Process Calc.'!P58)</f>
        <v/>
      </c>
      <c r="AP50" s="114" t="str">
        <f>IF(ISBLANK('In Process Calc.'!Q58),"",'In Process Calc.'!Q58)</f>
        <v/>
      </c>
      <c r="AQ50" s="114" t="str">
        <f>IF(ISBLANK('In Process Calc.'!R58),"",'In Process Calc.'!R58)</f>
        <v/>
      </c>
      <c r="AR50" s="114" t="str">
        <f>IF(ISBLANK('In Process Calc.'!S58),"",'In Process Calc.'!S58)</f>
        <v/>
      </c>
      <c r="AS50" s="114" t="str">
        <f>IF(ISBLANK('In Process Calc.'!T58),"",'In Process Calc.'!T58)</f>
        <v/>
      </c>
      <c r="AT50" s="114" t="str">
        <f>IF(ISBLANK('In Process Calc.'!U58),"",'In Process Calc.'!U58)</f>
        <v/>
      </c>
      <c r="AU50" s="114" t="str">
        <f>IF(ISBLANK('In Process Calc.'!V58),"",'In Process Calc.'!V58)</f>
        <v/>
      </c>
      <c r="AV50" s="114" t="str">
        <f>IF(ISBLANK('In Process Calc.'!W58),"",'In Process Calc.'!W58)</f>
        <v/>
      </c>
      <c r="AW50" s="114" t="str">
        <f>IF(ISBLANK('In Process Calc.'!X58),"",'In Process Calc.'!X58)</f>
        <v/>
      </c>
      <c r="AX50" s="114" t="str">
        <f>IF(ISBLANK('In Process Calc.'!Y58),"",'In Process Calc.'!Y58)</f>
        <v/>
      </c>
      <c r="AY50" s="114" t="str">
        <f>IF(ISBLANK('In Process Calc.'!Z58),"",'In Process Calc.'!Z58)</f>
        <v/>
      </c>
      <c r="AZ50" s="114" t="str">
        <f>IF(ISBLANK('In Process Calc.'!AA58),"",'In Process Calc.'!AA58)</f>
        <v/>
      </c>
      <c r="BA50" s="114" t="str">
        <f>IF(ISBLANK('In Process Calc.'!AB58),"",'In Process Calc.'!AB58)</f>
        <v/>
      </c>
      <c r="BB50" s="114" t="str">
        <f>IF(ISBLANK('In Process Calc.'!AC58),"",'In Process Calc.'!AC58)</f>
        <v/>
      </c>
      <c r="BC50" s="114" t="str">
        <f>IF(ISBLANK('In Process Calc.'!AD58),"",'In Process Calc.'!AD58)</f>
        <v/>
      </c>
      <c r="BD50" s="114" t="str">
        <f>IF(ISBLANK('In Process Calc.'!AE58),"",'In Process Calc.'!AE58)</f>
        <v/>
      </c>
      <c r="BE50" s="114" t="str">
        <f>IF(ISBLANK('In Process Calc.'!AF58),"",'In Process Calc.'!AF58)</f>
        <v/>
      </c>
      <c r="BF50" s="114" t="str">
        <f>IF(ISBLANK('In Process Calc.'!AG58),"",'In Process Calc.'!AG58)</f>
        <v/>
      </c>
      <c r="BG50" s="114" t="str">
        <f>IF(ISBLANK('In Process Calc.'!AH58),"",'In Process Calc.'!AH58)</f>
        <v/>
      </c>
      <c r="BH50" s="114" t="str">
        <f>IF(ISBLANK('In Process Calc.'!AI58),"",'In Process Calc.'!AI58)</f>
        <v/>
      </c>
      <c r="BI50" s="114" t="str">
        <f>IF(ISBLANK('In Process Calc.'!AJ58),"",'In Process Calc.'!AJ58)</f>
        <v/>
      </c>
      <c r="BJ50" s="114" t="str">
        <f>IF(ISBLANK('In Process Calc.'!AK58),"",'In Process Calc.'!AK58)</f>
        <v/>
      </c>
      <c r="BK50" s="114" t="str">
        <f>IF(ISBLANK('In Process Calc.'!AL58),"",'In Process Calc.'!AL58)</f>
        <v/>
      </c>
      <c r="BL50" s="114" t="str">
        <f>IF(ISBLANK('In Process Calc.'!AM58),"",'In Process Calc.'!AM58)</f>
        <v/>
      </c>
      <c r="BM50" s="114" t="str">
        <f>IF(ISBLANK('In Process Calc.'!AN58),"",'In Process Calc.'!AN58)</f>
        <v/>
      </c>
      <c r="CA50" s="48">
        <v>238.48916666675359</v>
      </c>
      <c r="CC50" s="48">
        <v>4.8749103373800722</v>
      </c>
      <c r="CG50" s="76">
        <f>'In Process Calc.'!C16</f>
        <v>306.8833333334187</v>
      </c>
      <c r="CH50" s="76">
        <f t="shared" si="31"/>
        <v>3.7914871951903315</v>
      </c>
      <c r="CI50" s="76">
        <f t="shared" si="32"/>
        <v>3208.4677963935237</v>
      </c>
      <c r="CJ50" s="76">
        <f t="shared" si="33"/>
        <v>0</v>
      </c>
      <c r="CK50" s="76">
        <f t="shared" si="34"/>
        <v>676.07744589493598</v>
      </c>
      <c r="CL50" s="76">
        <f t="shared" si="35"/>
        <v>-0.10856457111805373</v>
      </c>
      <c r="CM50" s="76">
        <f t="shared" si="36"/>
        <v>0.70475635321181207</v>
      </c>
      <c r="CN50" s="76">
        <f t="shared" si="37"/>
        <v>5.1382222854997046</v>
      </c>
      <c r="CO50" s="76">
        <f t="shared" si="38"/>
        <v>4.9771288069504074</v>
      </c>
      <c r="CP50" s="76">
        <f t="shared" si="39"/>
        <v>0.96997313289099396</v>
      </c>
      <c r="CQ50" s="76">
        <f t="shared" si="40"/>
        <v>31.611468846706686</v>
      </c>
      <c r="CR50" s="76">
        <f t="shared" si="41"/>
        <v>-0.21923328246974533</v>
      </c>
      <c r="CS50" s="76">
        <f t="shared" si="42"/>
        <v>-0.77220620324272637</v>
      </c>
      <c r="CT50" s="76">
        <f t="shared" si="43"/>
        <v>-2.7416078285178052</v>
      </c>
      <c r="CU50" s="76">
        <f t="shared" si="44"/>
        <v>0.5597386498732132</v>
      </c>
      <c r="CV50" s="76">
        <f t="shared" si="45"/>
        <v>1.2994226517708294</v>
      </c>
      <c r="CW50" s="76">
        <f t="shared" si="46"/>
        <v>-0.63484669476696354</v>
      </c>
      <c r="CX50" s="76">
        <f t="shared" si="47"/>
        <v>2.5948929752332659</v>
      </c>
      <c r="CY50" s="76">
        <f t="shared" si="48"/>
        <v>1.2412354552923961</v>
      </c>
      <c r="CZ50" s="76">
        <f t="shared" si="49"/>
        <v>0.3704163977853891</v>
      </c>
      <c r="DA50" s="76">
        <f t="shared" si="50"/>
        <v>7.5386784426781883</v>
      </c>
      <c r="DB50" s="76">
        <f t="shared" si="51"/>
        <v>0.5907947067405368</v>
      </c>
      <c r="DC50" s="76">
        <f t="shared" si="52"/>
        <v>0.88902854444013224</v>
      </c>
      <c r="DD50" s="76">
        <f t="shared" si="53"/>
        <v>4.3694990209601894</v>
      </c>
      <c r="DE50" s="76">
        <f t="shared" si="54"/>
        <v>1.1395894754374158</v>
      </c>
      <c r="DF50" s="76">
        <f t="shared" si="55"/>
        <v>0.31671154915004524</v>
      </c>
      <c r="DG50" s="76">
        <f t="shared" si="56"/>
        <v>0.20529649646398362</v>
      </c>
      <c r="DH50" s="76">
        <f t="shared" si="57"/>
        <v>1.6933831732076445</v>
      </c>
      <c r="DI50" s="76">
        <f t="shared" si="58"/>
        <v>0</v>
      </c>
      <c r="DJ50" s="76">
        <f t="shared" si="59"/>
        <v>27.410284532433611</v>
      </c>
      <c r="DK50" s="76">
        <f t="shared" si="60"/>
        <v>34.682106744648237</v>
      </c>
      <c r="DL50" s="76">
        <f t="shared" si="61"/>
        <v>118.64533874378039</v>
      </c>
    </row>
    <row r="51" spans="1:116" s="48" customFormat="1" ht="11" x14ac:dyDescent="0.15">
      <c r="A51" s="114" t="str">
        <f>IF(ISBLANK('In Process Calc.'!C51),"",'In Process Calc.'!C51)</f>
        <v/>
      </c>
      <c r="B51" s="114" t="str">
        <f>IF(ISBLANK('Measured Data'!H55),"",'Measured Data'!H55)</f>
        <v/>
      </c>
      <c r="C51" s="114" t="str">
        <f>IF(ISBLANK('In Process Calc.'!K51),"",'In Process Calc.'!K51)</f>
        <v/>
      </c>
      <c r="D51" s="114" t="str">
        <f>IF(ISBLANK('In Process Calc.'!L51),"",'In Process Calc.'!L51)</f>
        <v/>
      </c>
      <c r="E51" s="114" t="str">
        <f>IF(ISBLANK('In Process Calc.'!M51),"",'In Process Calc.'!M51)</f>
        <v/>
      </c>
      <c r="F51" s="114" t="str">
        <f>IF(ISBLANK('In Process Calc.'!N51),"",'In Process Calc.'!N51)</f>
        <v/>
      </c>
      <c r="G51" s="114" t="str">
        <f>IF(ISBLANK('In Process Calc.'!O51),"",'In Process Calc.'!O51)</f>
        <v/>
      </c>
      <c r="H51" s="114" t="str">
        <f>IF(ISBLANK('In Process Calc.'!P51),"",'In Process Calc.'!P51)</f>
        <v/>
      </c>
      <c r="I51" s="114" t="str">
        <f>IF(ISBLANK('In Process Calc.'!Q51),"",'In Process Calc.'!Q51)</f>
        <v/>
      </c>
      <c r="J51" s="114" t="str">
        <f>IF(ISBLANK('In Process Calc.'!R51),"",'In Process Calc.'!R51)</f>
        <v/>
      </c>
      <c r="K51" s="114" t="str">
        <f>IF(ISBLANK('In Process Calc.'!S51),"",'In Process Calc.'!S51)</f>
        <v/>
      </c>
      <c r="L51" s="114" t="str">
        <f>IF(ISBLANK('In Process Calc.'!T51),"",'In Process Calc.'!T51)</f>
        <v/>
      </c>
      <c r="M51" s="114" t="str">
        <f>IF(ISBLANK('In Process Calc.'!U51),"",'In Process Calc.'!U51)</f>
        <v/>
      </c>
      <c r="N51" s="114" t="str">
        <f>IF(ISBLANK('In Process Calc.'!V51),"",'In Process Calc.'!V51)</f>
        <v/>
      </c>
      <c r="O51" s="114" t="str">
        <f>IF(ISBLANK('In Process Calc.'!W51),"",'In Process Calc.'!W51)</f>
        <v/>
      </c>
      <c r="P51" s="114" t="str">
        <f>IF(ISBLANK('In Process Calc.'!X51),"",'In Process Calc.'!X51)</f>
        <v/>
      </c>
      <c r="Q51" s="114" t="str">
        <f>IF(ISBLANK('In Process Calc.'!Y51),"",'In Process Calc.'!Y51)</f>
        <v/>
      </c>
      <c r="R51" s="114" t="str">
        <f>IF(ISBLANK('In Process Calc.'!Z51),"",'In Process Calc.'!Z51)</f>
        <v/>
      </c>
      <c r="S51" s="114" t="str">
        <f>IF(ISBLANK('In Process Calc.'!AA51),"",'In Process Calc.'!AA51)</f>
        <v/>
      </c>
      <c r="T51" s="114" t="str">
        <f>IF(ISBLANK('In Process Calc.'!AB51),"",'In Process Calc.'!AB51)</f>
        <v/>
      </c>
      <c r="U51" s="114" t="str">
        <f>IF(ISBLANK('In Process Calc.'!AC51),"",'In Process Calc.'!AC51)</f>
        <v/>
      </c>
      <c r="V51" s="114" t="str">
        <f>IF(ISBLANK('In Process Calc.'!AD51),"",'In Process Calc.'!AD51)</f>
        <v/>
      </c>
      <c r="W51" s="114" t="str">
        <f>IF(ISBLANK('In Process Calc.'!AE51),"",'In Process Calc.'!AE51)</f>
        <v/>
      </c>
      <c r="X51" s="114" t="str">
        <f>IF(ISBLANK('In Process Calc.'!AF51),"",'In Process Calc.'!AF51)</f>
        <v/>
      </c>
      <c r="Y51" s="114" t="str">
        <f>IF(ISBLANK('In Process Calc.'!AG51),"",'In Process Calc.'!AG51)</f>
        <v/>
      </c>
      <c r="Z51" s="114" t="str">
        <f>IF(ISBLANK('In Process Calc.'!AH51),"",'In Process Calc.'!AH51)</f>
        <v/>
      </c>
      <c r="AA51" s="114" t="str">
        <f>IF(ISBLANK('In Process Calc.'!AI51),"",'In Process Calc.'!AI51)</f>
        <v/>
      </c>
      <c r="AB51" s="114" t="str">
        <f>IF(ISBLANK('In Process Calc.'!AJ51),"",'In Process Calc.'!AJ51)</f>
        <v/>
      </c>
      <c r="AC51" s="114" t="str">
        <f>IF(ISBLANK('In Process Calc.'!AK51),"",'In Process Calc.'!AK51)</f>
        <v/>
      </c>
      <c r="AD51" s="114" t="str">
        <f>IF(ISBLANK('In Process Calc.'!AL51),"",'In Process Calc.'!AL51)</f>
        <v/>
      </c>
      <c r="AE51" s="114" t="str">
        <f>IF(ISBLANK('In Process Calc.'!AM51),"",'In Process Calc.'!AM51)</f>
        <v/>
      </c>
      <c r="AF51" s="114" t="str">
        <f>IF(ISBLANK('In Process Calc.'!AN51),"",'In Process Calc.'!AN51)</f>
        <v/>
      </c>
      <c r="AH51" s="114" t="str">
        <f>IF(ISBLANK('In Process Calc.'!C59),"",'In Process Calc.'!C59)</f>
        <v/>
      </c>
      <c r="AI51" s="114" t="str">
        <f>IF(ISBLANK('Measured Data'!H63),"",'Measured Data'!H63)</f>
        <v/>
      </c>
      <c r="AJ51" s="114" t="str">
        <f>IF(ISBLANK('In Process Calc.'!K59),"",'In Process Calc.'!K59)</f>
        <v/>
      </c>
      <c r="AK51" s="114" t="str">
        <f>IF(ISBLANK('In Process Calc.'!L59),"",'In Process Calc.'!L59)</f>
        <v/>
      </c>
      <c r="AL51" s="114" t="str">
        <f>IF(ISBLANK('In Process Calc.'!M59),"",'In Process Calc.'!M59)</f>
        <v/>
      </c>
      <c r="AM51" s="114" t="str">
        <f>IF(ISBLANK('In Process Calc.'!N59),"",'In Process Calc.'!N59)</f>
        <v/>
      </c>
      <c r="AN51" s="114" t="str">
        <f>IF(ISBLANK('In Process Calc.'!O59),"",'In Process Calc.'!O59)</f>
        <v/>
      </c>
      <c r="AO51" s="114" t="str">
        <f>IF(ISBLANK('In Process Calc.'!P59),"",'In Process Calc.'!P59)</f>
        <v/>
      </c>
      <c r="AP51" s="114" t="str">
        <f>IF(ISBLANK('In Process Calc.'!Q59),"",'In Process Calc.'!Q59)</f>
        <v/>
      </c>
      <c r="AQ51" s="114" t="str">
        <f>IF(ISBLANK('In Process Calc.'!R59),"",'In Process Calc.'!R59)</f>
        <v/>
      </c>
      <c r="AR51" s="114" t="str">
        <f>IF(ISBLANK('In Process Calc.'!S59),"",'In Process Calc.'!S59)</f>
        <v/>
      </c>
      <c r="AS51" s="114" t="str">
        <f>IF(ISBLANK('In Process Calc.'!T59),"",'In Process Calc.'!T59)</f>
        <v/>
      </c>
      <c r="AT51" s="114" t="str">
        <f>IF(ISBLANK('In Process Calc.'!U59),"",'In Process Calc.'!U59)</f>
        <v/>
      </c>
      <c r="AU51" s="114" t="str">
        <f>IF(ISBLANK('In Process Calc.'!V59),"",'In Process Calc.'!V59)</f>
        <v/>
      </c>
      <c r="AV51" s="114" t="str">
        <f>IF(ISBLANK('In Process Calc.'!W59),"",'In Process Calc.'!W59)</f>
        <v/>
      </c>
      <c r="AW51" s="114" t="str">
        <f>IF(ISBLANK('In Process Calc.'!X59),"",'In Process Calc.'!X59)</f>
        <v/>
      </c>
      <c r="AX51" s="114" t="str">
        <f>IF(ISBLANK('In Process Calc.'!Y59),"",'In Process Calc.'!Y59)</f>
        <v/>
      </c>
      <c r="AY51" s="114" t="str">
        <f>IF(ISBLANK('In Process Calc.'!Z59),"",'In Process Calc.'!Z59)</f>
        <v/>
      </c>
      <c r="AZ51" s="114" t="str">
        <f>IF(ISBLANK('In Process Calc.'!AA59),"",'In Process Calc.'!AA59)</f>
        <v/>
      </c>
      <c r="BA51" s="114" t="str">
        <f>IF(ISBLANK('In Process Calc.'!AB59),"",'In Process Calc.'!AB59)</f>
        <v/>
      </c>
      <c r="BB51" s="114" t="str">
        <f>IF(ISBLANK('In Process Calc.'!AC59),"",'In Process Calc.'!AC59)</f>
        <v/>
      </c>
      <c r="BC51" s="114" t="str">
        <f>IF(ISBLANK('In Process Calc.'!AD59),"",'In Process Calc.'!AD59)</f>
        <v/>
      </c>
      <c r="BD51" s="114" t="str">
        <f>IF(ISBLANK('In Process Calc.'!AE59),"",'In Process Calc.'!AE59)</f>
        <v/>
      </c>
      <c r="BE51" s="114" t="str">
        <f>IF(ISBLANK('In Process Calc.'!AF59),"",'In Process Calc.'!AF59)</f>
        <v/>
      </c>
      <c r="BF51" s="114" t="str">
        <f>IF(ISBLANK('In Process Calc.'!AG59),"",'In Process Calc.'!AG59)</f>
        <v/>
      </c>
      <c r="BG51" s="114" t="str">
        <f>IF(ISBLANK('In Process Calc.'!AH59),"",'In Process Calc.'!AH59)</f>
        <v/>
      </c>
      <c r="BH51" s="114" t="str">
        <f>IF(ISBLANK('In Process Calc.'!AI59),"",'In Process Calc.'!AI59)</f>
        <v/>
      </c>
      <c r="BI51" s="114" t="str">
        <f>IF(ISBLANK('In Process Calc.'!AJ59),"",'In Process Calc.'!AJ59)</f>
        <v/>
      </c>
      <c r="BJ51" s="114" t="str">
        <f>IF(ISBLANK('In Process Calc.'!AK59),"",'In Process Calc.'!AK59)</f>
        <v/>
      </c>
      <c r="BK51" s="114" t="str">
        <f>IF(ISBLANK('In Process Calc.'!AL59),"",'In Process Calc.'!AL59)</f>
        <v/>
      </c>
      <c r="BL51" s="114" t="str">
        <f>IF(ISBLANK('In Process Calc.'!AM59),"",'In Process Calc.'!AM59)</f>
        <v/>
      </c>
      <c r="BM51" s="114" t="str">
        <f>IF(ISBLANK('In Process Calc.'!AN59),"",'In Process Calc.'!AN59)</f>
        <v/>
      </c>
      <c r="CA51" s="48">
        <v>261.12249999999767</v>
      </c>
      <c r="CC51" s="48">
        <v>4.8417203337416463</v>
      </c>
      <c r="CG51" s="76">
        <f>'In Process Calc.'!C17</f>
        <v>335.93333333329065</v>
      </c>
      <c r="CH51" s="76">
        <f t="shared" si="31"/>
        <v>3.6221982051704309</v>
      </c>
      <c r="CI51" s="76">
        <f t="shared" si="32"/>
        <v>2802.7373613208511</v>
      </c>
      <c r="CJ51" s="76">
        <f t="shared" si="33"/>
        <v>0</v>
      </c>
      <c r="CK51" s="76">
        <f t="shared" si="34"/>
        <v>737.35129459706479</v>
      </c>
      <c r="CL51" s="76">
        <f t="shared" si="35"/>
        <v>4.8705753021654141E-2</v>
      </c>
      <c r="CM51" s="76">
        <f t="shared" si="36"/>
        <v>0.75723161642422887</v>
      </c>
      <c r="CN51" s="76">
        <f t="shared" si="37"/>
        <v>5.5997412973290679</v>
      </c>
      <c r="CO51" s="76">
        <f t="shared" si="38"/>
        <v>5.2996621674390738</v>
      </c>
      <c r="CP51" s="76">
        <f t="shared" si="39"/>
        <v>0.95581617206237146</v>
      </c>
      <c r="CQ51" s="76">
        <f t="shared" si="40"/>
        <v>35.749290683067372</v>
      </c>
      <c r="CR51" s="76">
        <f t="shared" si="41"/>
        <v>-0.16835736340413643</v>
      </c>
      <c r="CS51" s="76">
        <f t="shared" si="42"/>
        <v>-0.6146891232568128</v>
      </c>
      <c r="CT51" s="76">
        <f t="shared" si="43"/>
        <v>-2.8473409725966459</v>
      </c>
      <c r="CU51" s="76">
        <f t="shared" si="44"/>
        <v>0.66275745058942404</v>
      </c>
      <c r="CV51" s="76">
        <f t="shared" si="45"/>
        <v>1.4173561259830445</v>
      </c>
      <c r="CW51" s="76">
        <f t="shared" si="46"/>
        <v>-0.40287289650530056</v>
      </c>
      <c r="CX51" s="76">
        <f t="shared" si="47"/>
        <v>2.7878096399213672</v>
      </c>
      <c r="CY51" s="76">
        <f t="shared" si="48"/>
        <v>1.3291030846972858</v>
      </c>
      <c r="CZ51" s="76">
        <f t="shared" si="49"/>
        <v>0.41052079239472206</v>
      </c>
      <c r="DA51" s="76">
        <f t="shared" si="50"/>
        <v>7.9131993839397268</v>
      </c>
      <c r="DB51" s="76">
        <f t="shared" si="51"/>
        <v>0.63691123391839521</v>
      </c>
      <c r="DC51" s="76">
        <f t="shared" si="52"/>
        <v>0.97143954518208298</v>
      </c>
      <c r="DD51" s="76">
        <f t="shared" si="53"/>
        <v>4.5246141110500186</v>
      </c>
      <c r="DE51" s="76">
        <f t="shared" si="54"/>
        <v>1.2445296064978326</v>
      </c>
      <c r="DF51" s="76">
        <f t="shared" si="55"/>
        <v>0.33758698262791914</v>
      </c>
      <c r="DG51" s="76">
        <f t="shared" si="56"/>
        <v>0.24523473857276579</v>
      </c>
      <c r="DH51" s="76">
        <f t="shared" si="57"/>
        <v>1.8218587158464206</v>
      </c>
      <c r="DI51" s="76">
        <f t="shared" si="58"/>
        <v>0</v>
      </c>
      <c r="DJ51" s="76">
        <f t="shared" si="59"/>
        <v>29.167316228237745</v>
      </c>
      <c r="DK51" s="76">
        <f t="shared" si="60"/>
        <v>37.056529919327261</v>
      </c>
      <c r="DL51" s="76">
        <f t="shared" si="61"/>
        <v>127.47554117347563</v>
      </c>
    </row>
    <row r="52" spans="1:116" s="48" customFormat="1" ht="11" x14ac:dyDescent="0.15">
      <c r="A52" s="114" t="str">
        <f>IF(ISBLANK('In Process Calc.'!C52),"",'In Process Calc.'!C52)</f>
        <v/>
      </c>
      <c r="B52" s="114" t="str">
        <f>IF(ISBLANK('Measured Data'!H56),"",'Measured Data'!H56)</f>
        <v/>
      </c>
      <c r="C52" s="114" t="str">
        <f>IF(ISBLANK('In Process Calc.'!K52),"",'In Process Calc.'!K52)</f>
        <v/>
      </c>
      <c r="D52" s="114" t="str">
        <f>IF(ISBLANK('In Process Calc.'!L52),"",'In Process Calc.'!L52)</f>
        <v/>
      </c>
      <c r="E52" s="114" t="str">
        <f>IF(ISBLANK('In Process Calc.'!M52),"",'In Process Calc.'!M52)</f>
        <v/>
      </c>
      <c r="F52" s="114" t="str">
        <f>IF(ISBLANK('In Process Calc.'!N52),"",'In Process Calc.'!N52)</f>
        <v/>
      </c>
      <c r="G52" s="114" t="str">
        <f>IF(ISBLANK('In Process Calc.'!O52),"",'In Process Calc.'!O52)</f>
        <v/>
      </c>
      <c r="H52" s="114" t="str">
        <f>IF(ISBLANK('In Process Calc.'!P52),"",'In Process Calc.'!P52)</f>
        <v/>
      </c>
      <c r="I52" s="114" t="str">
        <f>IF(ISBLANK('In Process Calc.'!Q52),"",'In Process Calc.'!Q52)</f>
        <v/>
      </c>
      <c r="J52" s="114" t="str">
        <f>IF(ISBLANK('In Process Calc.'!R52),"",'In Process Calc.'!R52)</f>
        <v/>
      </c>
      <c r="K52" s="114" t="str">
        <f>IF(ISBLANK('In Process Calc.'!S52),"",'In Process Calc.'!S52)</f>
        <v/>
      </c>
      <c r="L52" s="114" t="str">
        <f>IF(ISBLANK('In Process Calc.'!T52),"",'In Process Calc.'!T52)</f>
        <v/>
      </c>
      <c r="M52" s="114" t="str">
        <f>IF(ISBLANK('In Process Calc.'!U52),"",'In Process Calc.'!U52)</f>
        <v/>
      </c>
      <c r="N52" s="114" t="str">
        <f>IF(ISBLANK('In Process Calc.'!V52),"",'In Process Calc.'!V52)</f>
        <v/>
      </c>
      <c r="O52" s="114" t="str">
        <f>IF(ISBLANK('In Process Calc.'!W52),"",'In Process Calc.'!W52)</f>
        <v/>
      </c>
      <c r="P52" s="114" t="str">
        <f>IF(ISBLANK('In Process Calc.'!X52),"",'In Process Calc.'!X52)</f>
        <v/>
      </c>
      <c r="Q52" s="114" t="str">
        <f>IF(ISBLANK('In Process Calc.'!Y52),"",'In Process Calc.'!Y52)</f>
        <v/>
      </c>
      <c r="R52" s="114" t="str">
        <f>IF(ISBLANK('In Process Calc.'!Z52),"",'In Process Calc.'!Z52)</f>
        <v/>
      </c>
      <c r="S52" s="114" t="str">
        <f>IF(ISBLANK('In Process Calc.'!AA52),"",'In Process Calc.'!AA52)</f>
        <v/>
      </c>
      <c r="T52" s="114" t="str">
        <f>IF(ISBLANK('In Process Calc.'!AB52),"",'In Process Calc.'!AB52)</f>
        <v/>
      </c>
      <c r="U52" s="114" t="str">
        <f>IF(ISBLANK('In Process Calc.'!AC52),"",'In Process Calc.'!AC52)</f>
        <v/>
      </c>
      <c r="V52" s="114" t="str">
        <f>IF(ISBLANK('In Process Calc.'!AD52),"",'In Process Calc.'!AD52)</f>
        <v/>
      </c>
      <c r="W52" s="114" t="str">
        <f>IF(ISBLANK('In Process Calc.'!AE52),"",'In Process Calc.'!AE52)</f>
        <v/>
      </c>
      <c r="X52" s="114" t="str">
        <f>IF(ISBLANK('In Process Calc.'!AF52),"",'In Process Calc.'!AF52)</f>
        <v/>
      </c>
      <c r="Y52" s="114" t="str">
        <f>IF(ISBLANK('In Process Calc.'!AG52),"",'In Process Calc.'!AG52)</f>
        <v/>
      </c>
      <c r="Z52" s="114" t="str">
        <f>IF(ISBLANK('In Process Calc.'!AH52),"",'In Process Calc.'!AH52)</f>
        <v/>
      </c>
      <c r="AA52" s="114" t="str">
        <f>IF(ISBLANK('In Process Calc.'!AI52),"",'In Process Calc.'!AI52)</f>
        <v/>
      </c>
      <c r="AB52" s="114" t="str">
        <f>IF(ISBLANK('In Process Calc.'!AJ52),"",'In Process Calc.'!AJ52)</f>
        <v/>
      </c>
      <c r="AC52" s="114" t="str">
        <f>IF(ISBLANK('In Process Calc.'!AK52),"",'In Process Calc.'!AK52)</f>
        <v/>
      </c>
      <c r="AD52" s="114" t="str">
        <f>IF(ISBLANK('In Process Calc.'!AL52),"",'In Process Calc.'!AL52)</f>
        <v/>
      </c>
      <c r="AE52" s="114" t="str">
        <f>IF(ISBLANK('In Process Calc.'!AM52),"",'In Process Calc.'!AM52)</f>
        <v/>
      </c>
      <c r="AF52" s="114" t="str">
        <f>IF(ISBLANK('In Process Calc.'!AN52),"",'In Process Calc.'!AN52)</f>
        <v/>
      </c>
      <c r="AH52" s="114" t="str">
        <f>IF(ISBLANK('In Process Calc.'!C60),"",'In Process Calc.'!C60)</f>
        <v/>
      </c>
      <c r="AI52" s="114" t="str">
        <f>IF(ISBLANK('Measured Data'!H64),"",'Measured Data'!H64)</f>
        <v/>
      </c>
      <c r="AJ52" s="114" t="str">
        <f>IF(ISBLANK('In Process Calc.'!K60),"",'In Process Calc.'!K60)</f>
        <v/>
      </c>
      <c r="AK52" s="114" t="str">
        <f>IF(ISBLANK('In Process Calc.'!L60),"",'In Process Calc.'!L60)</f>
        <v/>
      </c>
      <c r="AL52" s="114" t="str">
        <f>IF(ISBLANK('In Process Calc.'!M60),"",'In Process Calc.'!M60)</f>
        <v/>
      </c>
      <c r="AM52" s="114" t="str">
        <f>IF(ISBLANK('In Process Calc.'!N60),"",'In Process Calc.'!N60)</f>
        <v/>
      </c>
      <c r="AN52" s="114" t="str">
        <f>IF(ISBLANK('In Process Calc.'!O60),"",'In Process Calc.'!O60)</f>
        <v/>
      </c>
      <c r="AO52" s="114" t="str">
        <f>IF(ISBLANK('In Process Calc.'!P60),"",'In Process Calc.'!P60)</f>
        <v/>
      </c>
      <c r="AP52" s="114" t="str">
        <f>IF(ISBLANK('In Process Calc.'!Q60),"",'In Process Calc.'!Q60)</f>
        <v/>
      </c>
      <c r="AQ52" s="114" t="str">
        <f>IF(ISBLANK('In Process Calc.'!R60),"",'In Process Calc.'!R60)</f>
        <v/>
      </c>
      <c r="AR52" s="114" t="str">
        <f>IF(ISBLANK('In Process Calc.'!S60),"",'In Process Calc.'!S60)</f>
        <v/>
      </c>
      <c r="AS52" s="114" t="str">
        <f>IF(ISBLANK('In Process Calc.'!T60),"",'In Process Calc.'!T60)</f>
        <v/>
      </c>
      <c r="AT52" s="114" t="str">
        <f>IF(ISBLANK('In Process Calc.'!U60),"",'In Process Calc.'!U60)</f>
        <v/>
      </c>
      <c r="AU52" s="114" t="str">
        <f>IF(ISBLANK('In Process Calc.'!V60),"",'In Process Calc.'!V60)</f>
        <v/>
      </c>
      <c r="AV52" s="114" t="str">
        <f>IF(ISBLANK('In Process Calc.'!W60),"",'In Process Calc.'!W60)</f>
        <v/>
      </c>
      <c r="AW52" s="114" t="str">
        <f>IF(ISBLANK('In Process Calc.'!X60),"",'In Process Calc.'!X60)</f>
        <v/>
      </c>
      <c r="AX52" s="114" t="str">
        <f>IF(ISBLANK('In Process Calc.'!Y60),"",'In Process Calc.'!Y60)</f>
        <v/>
      </c>
      <c r="AY52" s="114" t="str">
        <f>IF(ISBLANK('In Process Calc.'!Z60),"",'In Process Calc.'!Z60)</f>
        <v/>
      </c>
      <c r="AZ52" s="114" t="str">
        <f>IF(ISBLANK('In Process Calc.'!AA60),"",'In Process Calc.'!AA60)</f>
        <v/>
      </c>
      <c r="BA52" s="114" t="str">
        <f>IF(ISBLANK('In Process Calc.'!AB60),"",'In Process Calc.'!AB60)</f>
        <v/>
      </c>
      <c r="BB52" s="114" t="str">
        <f>IF(ISBLANK('In Process Calc.'!AC60),"",'In Process Calc.'!AC60)</f>
        <v/>
      </c>
      <c r="BC52" s="114" t="str">
        <f>IF(ISBLANK('In Process Calc.'!AD60),"",'In Process Calc.'!AD60)</f>
        <v/>
      </c>
      <c r="BD52" s="114" t="str">
        <f>IF(ISBLANK('In Process Calc.'!AE60),"",'In Process Calc.'!AE60)</f>
        <v/>
      </c>
      <c r="BE52" s="114" t="str">
        <f>IF(ISBLANK('In Process Calc.'!AF60),"",'In Process Calc.'!AF60)</f>
        <v/>
      </c>
      <c r="BF52" s="114" t="str">
        <f>IF(ISBLANK('In Process Calc.'!AG60),"",'In Process Calc.'!AG60)</f>
        <v/>
      </c>
      <c r="BG52" s="114" t="str">
        <f>IF(ISBLANK('In Process Calc.'!AH60),"",'In Process Calc.'!AH60)</f>
        <v/>
      </c>
      <c r="BH52" s="114" t="str">
        <f>IF(ISBLANK('In Process Calc.'!AI60),"",'In Process Calc.'!AI60)</f>
        <v/>
      </c>
      <c r="BI52" s="114" t="str">
        <f>IF(ISBLANK('In Process Calc.'!AJ60),"",'In Process Calc.'!AJ60)</f>
        <v/>
      </c>
      <c r="BJ52" s="114" t="str">
        <f>IF(ISBLANK('In Process Calc.'!AK60),"",'In Process Calc.'!AK60)</f>
        <v/>
      </c>
      <c r="BK52" s="114" t="str">
        <f>IF(ISBLANK('In Process Calc.'!AL60),"",'In Process Calc.'!AL60)</f>
        <v/>
      </c>
      <c r="BL52" s="114" t="str">
        <f>IF(ISBLANK('In Process Calc.'!AM60),"",'In Process Calc.'!AM60)</f>
        <v/>
      </c>
      <c r="BM52" s="114" t="str">
        <f>IF(ISBLANK('In Process Calc.'!AN60),"",'In Process Calc.'!AN60)</f>
        <v/>
      </c>
      <c r="CA52" s="48">
        <v>288.32249999995111</v>
      </c>
      <c r="CC52" s="48">
        <v>4.8463404971064996</v>
      </c>
      <c r="CG52" s="76">
        <f>'In Process Calc.'!C18</f>
        <v>0</v>
      </c>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x14ac:dyDescent="0.15">
      <c r="A53" s="114" t="str">
        <f>IF(ISBLANK('In Process Calc.'!C53),"",'In Process Calc.'!C53)</f>
        <v/>
      </c>
      <c r="B53" s="114" t="str">
        <f>IF(ISBLANK('Measured Data'!H57),"",'Measured Data'!H57)</f>
        <v/>
      </c>
      <c r="C53" s="114" t="str">
        <f>IF(ISBLANK('In Process Calc.'!K53),"",'In Process Calc.'!K53)</f>
        <v/>
      </c>
      <c r="D53" s="114" t="str">
        <f>IF(ISBLANK('In Process Calc.'!L53),"",'In Process Calc.'!L53)</f>
        <v/>
      </c>
      <c r="E53" s="114" t="str">
        <f>IF(ISBLANK('In Process Calc.'!M53),"",'In Process Calc.'!M53)</f>
        <v/>
      </c>
      <c r="F53" s="114" t="str">
        <f>IF(ISBLANK('In Process Calc.'!N53),"",'In Process Calc.'!N53)</f>
        <v/>
      </c>
      <c r="G53" s="114" t="str">
        <f>IF(ISBLANK('In Process Calc.'!O53),"",'In Process Calc.'!O53)</f>
        <v/>
      </c>
      <c r="H53" s="114" t="str">
        <f>IF(ISBLANK('In Process Calc.'!P53),"",'In Process Calc.'!P53)</f>
        <v/>
      </c>
      <c r="I53" s="114" t="str">
        <f>IF(ISBLANK('In Process Calc.'!Q53),"",'In Process Calc.'!Q53)</f>
        <v/>
      </c>
      <c r="J53" s="114" t="str">
        <f>IF(ISBLANK('In Process Calc.'!R53),"",'In Process Calc.'!R53)</f>
        <v/>
      </c>
      <c r="K53" s="114" t="str">
        <f>IF(ISBLANK('In Process Calc.'!S53),"",'In Process Calc.'!S53)</f>
        <v/>
      </c>
      <c r="L53" s="114" t="str">
        <f>IF(ISBLANK('In Process Calc.'!T53),"",'In Process Calc.'!T53)</f>
        <v/>
      </c>
      <c r="M53" s="114" t="str">
        <f>IF(ISBLANK('In Process Calc.'!U53),"",'In Process Calc.'!U53)</f>
        <v/>
      </c>
      <c r="N53" s="114" t="str">
        <f>IF(ISBLANK('In Process Calc.'!V53),"",'In Process Calc.'!V53)</f>
        <v/>
      </c>
      <c r="O53" s="114" t="str">
        <f>IF(ISBLANK('In Process Calc.'!W53),"",'In Process Calc.'!W53)</f>
        <v/>
      </c>
      <c r="P53" s="114" t="str">
        <f>IF(ISBLANK('In Process Calc.'!X53),"",'In Process Calc.'!X53)</f>
        <v/>
      </c>
      <c r="Q53" s="114" t="str">
        <f>IF(ISBLANK('In Process Calc.'!Y53),"",'In Process Calc.'!Y53)</f>
        <v/>
      </c>
      <c r="R53" s="114" t="str">
        <f>IF(ISBLANK('In Process Calc.'!Z53),"",'In Process Calc.'!Z53)</f>
        <v/>
      </c>
      <c r="S53" s="114" t="str">
        <f>IF(ISBLANK('In Process Calc.'!AA53),"",'In Process Calc.'!AA53)</f>
        <v/>
      </c>
      <c r="T53" s="114" t="str">
        <f>IF(ISBLANK('In Process Calc.'!AB53),"",'In Process Calc.'!AB53)</f>
        <v/>
      </c>
      <c r="U53" s="114" t="str">
        <f>IF(ISBLANK('In Process Calc.'!AC53),"",'In Process Calc.'!AC53)</f>
        <v/>
      </c>
      <c r="V53" s="114" t="str">
        <f>IF(ISBLANK('In Process Calc.'!AD53),"",'In Process Calc.'!AD53)</f>
        <v/>
      </c>
      <c r="W53" s="114" t="str">
        <f>IF(ISBLANK('In Process Calc.'!AE53),"",'In Process Calc.'!AE53)</f>
        <v/>
      </c>
      <c r="X53" s="114" t="str">
        <f>IF(ISBLANK('In Process Calc.'!AF53),"",'In Process Calc.'!AF53)</f>
        <v/>
      </c>
      <c r="Y53" s="114" t="str">
        <f>IF(ISBLANK('In Process Calc.'!AG53),"",'In Process Calc.'!AG53)</f>
        <v/>
      </c>
      <c r="Z53" s="114" t="str">
        <f>IF(ISBLANK('In Process Calc.'!AH53),"",'In Process Calc.'!AH53)</f>
        <v/>
      </c>
      <c r="AA53" s="114" t="str">
        <f>IF(ISBLANK('In Process Calc.'!AI53),"",'In Process Calc.'!AI53)</f>
        <v/>
      </c>
      <c r="AB53" s="114" t="str">
        <f>IF(ISBLANK('In Process Calc.'!AJ53),"",'In Process Calc.'!AJ53)</f>
        <v/>
      </c>
      <c r="AC53" s="114" t="str">
        <f>IF(ISBLANK('In Process Calc.'!AK53),"",'In Process Calc.'!AK53)</f>
        <v/>
      </c>
      <c r="AD53" s="114" t="str">
        <f>IF(ISBLANK('In Process Calc.'!AL53),"",'In Process Calc.'!AL53)</f>
        <v/>
      </c>
      <c r="AE53" s="114" t="str">
        <f>IF(ISBLANK('In Process Calc.'!AM53),"",'In Process Calc.'!AM53)</f>
        <v/>
      </c>
      <c r="AF53" s="114" t="str">
        <f>IF(ISBLANK('In Process Calc.'!AN53),"",'In Process Calc.'!AN53)</f>
        <v/>
      </c>
      <c r="AH53" s="114" t="str">
        <f>IF(ISBLANK('In Process Calc.'!C61),"",'In Process Calc.'!C61)</f>
        <v/>
      </c>
      <c r="AI53" s="114" t="str">
        <f>IF(ISBLANK('Measured Data'!H65),"",'Measured Data'!H65)</f>
        <v/>
      </c>
      <c r="AJ53" s="114" t="str">
        <f>IF(ISBLANK('In Process Calc.'!K61),"",'In Process Calc.'!K61)</f>
        <v/>
      </c>
      <c r="AK53" s="114" t="str">
        <f>IF(ISBLANK('In Process Calc.'!L61),"",'In Process Calc.'!L61)</f>
        <v/>
      </c>
      <c r="AL53" s="114" t="str">
        <f>IF(ISBLANK('In Process Calc.'!M61),"",'In Process Calc.'!M61)</f>
        <v/>
      </c>
      <c r="AM53" s="114" t="str">
        <f>IF(ISBLANK('In Process Calc.'!N61),"",'In Process Calc.'!N61)</f>
        <v/>
      </c>
      <c r="AN53" s="114" t="str">
        <f>IF(ISBLANK('In Process Calc.'!O61),"",'In Process Calc.'!O61)</f>
        <v/>
      </c>
      <c r="AO53" s="114" t="str">
        <f>IF(ISBLANK('In Process Calc.'!P61),"",'In Process Calc.'!P61)</f>
        <v/>
      </c>
      <c r="AP53" s="114" t="str">
        <f>IF(ISBLANK('In Process Calc.'!Q61),"",'In Process Calc.'!Q61)</f>
        <v/>
      </c>
      <c r="AQ53" s="114" t="str">
        <f>IF(ISBLANK('In Process Calc.'!R61),"",'In Process Calc.'!R61)</f>
        <v/>
      </c>
      <c r="AR53" s="114" t="str">
        <f>IF(ISBLANK('In Process Calc.'!S61),"",'In Process Calc.'!S61)</f>
        <v/>
      </c>
      <c r="AS53" s="114" t="str">
        <f>IF(ISBLANK('In Process Calc.'!T61),"",'In Process Calc.'!T61)</f>
        <v/>
      </c>
      <c r="AT53" s="114" t="str">
        <f>IF(ISBLANK('In Process Calc.'!U61),"",'In Process Calc.'!U61)</f>
        <v/>
      </c>
      <c r="AU53" s="114" t="str">
        <f>IF(ISBLANK('In Process Calc.'!V61),"",'In Process Calc.'!V61)</f>
        <v/>
      </c>
      <c r="AV53" s="114" t="str">
        <f>IF(ISBLANK('In Process Calc.'!W61),"",'In Process Calc.'!W61)</f>
        <v/>
      </c>
      <c r="AW53" s="114" t="str">
        <f>IF(ISBLANK('In Process Calc.'!X61),"",'In Process Calc.'!X61)</f>
        <v/>
      </c>
      <c r="AX53" s="114" t="str">
        <f>IF(ISBLANK('In Process Calc.'!Y61),"",'In Process Calc.'!Y61)</f>
        <v/>
      </c>
      <c r="AY53" s="114" t="str">
        <f>IF(ISBLANK('In Process Calc.'!Z61),"",'In Process Calc.'!Z61)</f>
        <v/>
      </c>
      <c r="AZ53" s="114" t="str">
        <f>IF(ISBLANK('In Process Calc.'!AA61),"",'In Process Calc.'!AA61)</f>
        <v/>
      </c>
      <c r="BA53" s="114" t="str">
        <f>IF(ISBLANK('In Process Calc.'!AB61),"",'In Process Calc.'!AB61)</f>
        <v/>
      </c>
      <c r="BB53" s="114" t="str">
        <f>IF(ISBLANK('In Process Calc.'!AC61),"",'In Process Calc.'!AC61)</f>
        <v/>
      </c>
      <c r="BC53" s="114" t="str">
        <f>IF(ISBLANK('In Process Calc.'!AD61),"",'In Process Calc.'!AD61)</f>
        <v/>
      </c>
      <c r="BD53" s="114" t="str">
        <f>IF(ISBLANK('In Process Calc.'!AE61),"",'In Process Calc.'!AE61)</f>
        <v/>
      </c>
      <c r="BE53" s="114" t="str">
        <f>IF(ISBLANK('In Process Calc.'!AF61),"",'In Process Calc.'!AF61)</f>
        <v/>
      </c>
      <c r="BF53" s="114" t="str">
        <f>IF(ISBLANK('In Process Calc.'!AG61),"",'In Process Calc.'!AG61)</f>
        <v/>
      </c>
      <c r="BG53" s="114" t="str">
        <f>IF(ISBLANK('In Process Calc.'!AH61),"",'In Process Calc.'!AH61)</f>
        <v/>
      </c>
      <c r="BH53" s="114" t="str">
        <f>IF(ISBLANK('In Process Calc.'!AI61),"",'In Process Calc.'!AI61)</f>
        <v/>
      </c>
      <c r="BI53" s="114" t="str">
        <f>IF(ISBLANK('In Process Calc.'!AJ61),"",'In Process Calc.'!AJ61)</f>
        <v/>
      </c>
      <c r="BJ53" s="114" t="str">
        <f>IF(ISBLANK('In Process Calc.'!AK61),"",'In Process Calc.'!AK61)</f>
        <v/>
      </c>
      <c r="BK53" s="114" t="str">
        <f>IF(ISBLANK('In Process Calc.'!AL61),"",'In Process Calc.'!AL61)</f>
        <v/>
      </c>
      <c r="BL53" s="114" t="str">
        <f>IF(ISBLANK('In Process Calc.'!AM61),"",'In Process Calc.'!AM61)</f>
        <v/>
      </c>
      <c r="BM53" s="114" t="str">
        <f>IF(ISBLANK('In Process Calc.'!AN61),"",'In Process Calc.'!AN61)</f>
        <v/>
      </c>
      <c r="CA53" s="48">
        <v>306.82250000000931</v>
      </c>
      <c r="CC53" s="48">
        <v>4.9494350371306091</v>
      </c>
      <c r="CG53" s="76">
        <f>'In Process Calc.'!C19</f>
        <v>0</v>
      </c>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x14ac:dyDescent="0.15">
      <c r="A54" s="114" t="str">
        <f>IF(ISBLANK('In Process Calc.'!C54),"",'In Process Calc.'!C54)</f>
        <v/>
      </c>
      <c r="B54" s="114" t="str">
        <f>IF(ISBLANK('Measured Data'!H58),"",'Measured Data'!H58)</f>
        <v/>
      </c>
      <c r="C54" s="114" t="str">
        <f>IF(ISBLANK('In Process Calc.'!K54),"",'In Process Calc.'!K54)</f>
        <v/>
      </c>
      <c r="D54" s="114" t="str">
        <f>IF(ISBLANK('In Process Calc.'!L54),"",'In Process Calc.'!L54)</f>
        <v/>
      </c>
      <c r="E54" s="114" t="str">
        <f>IF(ISBLANK('In Process Calc.'!M54),"",'In Process Calc.'!M54)</f>
        <v/>
      </c>
      <c r="F54" s="114" t="str">
        <f>IF(ISBLANK('In Process Calc.'!N54),"",'In Process Calc.'!N54)</f>
        <v/>
      </c>
      <c r="G54" s="114" t="str">
        <f>IF(ISBLANK('In Process Calc.'!O54),"",'In Process Calc.'!O54)</f>
        <v/>
      </c>
      <c r="H54" s="114" t="str">
        <f>IF(ISBLANK('In Process Calc.'!P54),"",'In Process Calc.'!P54)</f>
        <v/>
      </c>
      <c r="I54" s="114" t="str">
        <f>IF(ISBLANK('In Process Calc.'!Q54),"",'In Process Calc.'!Q54)</f>
        <v/>
      </c>
      <c r="J54" s="114" t="str">
        <f>IF(ISBLANK('In Process Calc.'!R54),"",'In Process Calc.'!R54)</f>
        <v/>
      </c>
      <c r="K54" s="114" t="str">
        <f>IF(ISBLANK('In Process Calc.'!S54),"",'In Process Calc.'!S54)</f>
        <v/>
      </c>
      <c r="L54" s="114" t="str">
        <f>IF(ISBLANK('In Process Calc.'!T54),"",'In Process Calc.'!T54)</f>
        <v/>
      </c>
      <c r="M54" s="114" t="str">
        <f>IF(ISBLANK('In Process Calc.'!U54),"",'In Process Calc.'!U54)</f>
        <v/>
      </c>
      <c r="N54" s="114" t="str">
        <f>IF(ISBLANK('In Process Calc.'!V54),"",'In Process Calc.'!V54)</f>
        <v/>
      </c>
      <c r="O54" s="114" t="str">
        <f>IF(ISBLANK('In Process Calc.'!W54),"",'In Process Calc.'!W54)</f>
        <v/>
      </c>
      <c r="P54" s="114" t="str">
        <f>IF(ISBLANK('In Process Calc.'!X54),"",'In Process Calc.'!X54)</f>
        <v/>
      </c>
      <c r="Q54" s="114" t="str">
        <f>IF(ISBLANK('In Process Calc.'!Y54),"",'In Process Calc.'!Y54)</f>
        <v/>
      </c>
      <c r="R54" s="114" t="str">
        <f>IF(ISBLANK('In Process Calc.'!Z54),"",'In Process Calc.'!Z54)</f>
        <v/>
      </c>
      <c r="S54" s="114" t="str">
        <f>IF(ISBLANK('In Process Calc.'!AA54),"",'In Process Calc.'!AA54)</f>
        <v/>
      </c>
      <c r="T54" s="114" t="str">
        <f>IF(ISBLANK('In Process Calc.'!AB54),"",'In Process Calc.'!AB54)</f>
        <v/>
      </c>
      <c r="U54" s="114" t="str">
        <f>IF(ISBLANK('In Process Calc.'!AC54),"",'In Process Calc.'!AC54)</f>
        <v/>
      </c>
      <c r="V54" s="114" t="str">
        <f>IF(ISBLANK('In Process Calc.'!AD54),"",'In Process Calc.'!AD54)</f>
        <v/>
      </c>
      <c r="W54" s="114" t="str">
        <f>IF(ISBLANK('In Process Calc.'!AE54),"",'In Process Calc.'!AE54)</f>
        <v/>
      </c>
      <c r="X54" s="114" t="str">
        <f>IF(ISBLANK('In Process Calc.'!AF54),"",'In Process Calc.'!AF54)</f>
        <v/>
      </c>
      <c r="Y54" s="114" t="str">
        <f>IF(ISBLANK('In Process Calc.'!AG54),"",'In Process Calc.'!AG54)</f>
        <v/>
      </c>
      <c r="Z54" s="114" t="str">
        <f>IF(ISBLANK('In Process Calc.'!AH54),"",'In Process Calc.'!AH54)</f>
        <v/>
      </c>
      <c r="AA54" s="114" t="str">
        <f>IF(ISBLANK('In Process Calc.'!AI54),"",'In Process Calc.'!AI54)</f>
        <v/>
      </c>
      <c r="AB54" s="114" t="str">
        <f>IF(ISBLANK('In Process Calc.'!AJ54),"",'In Process Calc.'!AJ54)</f>
        <v/>
      </c>
      <c r="AC54" s="114" t="str">
        <f>IF(ISBLANK('In Process Calc.'!AK54),"",'In Process Calc.'!AK54)</f>
        <v/>
      </c>
      <c r="AD54" s="114" t="str">
        <f>IF(ISBLANK('In Process Calc.'!AL54),"",'In Process Calc.'!AL54)</f>
        <v/>
      </c>
      <c r="AE54" s="114" t="str">
        <f>IF(ISBLANK('In Process Calc.'!AM54),"",'In Process Calc.'!AM54)</f>
        <v/>
      </c>
      <c r="AF54" s="114" t="str">
        <f>IF(ISBLANK('In Process Calc.'!AN54),"",'In Process Calc.'!AN54)</f>
        <v/>
      </c>
      <c r="AH54" s="114" t="str">
        <f>IF(ISBLANK('In Process Calc.'!C62),"",'In Process Calc.'!C62)</f>
        <v/>
      </c>
      <c r="AI54" s="114" t="str">
        <f>IF(ISBLANK('Measured Data'!H66),"",'Measured Data'!H66)</f>
        <v/>
      </c>
      <c r="AJ54" s="114" t="str">
        <f>IF(ISBLANK('In Process Calc.'!K62),"",'In Process Calc.'!K62)</f>
        <v/>
      </c>
      <c r="AK54" s="114" t="str">
        <f>IF(ISBLANK('In Process Calc.'!L62),"",'In Process Calc.'!L62)</f>
        <v/>
      </c>
      <c r="AL54" s="114" t="str">
        <f>IF(ISBLANK('In Process Calc.'!M62),"",'In Process Calc.'!M62)</f>
        <v/>
      </c>
      <c r="AM54" s="114" t="str">
        <f>IF(ISBLANK('In Process Calc.'!N62),"",'In Process Calc.'!N62)</f>
        <v/>
      </c>
      <c r="AN54" s="114" t="str">
        <f>IF(ISBLANK('In Process Calc.'!O62),"",'In Process Calc.'!O62)</f>
        <v/>
      </c>
      <c r="AO54" s="114" t="str">
        <f>IF(ISBLANK('In Process Calc.'!P62),"",'In Process Calc.'!P62)</f>
        <v/>
      </c>
      <c r="AP54" s="114" t="str">
        <f>IF(ISBLANK('In Process Calc.'!Q62),"",'In Process Calc.'!Q62)</f>
        <v/>
      </c>
      <c r="AQ54" s="114" t="str">
        <f>IF(ISBLANK('In Process Calc.'!R62),"",'In Process Calc.'!R62)</f>
        <v/>
      </c>
      <c r="AR54" s="114" t="str">
        <f>IF(ISBLANK('In Process Calc.'!S62),"",'In Process Calc.'!S62)</f>
        <v/>
      </c>
      <c r="AS54" s="114" t="str">
        <f>IF(ISBLANK('In Process Calc.'!T62),"",'In Process Calc.'!T62)</f>
        <v/>
      </c>
      <c r="AT54" s="114" t="str">
        <f>IF(ISBLANK('In Process Calc.'!U62),"",'In Process Calc.'!U62)</f>
        <v/>
      </c>
      <c r="AU54" s="114" t="str">
        <f>IF(ISBLANK('In Process Calc.'!V62),"",'In Process Calc.'!V62)</f>
        <v/>
      </c>
      <c r="AV54" s="114" t="str">
        <f>IF(ISBLANK('In Process Calc.'!W62),"",'In Process Calc.'!W62)</f>
        <v/>
      </c>
      <c r="AW54" s="114" t="str">
        <f>IF(ISBLANK('In Process Calc.'!X62),"",'In Process Calc.'!X62)</f>
        <v/>
      </c>
      <c r="AX54" s="114" t="str">
        <f>IF(ISBLANK('In Process Calc.'!Y62),"",'In Process Calc.'!Y62)</f>
        <v/>
      </c>
      <c r="AY54" s="114" t="str">
        <f>IF(ISBLANK('In Process Calc.'!Z62),"",'In Process Calc.'!Z62)</f>
        <v/>
      </c>
      <c r="AZ54" s="114" t="str">
        <f>IF(ISBLANK('In Process Calc.'!AA62),"",'In Process Calc.'!AA62)</f>
        <v/>
      </c>
      <c r="BA54" s="114" t="str">
        <f>IF(ISBLANK('In Process Calc.'!AB62),"",'In Process Calc.'!AB62)</f>
        <v/>
      </c>
      <c r="BB54" s="114" t="str">
        <f>IF(ISBLANK('In Process Calc.'!AC62),"",'In Process Calc.'!AC62)</f>
        <v/>
      </c>
      <c r="BC54" s="114" t="str">
        <f>IF(ISBLANK('In Process Calc.'!AD62),"",'In Process Calc.'!AD62)</f>
        <v/>
      </c>
      <c r="BD54" s="114" t="str">
        <f>IF(ISBLANK('In Process Calc.'!AE62),"",'In Process Calc.'!AE62)</f>
        <v/>
      </c>
      <c r="BE54" s="114" t="str">
        <f>IF(ISBLANK('In Process Calc.'!AF62),"",'In Process Calc.'!AF62)</f>
        <v/>
      </c>
      <c r="BF54" s="114" t="str">
        <f>IF(ISBLANK('In Process Calc.'!AG62),"",'In Process Calc.'!AG62)</f>
        <v/>
      </c>
      <c r="BG54" s="114" t="str">
        <f>IF(ISBLANK('In Process Calc.'!AH62),"",'In Process Calc.'!AH62)</f>
        <v/>
      </c>
      <c r="BH54" s="114" t="str">
        <f>IF(ISBLANK('In Process Calc.'!AI62),"",'In Process Calc.'!AI62)</f>
        <v/>
      </c>
      <c r="BI54" s="114" t="str">
        <f>IF(ISBLANK('In Process Calc.'!AJ62),"",'In Process Calc.'!AJ62)</f>
        <v/>
      </c>
      <c r="BJ54" s="114" t="str">
        <f>IF(ISBLANK('In Process Calc.'!AK62),"",'In Process Calc.'!AK62)</f>
        <v/>
      </c>
      <c r="BK54" s="114" t="str">
        <f>IF(ISBLANK('In Process Calc.'!AL62),"",'In Process Calc.'!AL62)</f>
        <v/>
      </c>
      <c r="BL54" s="114" t="str">
        <f>IF(ISBLANK('In Process Calc.'!AM62),"",'In Process Calc.'!AM62)</f>
        <v/>
      </c>
      <c r="BM54" s="114" t="str">
        <f>IF(ISBLANK('In Process Calc.'!AN62),"",'In Process Calc.'!AN62)</f>
        <v/>
      </c>
      <c r="CA54" s="48">
        <v>335.90583333332324</v>
      </c>
      <c r="CB54" s="48">
        <v>5.4329320466242805</v>
      </c>
      <c r="CC54" s="48">
        <v>5.4321898648171398</v>
      </c>
      <c r="CG54" s="76">
        <f>'In Process Calc.'!C20</f>
        <v>0</v>
      </c>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x14ac:dyDescent="0.15">
      <c r="A55" s="114" t="str">
        <f>IF(ISBLANK('In Process Calc.'!C55),"",'In Process Calc.'!C55)</f>
        <v/>
      </c>
      <c r="B55" s="114" t="str">
        <f>IF(ISBLANK('Measured Data'!H59),"",'Measured Data'!H59)</f>
        <v/>
      </c>
      <c r="C55" s="114" t="str">
        <f>IF(ISBLANK('In Process Calc.'!K55),"",'In Process Calc.'!K55)</f>
        <v/>
      </c>
      <c r="D55" s="114" t="str">
        <f>IF(ISBLANK('In Process Calc.'!L55),"",'In Process Calc.'!L55)</f>
        <v/>
      </c>
      <c r="E55" s="114" t="str">
        <f>IF(ISBLANK('In Process Calc.'!M55),"",'In Process Calc.'!M55)</f>
        <v/>
      </c>
      <c r="F55" s="114" t="str">
        <f>IF(ISBLANK('In Process Calc.'!N55),"",'In Process Calc.'!N55)</f>
        <v/>
      </c>
      <c r="G55" s="114" t="str">
        <f>IF(ISBLANK('In Process Calc.'!O55),"",'In Process Calc.'!O55)</f>
        <v/>
      </c>
      <c r="H55" s="114" t="str">
        <f>IF(ISBLANK('In Process Calc.'!P55),"",'In Process Calc.'!P55)</f>
        <v/>
      </c>
      <c r="I55" s="114" t="str">
        <f>IF(ISBLANK('In Process Calc.'!Q55),"",'In Process Calc.'!Q55)</f>
        <v/>
      </c>
      <c r="J55" s="114" t="str">
        <f>IF(ISBLANK('In Process Calc.'!R55),"",'In Process Calc.'!R55)</f>
        <v/>
      </c>
      <c r="K55" s="114" t="str">
        <f>IF(ISBLANK('In Process Calc.'!S55),"",'In Process Calc.'!S55)</f>
        <v/>
      </c>
      <c r="L55" s="114" t="str">
        <f>IF(ISBLANK('In Process Calc.'!T55),"",'In Process Calc.'!T55)</f>
        <v/>
      </c>
      <c r="M55" s="114" t="str">
        <f>IF(ISBLANK('In Process Calc.'!U55),"",'In Process Calc.'!U55)</f>
        <v/>
      </c>
      <c r="N55" s="114" t="str">
        <f>IF(ISBLANK('In Process Calc.'!V55),"",'In Process Calc.'!V55)</f>
        <v/>
      </c>
      <c r="O55" s="114" t="str">
        <f>IF(ISBLANK('In Process Calc.'!W55),"",'In Process Calc.'!W55)</f>
        <v/>
      </c>
      <c r="P55" s="114" t="str">
        <f>IF(ISBLANK('In Process Calc.'!X55),"",'In Process Calc.'!X55)</f>
        <v/>
      </c>
      <c r="Q55" s="114" t="str">
        <f>IF(ISBLANK('In Process Calc.'!Y55),"",'In Process Calc.'!Y55)</f>
        <v/>
      </c>
      <c r="R55" s="114" t="str">
        <f>IF(ISBLANK('In Process Calc.'!Z55),"",'In Process Calc.'!Z55)</f>
        <v/>
      </c>
      <c r="S55" s="114" t="str">
        <f>IF(ISBLANK('In Process Calc.'!AA55),"",'In Process Calc.'!AA55)</f>
        <v/>
      </c>
      <c r="T55" s="114" t="str">
        <f>IF(ISBLANK('In Process Calc.'!AB55),"",'In Process Calc.'!AB55)</f>
        <v/>
      </c>
      <c r="U55" s="114" t="str">
        <f>IF(ISBLANK('In Process Calc.'!AC55),"",'In Process Calc.'!AC55)</f>
        <v/>
      </c>
      <c r="V55" s="114" t="str">
        <f>IF(ISBLANK('In Process Calc.'!AD55),"",'In Process Calc.'!AD55)</f>
        <v/>
      </c>
      <c r="W55" s="114" t="str">
        <f>IF(ISBLANK('In Process Calc.'!AE55),"",'In Process Calc.'!AE55)</f>
        <v/>
      </c>
      <c r="X55" s="114" t="str">
        <f>IF(ISBLANK('In Process Calc.'!AF55),"",'In Process Calc.'!AF55)</f>
        <v/>
      </c>
      <c r="Y55" s="114" t="str">
        <f>IF(ISBLANK('In Process Calc.'!AG55),"",'In Process Calc.'!AG55)</f>
        <v/>
      </c>
      <c r="Z55" s="114" t="str">
        <f>IF(ISBLANK('In Process Calc.'!AH55),"",'In Process Calc.'!AH55)</f>
        <v/>
      </c>
      <c r="AA55" s="114" t="str">
        <f>IF(ISBLANK('In Process Calc.'!AI55),"",'In Process Calc.'!AI55)</f>
        <v/>
      </c>
      <c r="AB55" s="114" t="str">
        <f>IF(ISBLANK('In Process Calc.'!AJ55),"",'In Process Calc.'!AJ55)</f>
        <v/>
      </c>
      <c r="AC55" s="114" t="str">
        <f>IF(ISBLANK('In Process Calc.'!AK55),"",'In Process Calc.'!AK55)</f>
        <v/>
      </c>
      <c r="AD55" s="114" t="str">
        <f>IF(ISBLANK('In Process Calc.'!AL55),"",'In Process Calc.'!AL55)</f>
        <v/>
      </c>
      <c r="AE55" s="114" t="str">
        <f>IF(ISBLANK('In Process Calc.'!AM55),"",'In Process Calc.'!AM55)</f>
        <v/>
      </c>
      <c r="AF55" s="114" t="str">
        <f>IF(ISBLANK('In Process Calc.'!AN55),"",'In Process Calc.'!AN55)</f>
        <v/>
      </c>
      <c r="AH55" s="114" t="str">
        <f>IF(ISBLANK('In Process Calc.'!C63),"",'In Process Calc.'!C63)</f>
        <v/>
      </c>
      <c r="AI55" s="114" t="str">
        <f>IF(ISBLANK('Measured Data'!H67),"",'Measured Data'!H67)</f>
        <v/>
      </c>
      <c r="AJ55" s="114" t="str">
        <f>IF(ISBLANK('In Process Calc.'!K63),"",'In Process Calc.'!K63)</f>
        <v/>
      </c>
      <c r="AK55" s="114" t="str">
        <f>IF(ISBLANK('In Process Calc.'!L63),"",'In Process Calc.'!L63)</f>
        <v/>
      </c>
      <c r="AL55" s="114" t="str">
        <f>IF(ISBLANK('In Process Calc.'!M63),"",'In Process Calc.'!M63)</f>
        <v/>
      </c>
      <c r="AM55" s="114" t="str">
        <f>IF(ISBLANK('In Process Calc.'!N63),"",'In Process Calc.'!N63)</f>
        <v/>
      </c>
      <c r="AN55" s="114" t="str">
        <f>IF(ISBLANK('In Process Calc.'!O63),"",'In Process Calc.'!O63)</f>
        <v/>
      </c>
      <c r="AO55" s="114" t="str">
        <f>IF(ISBLANK('In Process Calc.'!P63),"",'In Process Calc.'!P63)</f>
        <v/>
      </c>
      <c r="AP55" s="114" t="str">
        <f>IF(ISBLANK('In Process Calc.'!Q63),"",'In Process Calc.'!Q63)</f>
        <v/>
      </c>
      <c r="AQ55" s="114" t="str">
        <f>IF(ISBLANK('In Process Calc.'!R63),"",'In Process Calc.'!R63)</f>
        <v/>
      </c>
      <c r="AR55" s="114" t="str">
        <f>IF(ISBLANK('In Process Calc.'!S63),"",'In Process Calc.'!S63)</f>
        <v/>
      </c>
      <c r="AS55" s="114" t="str">
        <f>IF(ISBLANK('In Process Calc.'!T63),"",'In Process Calc.'!T63)</f>
        <v/>
      </c>
      <c r="AT55" s="114" t="str">
        <f>IF(ISBLANK('In Process Calc.'!U63),"",'In Process Calc.'!U63)</f>
        <v/>
      </c>
      <c r="AU55" s="114" t="str">
        <f>IF(ISBLANK('In Process Calc.'!V63),"",'In Process Calc.'!V63)</f>
        <v/>
      </c>
      <c r="AV55" s="114" t="str">
        <f>IF(ISBLANK('In Process Calc.'!W63),"",'In Process Calc.'!W63)</f>
        <v/>
      </c>
      <c r="AW55" s="114" t="str">
        <f>IF(ISBLANK('In Process Calc.'!X63),"",'In Process Calc.'!X63)</f>
        <v/>
      </c>
      <c r="AX55" s="114" t="str">
        <f>IF(ISBLANK('In Process Calc.'!Y63),"",'In Process Calc.'!Y63)</f>
        <v/>
      </c>
      <c r="AY55" s="114" t="str">
        <f>IF(ISBLANK('In Process Calc.'!Z63),"",'In Process Calc.'!Z63)</f>
        <v/>
      </c>
      <c r="AZ55" s="114" t="str">
        <f>IF(ISBLANK('In Process Calc.'!AA63),"",'In Process Calc.'!AA63)</f>
        <v/>
      </c>
      <c r="BA55" s="114" t="str">
        <f>IF(ISBLANK('In Process Calc.'!AB63),"",'In Process Calc.'!AB63)</f>
        <v/>
      </c>
      <c r="BB55" s="114" t="str">
        <f>IF(ISBLANK('In Process Calc.'!AC63),"",'In Process Calc.'!AC63)</f>
        <v/>
      </c>
      <c r="BC55" s="114" t="str">
        <f>IF(ISBLANK('In Process Calc.'!AD63),"",'In Process Calc.'!AD63)</f>
        <v/>
      </c>
      <c r="BD55" s="114" t="str">
        <f>IF(ISBLANK('In Process Calc.'!AE63),"",'In Process Calc.'!AE63)</f>
        <v/>
      </c>
      <c r="BE55" s="114" t="str">
        <f>IF(ISBLANK('In Process Calc.'!AF63),"",'In Process Calc.'!AF63)</f>
        <v/>
      </c>
      <c r="BF55" s="114" t="str">
        <f>IF(ISBLANK('In Process Calc.'!AG63),"",'In Process Calc.'!AG63)</f>
        <v/>
      </c>
      <c r="BG55" s="114" t="str">
        <f>IF(ISBLANK('In Process Calc.'!AH63),"",'In Process Calc.'!AH63)</f>
        <v/>
      </c>
      <c r="BH55" s="114" t="str">
        <f>IF(ISBLANK('In Process Calc.'!AI63),"",'In Process Calc.'!AI63)</f>
        <v/>
      </c>
      <c r="BI55" s="114" t="str">
        <f>IF(ISBLANK('In Process Calc.'!AJ63),"",'In Process Calc.'!AJ63)</f>
        <v/>
      </c>
      <c r="BJ55" s="114" t="str">
        <f>IF(ISBLANK('In Process Calc.'!AK63),"",'In Process Calc.'!AK63)</f>
        <v/>
      </c>
      <c r="BK55" s="114" t="str">
        <f>IF(ISBLANK('In Process Calc.'!AL63),"",'In Process Calc.'!AL63)</f>
        <v/>
      </c>
      <c r="BL55" s="114" t="str">
        <f>IF(ISBLANK('In Process Calc.'!AM63),"",'In Process Calc.'!AM63)</f>
        <v/>
      </c>
      <c r="BM55" s="114" t="str">
        <f>IF(ISBLANK('In Process Calc.'!AN63),"",'In Process Calc.'!AN63)</f>
        <v/>
      </c>
      <c r="CG55" s="76">
        <f>'In Process Calc.'!C21</f>
        <v>0</v>
      </c>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x14ac:dyDescent="0.15">
      <c r="A56" s="114" t="str">
        <f>IF(ISBLANK('In Process Calc.'!C56),"",'In Process Calc.'!C56)</f>
        <v/>
      </c>
      <c r="B56" s="114" t="str">
        <f>IF(ISBLANK('Measured Data'!H60),"",'Measured Data'!H60)</f>
        <v/>
      </c>
      <c r="C56" s="114" t="str">
        <f>IF(ISBLANK('In Process Calc.'!K56),"",'In Process Calc.'!K56)</f>
        <v/>
      </c>
      <c r="D56" s="114" t="str">
        <f>IF(ISBLANK('In Process Calc.'!L56),"",'In Process Calc.'!L56)</f>
        <v/>
      </c>
      <c r="E56" s="114" t="str">
        <f>IF(ISBLANK('In Process Calc.'!M56),"",'In Process Calc.'!M56)</f>
        <v/>
      </c>
      <c r="F56" s="114" t="str">
        <f>IF(ISBLANK('In Process Calc.'!N56),"",'In Process Calc.'!N56)</f>
        <v/>
      </c>
      <c r="G56" s="114" t="str">
        <f>IF(ISBLANK('In Process Calc.'!O56),"",'In Process Calc.'!O56)</f>
        <v/>
      </c>
      <c r="H56" s="114" t="str">
        <f>IF(ISBLANK('In Process Calc.'!P56),"",'In Process Calc.'!P56)</f>
        <v/>
      </c>
      <c r="I56" s="114" t="str">
        <f>IF(ISBLANK('In Process Calc.'!Q56),"",'In Process Calc.'!Q56)</f>
        <v/>
      </c>
      <c r="J56" s="114" t="str">
        <f>IF(ISBLANK('In Process Calc.'!R56),"",'In Process Calc.'!R56)</f>
        <v/>
      </c>
      <c r="K56" s="114" t="str">
        <f>IF(ISBLANK('In Process Calc.'!S56),"",'In Process Calc.'!S56)</f>
        <v/>
      </c>
      <c r="L56" s="114" t="str">
        <f>IF(ISBLANK('In Process Calc.'!T56),"",'In Process Calc.'!T56)</f>
        <v/>
      </c>
      <c r="M56" s="114" t="str">
        <f>IF(ISBLANK('In Process Calc.'!U56),"",'In Process Calc.'!U56)</f>
        <v/>
      </c>
      <c r="N56" s="114" t="str">
        <f>IF(ISBLANK('In Process Calc.'!V56),"",'In Process Calc.'!V56)</f>
        <v/>
      </c>
      <c r="O56" s="114" t="str">
        <f>IF(ISBLANK('In Process Calc.'!W56),"",'In Process Calc.'!W56)</f>
        <v/>
      </c>
      <c r="P56" s="114" t="str">
        <f>IF(ISBLANK('In Process Calc.'!X56),"",'In Process Calc.'!X56)</f>
        <v/>
      </c>
      <c r="Q56" s="114" t="str">
        <f>IF(ISBLANK('In Process Calc.'!Y56),"",'In Process Calc.'!Y56)</f>
        <v/>
      </c>
      <c r="R56" s="114" t="str">
        <f>IF(ISBLANK('In Process Calc.'!Z56),"",'In Process Calc.'!Z56)</f>
        <v/>
      </c>
      <c r="S56" s="114" t="str">
        <f>IF(ISBLANK('In Process Calc.'!AA56),"",'In Process Calc.'!AA56)</f>
        <v/>
      </c>
      <c r="T56" s="114" t="str">
        <f>IF(ISBLANK('In Process Calc.'!AB56),"",'In Process Calc.'!AB56)</f>
        <v/>
      </c>
      <c r="U56" s="114" t="str">
        <f>IF(ISBLANK('In Process Calc.'!AC56),"",'In Process Calc.'!AC56)</f>
        <v/>
      </c>
      <c r="V56" s="114" t="str">
        <f>IF(ISBLANK('In Process Calc.'!AD56),"",'In Process Calc.'!AD56)</f>
        <v/>
      </c>
      <c r="W56" s="114" t="str">
        <f>IF(ISBLANK('In Process Calc.'!AE56),"",'In Process Calc.'!AE56)</f>
        <v/>
      </c>
      <c r="X56" s="114" t="str">
        <f>IF(ISBLANK('In Process Calc.'!AF56),"",'In Process Calc.'!AF56)</f>
        <v/>
      </c>
      <c r="Y56" s="114" t="str">
        <f>IF(ISBLANK('In Process Calc.'!AG56),"",'In Process Calc.'!AG56)</f>
        <v/>
      </c>
      <c r="Z56" s="114" t="str">
        <f>IF(ISBLANK('In Process Calc.'!AH56),"",'In Process Calc.'!AH56)</f>
        <v/>
      </c>
      <c r="AA56" s="114" t="str">
        <f>IF(ISBLANK('In Process Calc.'!AI56),"",'In Process Calc.'!AI56)</f>
        <v/>
      </c>
      <c r="AB56" s="114" t="str">
        <f>IF(ISBLANK('In Process Calc.'!AJ56),"",'In Process Calc.'!AJ56)</f>
        <v/>
      </c>
      <c r="AC56" s="114" t="str">
        <f>IF(ISBLANK('In Process Calc.'!AK56),"",'In Process Calc.'!AK56)</f>
        <v/>
      </c>
      <c r="AD56" s="114" t="str">
        <f>IF(ISBLANK('In Process Calc.'!AL56),"",'In Process Calc.'!AL56)</f>
        <v/>
      </c>
      <c r="AE56" s="114" t="str">
        <f>IF(ISBLANK('In Process Calc.'!AM56),"",'In Process Calc.'!AM56)</f>
        <v/>
      </c>
      <c r="AF56" s="114" t="str">
        <f>IF(ISBLANK('In Process Calc.'!AN56),"",'In Process Calc.'!AN56)</f>
        <v/>
      </c>
      <c r="AH56" s="114" t="str">
        <f>IF(ISBLANK('In Process Calc.'!C64),"",'In Process Calc.'!C64)</f>
        <v/>
      </c>
      <c r="AI56" s="114" t="str">
        <f>IF(ISBLANK('Measured Data'!H68),"",'Measured Data'!H68)</f>
        <v/>
      </c>
      <c r="AJ56" s="114" t="str">
        <f>IF(ISBLANK('In Process Calc.'!K64),"",'In Process Calc.'!K64)</f>
        <v/>
      </c>
      <c r="AK56" s="114" t="str">
        <f>IF(ISBLANK('In Process Calc.'!L64),"",'In Process Calc.'!L64)</f>
        <v/>
      </c>
      <c r="AL56" s="114" t="str">
        <f>IF(ISBLANK('In Process Calc.'!M64),"",'In Process Calc.'!M64)</f>
        <v/>
      </c>
      <c r="AM56" s="114" t="str">
        <f>IF(ISBLANK('In Process Calc.'!N64),"",'In Process Calc.'!N64)</f>
        <v/>
      </c>
      <c r="AN56" s="114" t="str">
        <f>IF(ISBLANK('In Process Calc.'!O64),"",'In Process Calc.'!O64)</f>
        <v/>
      </c>
      <c r="AO56" s="114" t="str">
        <f>IF(ISBLANK('In Process Calc.'!P64),"",'In Process Calc.'!P64)</f>
        <v/>
      </c>
      <c r="AP56" s="114" t="str">
        <f>IF(ISBLANK('In Process Calc.'!Q64),"",'In Process Calc.'!Q64)</f>
        <v/>
      </c>
      <c r="AQ56" s="114" t="str">
        <f>IF(ISBLANK('In Process Calc.'!R64),"",'In Process Calc.'!R64)</f>
        <v/>
      </c>
      <c r="AR56" s="114" t="str">
        <f>IF(ISBLANK('In Process Calc.'!S64),"",'In Process Calc.'!S64)</f>
        <v/>
      </c>
      <c r="AS56" s="114" t="str">
        <f>IF(ISBLANK('In Process Calc.'!T64),"",'In Process Calc.'!T64)</f>
        <v/>
      </c>
      <c r="AT56" s="114" t="str">
        <f>IF(ISBLANK('In Process Calc.'!U64),"",'In Process Calc.'!U64)</f>
        <v/>
      </c>
      <c r="AU56" s="114" t="str">
        <f>IF(ISBLANK('In Process Calc.'!V64),"",'In Process Calc.'!V64)</f>
        <v/>
      </c>
      <c r="AV56" s="114" t="str">
        <f>IF(ISBLANK('In Process Calc.'!W64),"",'In Process Calc.'!W64)</f>
        <v/>
      </c>
      <c r="AW56" s="114" t="str">
        <f>IF(ISBLANK('In Process Calc.'!X64),"",'In Process Calc.'!X64)</f>
        <v/>
      </c>
      <c r="AX56" s="114" t="str">
        <f>IF(ISBLANK('In Process Calc.'!Y64),"",'In Process Calc.'!Y64)</f>
        <v/>
      </c>
      <c r="AY56" s="114" t="str">
        <f>IF(ISBLANK('In Process Calc.'!Z64),"",'In Process Calc.'!Z64)</f>
        <v/>
      </c>
      <c r="AZ56" s="114" t="str">
        <f>IF(ISBLANK('In Process Calc.'!AA64),"",'In Process Calc.'!AA64)</f>
        <v/>
      </c>
      <c r="BA56" s="114" t="str">
        <f>IF(ISBLANK('In Process Calc.'!AB64),"",'In Process Calc.'!AB64)</f>
        <v/>
      </c>
      <c r="BB56" s="114" t="str">
        <f>IF(ISBLANK('In Process Calc.'!AC64),"",'In Process Calc.'!AC64)</f>
        <v/>
      </c>
      <c r="BC56" s="114" t="str">
        <f>IF(ISBLANK('In Process Calc.'!AD64),"",'In Process Calc.'!AD64)</f>
        <v/>
      </c>
      <c r="BD56" s="114" t="str">
        <f>IF(ISBLANK('In Process Calc.'!AE64),"",'In Process Calc.'!AE64)</f>
        <v/>
      </c>
      <c r="BE56" s="114" t="str">
        <f>IF(ISBLANK('In Process Calc.'!AF64),"",'In Process Calc.'!AF64)</f>
        <v/>
      </c>
      <c r="BF56" s="114" t="str">
        <f>IF(ISBLANK('In Process Calc.'!AG64),"",'In Process Calc.'!AG64)</f>
        <v/>
      </c>
      <c r="BG56" s="114" t="str">
        <f>IF(ISBLANK('In Process Calc.'!AH64),"",'In Process Calc.'!AH64)</f>
        <v/>
      </c>
      <c r="BH56" s="114" t="str">
        <f>IF(ISBLANK('In Process Calc.'!AI64),"",'In Process Calc.'!AI64)</f>
        <v/>
      </c>
      <c r="BI56" s="114" t="str">
        <f>IF(ISBLANK('In Process Calc.'!AJ64),"",'In Process Calc.'!AJ64)</f>
        <v/>
      </c>
      <c r="BJ56" s="114" t="str">
        <f>IF(ISBLANK('In Process Calc.'!AK64),"",'In Process Calc.'!AK64)</f>
        <v/>
      </c>
      <c r="BK56" s="114" t="str">
        <f>IF(ISBLANK('In Process Calc.'!AL64),"",'In Process Calc.'!AL64)</f>
        <v/>
      </c>
      <c r="BL56" s="114" t="str">
        <f>IF(ISBLANK('In Process Calc.'!AM64),"",'In Process Calc.'!AM64)</f>
        <v/>
      </c>
      <c r="BM56" s="114" t="str">
        <f>IF(ISBLANK('In Process Calc.'!AN64),"",'In Process Calc.'!AN64)</f>
        <v/>
      </c>
      <c r="CG56" s="76">
        <f>'In Process Calc.'!C22</f>
        <v>0</v>
      </c>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x14ac:dyDescent="0.15">
      <c r="A57" s="114" t="str">
        <f>IF(ISBLANK('In Process Calc.'!C57),"",'In Process Calc.'!C57)</f>
        <v/>
      </c>
      <c r="B57" s="114" t="str">
        <f>IF(ISBLANK('Measured Data'!H61),"",'Measured Data'!H61)</f>
        <v/>
      </c>
      <c r="C57" s="114" t="str">
        <f>IF(ISBLANK('In Process Calc.'!K57),"",'In Process Calc.'!K57)</f>
        <v/>
      </c>
      <c r="D57" s="114" t="str">
        <f>IF(ISBLANK('In Process Calc.'!L57),"",'In Process Calc.'!L57)</f>
        <v/>
      </c>
      <c r="E57" s="114" t="str">
        <f>IF(ISBLANK('In Process Calc.'!M57),"",'In Process Calc.'!M57)</f>
        <v/>
      </c>
      <c r="F57" s="114" t="str">
        <f>IF(ISBLANK('In Process Calc.'!N57),"",'In Process Calc.'!N57)</f>
        <v/>
      </c>
      <c r="G57" s="114" t="str">
        <f>IF(ISBLANK('In Process Calc.'!O57),"",'In Process Calc.'!O57)</f>
        <v/>
      </c>
      <c r="H57" s="114" t="str">
        <f>IF(ISBLANK('In Process Calc.'!P57),"",'In Process Calc.'!P57)</f>
        <v/>
      </c>
      <c r="I57" s="114" t="str">
        <f>IF(ISBLANK('In Process Calc.'!Q57),"",'In Process Calc.'!Q57)</f>
        <v/>
      </c>
      <c r="J57" s="114" t="str">
        <f>IF(ISBLANK('In Process Calc.'!R57),"",'In Process Calc.'!R57)</f>
        <v/>
      </c>
      <c r="K57" s="114" t="str">
        <f>IF(ISBLANK('In Process Calc.'!S57),"",'In Process Calc.'!S57)</f>
        <v/>
      </c>
      <c r="L57" s="114" t="str">
        <f>IF(ISBLANK('In Process Calc.'!T57),"",'In Process Calc.'!T57)</f>
        <v/>
      </c>
      <c r="M57" s="114" t="str">
        <f>IF(ISBLANK('In Process Calc.'!U57),"",'In Process Calc.'!U57)</f>
        <v/>
      </c>
      <c r="N57" s="114" t="str">
        <f>IF(ISBLANK('In Process Calc.'!V57),"",'In Process Calc.'!V57)</f>
        <v/>
      </c>
      <c r="O57" s="114" t="str">
        <f>IF(ISBLANK('In Process Calc.'!W57),"",'In Process Calc.'!W57)</f>
        <v/>
      </c>
      <c r="P57" s="114" t="str">
        <f>IF(ISBLANK('In Process Calc.'!X57),"",'In Process Calc.'!X57)</f>
        <v/>
      </c>
      <c r="Q57" s="114" t="str">
        <f>IF(ISBLANK('In Process Calc.'!Y57),"",'In Process Calc.'!Y57)</f>
        <v/>
      </c>
      <c r="R57" s="114" t="str">
        <f>IF(ISBLANK('In Process Calc.'!Z57),"",'In Process Calc.'!Z57)</f>
        <v/>
      </c>
      <c r="S57" s="114" t="str">
        <f>IF(ISBLANK('In Process Calc.'!AA57),"",'In Process Calc.'!AA57)</f>
        <v/>
      </c>
      <c r="T57" s="114" t="str">
        <f>IF(ISBLANK('In Process Calc.'!AB57),"",'In Process Calc.'!AB57)</f>
        <v/>
      </c>
      <c r="U57" s="114" t="str">
        <f>IF(ISBLANK('In Process Calc.'!AC57),"",'In Process Calc.'!AC57)</f>
        <v/>
      </c>
      <c r="V57" s="114" t="str">
        <f>IF(ISBLANK('In Process Calc.'!AD57),"",'In Process Calc.'!AD57)</f>
        <v/>
      </c>
      <c r="W57" s="114" t="str">
        <f>IF(ISBLANK('In Process Calc.'!AE57),"",'In Process Calc.'!AE57)</f>
        <v/>
      </c>
      <c r="X57" s="114" t="str">
        <f>IF(ISBLANK('In Process Calc.'!AF57),"",'In Process Calc.'!AF57)</f>
        <v/>
      </c>
      <c r="Y57" s="114" t="str">
        <f>IF(ISBLANK('In Process Calc.'!AG57),"",'In Process Calc.'!AG57)</f>
        <v/>
      </c>
      <c r="Z57" s="114" t="str">
        <f>IF(ISBLANK('In Process Calc.'!AH57),"",'In Process Calc.'!AH57)</f>
        <v/>
      </c>
      <c r="AA57" s="114" t="str">
        <f>IF(ISBLANK('In Process Calc.'!AI57),"",'In Process Calc.'!AI57)</f>
        <v/>
      </c>
      <c r="AB57" s="114" t="str">
        <f>IF(ISBLANK('In Process Calc.'!AJ57),"",'In Process Calc.'!AJ57)</f>
        <v/>
      </c>
      <c r="AC57" s="114" t="str">
        <f>IF(ISBLANK('In Process Calc.'!AK57),"",'In Process Calc.'!AK57)</f>
        <v/>
      </c>
      <c r="AD57" s="114" t="str">
        <f>IF(ISBLANK('In Process Calc.'!AL57),"",'In Process Calc.'!AL57)</f>
        <v/>
      </c>
      <c r="AE57" s="114" t="str">
        <f>IF(ISBLANK('In Process Calc.'!AM57),"",'In Process Calc.'!AM57)</f>
        <v/>
      </c>
      <c r="AF57" s="114" t="str">
        <f>IF(ISBLANK('In Process Calc.'!AN57),"",'In Process Calc.'!AN57)</f>
        <v/>
      </c>
      <c r="AH57" s="114" t="str">
        <f>IF(ISBLANK('In Process Calc.'!C65),"",'In Process Calc.'!C65)</f>
        <v/>
      </c>
      <c r="AI57" s="114" t="str">
        <f>IF(ISBLANK('Measured Data'!H69),"",'Measured Data'!H69)</f>
        <v/>
      </c>
      <c r="AJ57" s="114" t="str">
        <f>IF(ISBLANK('In Process Calc.'!K65),"",'In Process Calc.'!K65)</f>
        <v/>
      </c>
      <c r="AK57" s="114" t="str">
        <f>IF(ISBLANK('In Process Calc.'!L65),"",'In Process Calc.'!L65)</f>
        <v/>
      </c>
      <c r="AL57" s="114" t="str">
        <f>IF(ISBLANK('In Process Calc.'!M65),"",'In Process Calc.'!M65)</f>
        <v/>
      </c>
      <c r="AM57" s="114" t="str">
        <f>IF(ISBLANK('In Process Calc.'!N65),"",'In Process Calc.'!N65)</f>
        <v/>
      </c>
      <c r="AN57" s="114" t="str">
        <f>IF(ISBLANK('In Process Calc.'!O65),"",'In Process Calc.'!O65)</f>
        <v/>
      </c>
      <c r="AO57" s="114" t="str">
        <f>IF(ISBLANK('In Process Calc.'!P65),"",'In Process Calc.'!P65)</f>
        <v/>
      </c>
      <c r="AP57" s="114" t="str">
        <f>IF(ISBLANK('In Process Calc.'!Q65),"",'In Process Calc.'!Q65)</f>
        <v/>
      </c>
      <c r="AQ57" s="114" t="str">
        <f>IF(ISBLANK('In Process Calc.'!R65),"",'In Process Calc.'!R65)</f>
        <v/>
      </c>
      <c r="AR57" s="114" t="str">
        <f>IF(ISBLANK('In Process Calc.'!S65),"",'In Process Calc.'!S65)</f>
        <v/>
      </c>
      <c r="AS57" s="114" t="str">
        <f>IF(ISBLANK('In Process Calc.'!T65),"",'In Process Calc.'!T65)</f>
        <v/>
      </c>
      <c r="AT57" s="114" t="str">
        <f>IF(ISBLANK('In Process Calc.'!U65),"",'In Process Calc.'!U65)</f>
        <v/>
      </c>
      <c r="AU57" s="114" t="str">
        <f>IF(ISBLANK('In Process Calc.'!V65),"",'In Process Calc.'!V65)</f>
        <v/>
      </c>
      <c r="AV57" s="114" t="str">
        <f>IF(ISBLANK('In Process Calc.'!W65),"",'In Process Calc.'!W65)</f>
        <v/>
      </c>
      <c r="AW57" s="114" t="str">
        <f>IF(ISBLANK('In Process Calc.'!X65),"",'In Process Calc.'!X65)</f>
        <v/>
      </c>
      <c r="AX57" s="114" t="str">
        <f>IF(ISBLANK('In Process Calc.'!Y65),"",'In Process Calc.'!Y65)</f>
        <v/>
      </c>
      <c r="AY57" s="114" t="str">
        <f>IF(ISBLANK('In Process Calc.'!Z65),"",'In Process Calc.'!Z65)</f>
        <v/>
      </c>
      <c r="AZ57" s="114" t="str">
        <f>IF(ISBLANK('In Process Calc.'!AA65),"",'In Process Calc.'!AA65)</f>
        <v/>
      </c>
      <c r="BA57" s="114" t="str">
        <f>IF(ISBLANK('In Process Calc.'!AB65),"",'In Process Calc.'!AB65)</f>
        <v/>
      </c>
      <c r="BB57" s="114" t="str">
        <f>IF(ISBLANK('In Process Calc.'!AC65),"",'In Process Calc.'!AC65)</f>
        <v/>
      </c>
      <c r="BC57" s="114" t="str">
        <f>IF(ISBLANK('In Process Calc.'!AD65),"",'In Process Calc.'!AD65)</f>
        <v/>
      </c>
      <c r="BD57" s="114" t="str">
        <f>IF(ISBLANK('In Process Calc.'!AE65),"",'In Process Calc.'!AE65)</f>
        <v/>
      </c>
      <c r="BE57" s="114" t="str">
        <f>IF(ISBLANK('In Process Calc.'!AF65),"",'In Process Calc.'!AF65)</f>
        <v/>
      </c>
      <c r="BF57" s="114" t="str">
        <f>IF(ISBLANK('In Process Calc.'!AG65),"",'In Process Calc.'!AG65)</f>
        <v/>
      </c>
      <c r="BG57" s="114" t="str">
        <f>IF(ISBLANK('In Process Calc.'!AH65),"",'In Process Calc.'!AH65)</f>
        <v/>
      </c>
      <c r="BH57" s="114" t="str">
        <f>IF(ISBLANK('In Process Calc.'!AI65),"",'In Process Calc.'!AI65)</f>
        <v/>
      </c>
      <c r="BI57" s="114" t="str">
        <f>IF(ISBLANK('In Process Calc.'!AJ65),"",'In Process Calc.'!AJ65)</f>
        <v/>
      </c>
      <c r="BJ57" s="114" t="str">
        <f>IF(ISBLANK('In Process Calc.'!AK65),"",'In Process Calc.'!AK65)</f>
        <v/>
      </c>
      <c r="BK57" s="114" t="str">
        <f>IF(ISBLANK('In Process Calc.'!AL65),"",'In Process Calc.'!AL65)</f>
        <v/>
      </c>
      <c r="BL57" s="114" t="str">
        <f>IF(ISBLANK('In Process Calc.'!AM65),"",'In Process Calc.'!AM65)</f>
        <v/>
      </c>
      <c r="BM57" s="114" t="str">
        <f>IF(ISBLANK('In Process Calc.'!AN65),"",'In Process Calc.'!AN65)</f>
        <v/>
      </c>
      <c r="CG57" s="76">
        <f>'In Process Calc.'!C23</f>
        <v>0</v>
      </c>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x14ac:dyDescent="0.15">
      <c r="A58" s="114" t="str">
        <f>IF(ISBLANK('In Process Calc.'!C58),"",'In Process Calc.'!C58)</f>
        <v/>
      </c>
      <c r="B58" s="114" t="str">
        <f>IF(ISBLANK('Measured Data'!H62),"",'Measured Data'!H62)</f>
        <v/>
      </c>
      <c r="C58" s="114" t="str">
        <f>IF(ISBLANK('In Process Calc.'!K58),"",'In Process Calc.'!K58)</f>
        <v/>
      </c>
      <c r="D58" s="114" t="str">
        <f>IF(ISBLANK('In Process Calc.'!L58),"",'In Process Calc.'!L58)</f>
        <v/>
      </c>
      <c r="E58" s="114" t="str">
        <f>IF(ISBLANK('In Process Calc.'!M58),"",'In Process Calc.'!M58)</f>
        <v/>
      </c>
      <c r="F58" s="114" t="str">
        <f>IF(ISBLANK('In Process Calc.'!N58),"",'In Process Calc.'!N58)</f>
        <v/>
      </c>
      <c r="G58" s="114" t="str">
        <f>IF(ISBLANK('In Process Calc.'!O58),"",'In Process Calc.'!O58)</f>
        <v/>
      </c>
      <c r="H58" s="114" t="str">
        <f>IF(ISBLANK('In Process Calc.'!P58),"",'In Process Calc.'!P58)</f>
        <v/>
      </c>
      <c r="I58" s="114" t="str">
        <f>IF(ISBLANK('In Process Calc.'!Q58),"",'In Process Calc.'!Q58)</f>
        <v/>
      </c>
      <c r="J58" s="114" t="str">
        <f>IF(ISBLANK('In Process Calc.'!R58),"",'In Process Calc.'!R58)</f>
        <v/>
      </c>
      <c r="K58" s="114" t="str">
        <f>IF(ISBLANK('In Process Calc.'!S58),"",'In Process Calc.'!S58)</f>
        <v/>
      </c>
      <c r="L58" s="114" t="str">
        <f>IF(ISBLANK('In Process Calc.'!T58),"",'In Process Calc.'!T58)</f>
        <v/>
      </c>
      <c r="M58" s="114" t="str">
        <f>IF(ISBLANK('In Process Calc.'!U58),"",'In Process Calc.'!U58)</f>
        <v/>
      </c>
      <c r="N58" s="114" t="str">
        <f>IF(ISBLANK('In Process Calc.'!V58),"",'In Process Calc.'!V58)</f>
        <v/>
      </c>
      <c r="O58" s="114" t="str">
        <f>IF(ISBLANK('In Process Calc.'!W58),"",'In Process Calc.'!W58)</f>
        <v/>
      </c>
      <c r="P58" s="114" t="str">
        <f>IF(ISBLANK('In Process Calc.'!X58),"",'In Process Calc.'!X58)</f>
        <v/>
      </c>
      <c r="Q58" s="114" t="str">
        <f>IF(ISBLANK('In Process Calc.'!Y58),"",'In Process Calc.'!Y58)</f>
        <v/>
      </c>
      <c r="R58" s="114" t="str">
        <f>IF(ISBLANK('In Process Calc.'!Z58),"",'In Process Calc.'!Z58)</f>
        <v/>
      </c>
      <c r="S58" s="114" t="str">
        <f>IF(ISBLANK('In Process Calc.'!AA58),"",'In Process Calc.'!AA58)</f>
        <v/>
      </c>
      <c r="T58" s="114" t="str">
        <f>IF(ISBLANK('In Process Calc.'!AB58),"",'In Process Calc.'!AB58)</f>
        <v/>
      </c>
      <c r="U58" s="114" t="str">
        <f>IF(ISBLANK('In Process Calc.'!AC58),"",'In Process Calc.'!AC58)</f>
        <v/>
      </c>
      <c r="V58" s="114" t="str">
        <f>IF(ISBLANK('In Process Calc.'!AD58),"",'In Process Calc.'!AD58)</f>
        <v/>
      </c>
      <c r="W58" s="114" t="str">
        <f>IF(ISBLANK('In Process Calc.'!AE58),"",'In Process Calc.'!AE58)</f>
        <v/>
      </c>
      <c r="X58" s="114" t="str">
        <f>IF(ISBLANK('In Process Calc.'!AF58),"",'In Process Calc.'!AF58)</f>
        <v/>
      </c>
      <c r="Y58" s="114" t="str">
        <f>IF(ISBLANK('In Process Calc.'!AG58),"",'In Process Calc.'!AG58)</f>
        <v/>
      </c>
      <c r="Z58" s="114" t="str">
        <f>IF(ISBLANK('In Process Calc.'!AH58),"",'In Process Calc.'!AH58)</f>
        <v/>
      </c>
      <c r="AA58" s="114" t="str">
        <f>IF(ISBLANK('In Process Calc.'!AI58),"",'In Process Calc.'!AI58)</f>
        <v/>
      </c>
      <c r="AB58" s="114" t="str">
        <f>IF(ISBLANK('In Process Calc.'!AJ58),"",'In Process Calc.'!AJ58)</f>
        <v/>
      </c>
      <c r="AC58" s="114" t="str">
        <f>IF(ISBLANK('In Process Calc.'!AK58),"",'In Process Calc.'!AK58)</f>
        <v/>
      </c>
      <c r="AD58" s="114" t="str">
        <f>IF(ISBLANK('In Process Calc.'!AL58),"",'In Process Calc.'!AL58)</f>
        <v/>
      </c>
      <c r="AE58" s="114" t="str">
        <f>IF(ISBLANK('In Process Calc.'!AM58),"",'In Process Calc.'!AM58)</f>
        <v/>
      </c>
      <c r="AF58" s="114" t="str">
        <f>IF(ISBLANK('In Process Calc.'!AN58),"",'In Process Calc.'!AN58)</f>
        <v/>
      </c>
      <c r="AH58" s="114" t="str">
        <f>IF(ISBLANK('In Process Calc.'!C66),"",'In Process Calc.'!C66)</f>
        <v/>
      </c>
      <c r="AI58" s="114" t="str">
        <f>IF(ISBLANK('Measured Data'!H70),"",'Measured Data'!H70)</f>
        <v/>
      </c>
      <c r="AJ58" s="114" t="str">
        <f>IF(ISBLANK('In Process Calc.'!K66),"",'In Process Calc.'!K66)</f>
        <v/>
      </c>
      <c r="AK58" s="114" t="str">
        <f>IF(ISBLANK('In Process Calc.'!L66),"",'In Process Calc.'!L66)</f>
        <v/>
      </c>
      <c r="AL58" s="114" t="str">
        <f>IF(ISBLANK('In Process Calc.'!M66),"",'In Process Calc.'!M66)</f>
        <v/>
      </c>
      <c r="AM58" s="114" t="str">
        <f>IF(ISBLANK('In Process Calc.'!N66),"",'In Process Calc.'!N66)</f>
        <v/>
      </c>
      <c r="AN58" s="114" t="str">
        <f>IF(ISBLANK('In Process Calc.'!O66),"",'In Process Calc.'!O66)</f>
        <v/>
      </c>
      <c r="AO58" s="114" t="str">
        <f>IF(ISBLANK('In Process Calc.'!P66),"",'In Process Calc.'!P66)</f>
        <v/>
      </c>
      <c r="AP58" s="114" t="str">
        <f>IF(ISBLANK('In Process Calc.'!Q66),"",'In Process Calc.'!Q66)</f>
        <v/>
      </c>
      <c r="AQ58" s="114" t="str">
        <f>IF(ISBLANK('In Process Calc.'!R66),"",'In Process Calc.'!R66)</f>
        <v/>
      </c>
      <c r="AR58" s="114" t="str">
        <f>IF(ISBLANK('In Process Calc.'!S66),"",'In Process Calc.'!S66)</f>
        <v/>
      </c>
      <c r="AS58" s="114" t="str">
        <f>IF(ISBLANK('In Process Calc.'!T66),"",'In Process Calc.'!T66)</f>
        <v/>
      </c>
      <c r="AT58" s="114" t="str">
        <f>IF(ISBLANK('In Process Calc.'!U66),"",'In Process Calc.'!U66)</f>
        <v/>
      </c>
      <c r="AU58" s="114" t="str">
        <f>IF(ISBLANK('In Process Calc.'!V66),"",'In Process Calc.'!V66)</f>
        <v/>
      </c>
      <c r="AV58" s="114" t="str">
        <f>IF(ISBLANK('In Process Calc.'!W66),"",'In Process Calc.'!W66)</f>
        <v/>
      </c>
      <c r="AW58" s="114" t="str">
        <f>IF(ISBLANK('In Process Calc.'!X66),"",'In Process Calc.'!X66)</f>
        <v/>
      </c>
      <c r="AX58" s="114" t="str">
        <f>IF(ISBLANK('In Process Calc.'!Y66),"",'In Process Calc.'!Y66)</f>
        <v/>
      </c>
      <c r="AY58" s="114" t="str">
        <f>IF(ISBLANK('In Process Calc.'!Z66),"",'In Process Calc.'!Z66)</f>
        <v/>
      </c>
      <c r="AZ58" s="114" t="str">
        <f>IF(ISBLANK('In Process Calc.'!AA66),"",'In Process Calc.'!AA66)</f>
        <v/>
      </c>
      <c r="BA58" s="114" t="str">
        <f>IF(ISBLANK('In Process Calc.'!AB66),"",'In Process Calc.'!AB66)</f>
        <v/>
      </c>
      <c r="BB58" s="114" t="str">
        <f>IF(ISBLANK('In Process Calc.'!AC66),"",'In Process Calc.'!AC66)</f>
        <v/>
      </c>
      <c r="BC58" s="114" t="str">
        <f>IF(ISBLANK('In Process Calc.'!AD66),"",'In Process Calc.'!AD66)</f>
        <v/>
      </c>
      <c r="BD58" s="114" t="str">
        <f>IF(ISBLANK('In Process Calc.'!AE66),"",'In Process Calc.'!AE66)</f>
        <v/>
      </c>
      <c r="BE58" s="114" t="str">
        <f>IF(ISBLANK('In Process Calc.'!AF66),"",'In Process Calc.'!AF66)</f>
        <v/>
      </c>
      <c r="BF58" s="114" t="str">
        <f>IF(ISBLANK('In Process Calc.'!AG66),"",'In Process Calc.'!AG66)</f>
        <v/>
      </c>
      <c r="BG58" s="114" t="str">
        <f>IF(ISBLANK('In Process Calc.'!AH66),"",'In Process Calc.'!AH66)</f>
        <v/>
      </c>
      <c r="BH58" s="114" t="str">
        <f>IF(ISBLANK('In Process Calc.'!AI66),"",'In Process Calc.'!AI66)</f>
        <v/>
      </c>
      <c r="BI58" s="114" t="str">
        <f>IF(ISBLANK('In Process Calc.'!AJ66),"",'In Process Calc.'!AJ66)</f>
        <v/>
      </c>
      <c r="BJ58" s="114" t="str">
        <f>IF(ISBLANK('In Process Calc.'!AK66),"",'In Process Calc.'!AK66)</f>
        <v/>
      </c>
      <c r="BK58" s="114" t="str">
        <f>IF(ISBLANK('In Process Calc.'!AL66),"",'In Process Calc.'!AL66)</f>
        <v/>
      </c>
      <c r="BL58" s="114" t="str">
        <f>IF(ISBLANK('In Process Calc.'!AM66),"",'In Process Calc.'!AM66)</f>
        <v/>
      </c>
      <c r="BM58" s="114" t="str">
        <f>IF(ISBLANK('In Process Calc.'!AN66),"",'In Process Calc.'!AN66)</f>
        <v/>
      </c>
      <c r="CG58" s="76">
        <f>'In Process Calc.'!C24</f>
        <v>0</v>
      </c>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x14ac:dyDescent="0.15">
      <c r="A59" s="114" t="str">
        <f>IF(ISBLANK('In Process Calc.'!C59),"",'In Process Calc.'!C59)</f>
        <v/>
      </c>
      <c r="B59" s="114" t="str">
        <f>IF(ISBLANK('Measured Data'!H63),"",'Measured Data'!H63)</f>
        <v/>
      </c>
      <c r="C59" s="114" t="str">
        <f>IF(ISBLANK('In Process Calc.'!K59),"",'In Process Calc.'!K59)</f>
        <v/>
      </c>
      <c r="D59" s="114" t="str">
        <f>IF(ISBLANK('In Process Calc.'!L59),"",'In Process Calc.'!L59)</f>
        <v/>
      </c>
      <c r="E59" s="114" t="str">
        <f>IF(ISBLANK('In Process Calc.'!M59),"",'In Process Calc.'!M59)</f>
        <v/>
      </c>
      <c r="F59" s="114" t="str">
        <f>IF(ISBLANK('In Process Calc.'!N59),"",'In Process Calc.'!N59)</f>
        <v/>
      </c>
      <c r="G59" s="114" t="str">
        <f>IF(ISBLANK('In Process Calc.'!O59),"",'In Process Calc.'!O59)</f>
        <v/>
      </c>
      <c r="H59" s="114" t="str">
        <f>IF(ISBLANK('In Process Calc.'!P59),"",'In Process Calc.'!P59)</f>
        <v/>
      </c>
      <c r="I59" s="114" t="str">
        <f>IF(ISBLANK('In Process Calc.'!Q59),"",'In Process Calc.'!Q59)</f>
        <v/>
      </c>
      <c r="J59" s="114" t="str">
        <f>IF(ISBLANK('In Process Calc.'!R59),"",'In Process Calc.'!R59)</f>
        <v/>
      </c>
      <c r="K59" s="114" t="str">
        <f>IF(ISBLANK('In Process Calc.'!S59),"",'In Process Calc.'!S59)</f>
        <v/>
      </c>
      <c r="L59" s="114" t="str">
        <f>IF(ISBLANK('In Process Calc.'!T59),"",'In Process Calc.'!T59)</f>
        <v/>
      </c>
      <c r="M59" s="114" t="str">
        <f>IF(ISBLANK('In Process Calc.'!U59),"",'In Process Calc.'!U59)</f>
        <v/>
      </c>
      <c r="N59" s="114" t="str">
        <f>IF(ISBLANK('In Process Calc.'!V59),"",'In Process Calc.'!V59)</f>
        <v/>
      </c>
      <c r="O59" s="114" t="str">
        <f>IF(ISBLANK('In Process Calc.'!W59),"",'In Process Calc.'!W59)</f>
        <v/>
      </c>
      <c r="P59" s="114" t="str">
        <f>IF(ISBLANK('In Process Calc.'!X59),"",'In Process Calc.'!X59)</f>
        <v/>
      </c>
      <c r="Q59" s="114" t="str">
        <f>IF(ISBLANK('In Process Calc.'!Y59),"",'In Process Calc.'!Y59)</f>
        <v/>
      </c>
      <c r="R59" s="114" t="str">
        <f>IF(ISBLANK('In Process Calc.'!Z59),"",'In Process Calc.'!Z59)</f>
        <v/>
      </c>
      <c r="S59" s="114" t="str">
        <f>IF(ISBLANK('In Process Calc.'!AA59),"",'In Process Calc.'!AA59)</f>
        <v/>
      </c>
      <c r="T59" s="114" t="str">
        <f>IF(ISBLANK('In Process Calc.'!AB59),"",'In Process Calc.'!AB59)</f>
        <v/>
      </c>
      <c r="U59" s="114" t="str">
        <f>IF(ISBLANK('In Process Calc.'!AC59),"",'In Process Calc.'!AC59)</f>
        <v/>
      </c>
      <c r="V59" s="114" t="str">
        <f>IF(ISBLANK('In Process Calc.'!AD59),"",'In Process Calc.'!AD59)</f>
        <v/>
      </c>
      <c r="W59" s="114" t="str">
        <f>IF(ISBLANK('In Process Calc.'!AE59),"",'In Process Calc.'!AE59)</f>
        <v/>
      </c>
      <c r="X59" s="114" t="str">
        <f>IF(ISBLANK('In Process Calc.'!AF59),"",'In Process Calc.'!AF59)</f>
        <v/>
      </c>
      <c r="Y59" s="114" t="str">
        <f>IF(ISBLANK('In Process Calc.'!AG59),"",'In Process Calc.'!AG59)</f>
        <v/>
      </c>
      <c r="Z59" s="114" t="str">
        <f>IF(ISBLANK('In Process Calc.'!AH59),"",'In Process Calc.'!AH59)</f>
        <v/>
      </c>
      <c r="AA59" s="114" t="str">
        <f>IF(ISBLANK('In Process Calc.'!AI59),"",'In Process Calc.'!AI59)</f>
        <v/>
      </c>
      <c r="AB59" s="114" t="str">
        <f>IF(ISBLANK('In Process Calc.'!AJ59),"",'In Process Calc.'!AJ59)</f>
        <v/>
      </c>
      <c r="AC59" s="114" t="str">
        <f>IF(ISBLANK('In Process Calc.'!AK59),"",'In Process Calc.'!AK59)</f>
        <v/>
      </c>
      <c r="AD59" s="114" t="str">
        <f>IF(ISBLANK('In Process Calc.'!AL59),"",'In Process Calc.'!AL59)</f>
        <v/>
      </c>
      <c r="AE59" s="114" t="str">
        <f>IF(ISBLANK('In Process Calc.'!AM59),"",'In Process Calc.'!AM59)</f>
        <v/>
      </c>
      <c r="AF59" s="114" t="str">
        <f>IF(ISBLANK('In Process Calc.'!AN59),"",'In Process Calc.'!AN59)</f>
        <v/>
      </c>
      <c r="AH59" s="114" t="str">
        <f>IF(ISBLANK('In Process Calc.'!C67),"",'In Process Calc.'!C67)</f>
        <v/>
      </c>
      <c r="AI59" s="114" t="str">
        <f>IF(ISBLANK('Measured Data'!H71),"",'Measured Data'!H71)</f>
        <v/>
      </c>
      <c r="AJ59" s="114" t="str">
        <f>IF(ISBLANK('In Process Calc.'!K67),"",'In Process Calc.'!K67)</f>
        <v/>
      </c>
      <c r="AK59" s="114" t="str">
        <f>IF(ISBLANK('In Process Calc.'!L67),"",'In Process Calc.'!L67)</f>
        <v/>
      </c>
      <c r="AL59" s="114" t="str">
        <f>IF(ISBLANK('In Process Calc.'!M67),"",'In Process Calc.'!M67)</f>
        <v/>
      </c>
      <c r="AM59" s="114" t="str">
        <f>IF(ISBLANK('In Process Calc.'!N67),"",'In Process Calc.'!N67)</f>
        <v/>
      </c>
      <c r="AN59" s="114" t="str">
        <f>IF(ISBLANK('In Process Calc.'!O67),"",'In Process Calc.'!O67)</f>
        <v/>
      </c>
      <c r="AO59" s="114" t="str">
        <f>IF(ISBLANK('In Process Calc.'!P67),"",'In Process Calc.'!P67)</f>
        <v/>
      </c>
      <c r="AP59" s="114" t="str">
        <f>IF(ISBLANK('In Process Calc.'!Q67),"",'In Process Calc.'!Q67)</f>
        <v/>
      </c>
      <c r="AQ59" s="114" t="str">
        <f>IF(ISBLANK('In Process Calc.'!R67),"",'In Process Calc.'!R67)</f>
        <v/>
      </c>
      <c r="AR59" s="114" t="str">
        <f>IF(ISBLANK('In Process Calc.'!S67),"",'In Process Calc.'!S67)</f>
        <v/>
      </c>
      <c r="AS59" s="114" t="str">
        <f>IF(ISBLANK('In Process Calc.'!T67),"",'In Process Calc.'!T67)</f>
        <v/>
      </c>
      <c r="AT59" s="114" t="str">
        <f>IF(ISBLANK('In Process Calc.'!U67),"",'In Process Calc.'!U67)</f>
        <v/>
      </c>
      <c r="AU59" s="114" t="str">
        <f>IF(ISBLANK('In Process Calc.'!V67),"",'In Process Calc.'!V67)</f>
        <v/>
      </c>
      <c r="AV59" s="114" t="str">
        <f>IF(ISBLANK('In Process Calc.'!W67),"",'In Process Calc.'!W67)</f>
        <v/>
      </c>
      <c r="AW59" s="114" t="str">
        <f>IF(ISBLANK('In Process Calc.'!X67),"",'In Process Calc.'!X67)</f>
        <v/>
      </c>
      <c r="AX59" s="114" t="str">
        <f>IF(ISBLANK('In Process Calc.'!Y67),"",'In Process Calc.'!Y67)</f>
        <v/>
      </c>
      <c r="AY59" s="114" t="str">
        <f>IF(ISBLANK('In Process Calc.'!Z67),"",'In Process Calc.'!Z67)</f>
        <v/>
      </c>
      <c r="AZ59" s="114" t="str">
        <f>IF(ISBLANK('In Process Calc.'!AA67),"",'In Process Calc.'!AA67)</f>
        <v/>
      </c>
      <c r="BA59" s="114" t="str">
        <f>IF(ISBLANK('In Process Calc.'!AB67),"",'In Process Calc.'!AB67)</f>
        <v/>
      </c>
      <c r="BB59" s="114" t="str">
        <f>IF(ISBLANK('In Process Calc.'!AC67),"",'In Process Calc.'!AC67)</f>
        <v/>
      </c>
      <c r="BC59" s="114" t="str">
        <f>IF(ISBLANK('In Process Calc.'!AD67),"",'In Process Calc.'!AD67)</f>
        <v/>
      </c>
      <c r="BD59" s="114" t="str">
        <f>IF(ISBLANK('In Process Calc.'!AE67),"",'In Process Calc.'!AE67)</f>
        <v/>
      </c>
      <c r="BE59" s="114" t="str">
        <f>IF(ISBLANK('In Process Calc.'!AF67),"",'In Process Calc.'!AF67)</f>
        <v/>
      </c>
      <c r="BF59" s="114" t="str">
        <f>IF(ISBLANK('In Process Calc.'!AG67),"",'In Process Calc.'!AG67)</f>
        <v/>
      </c>
      <c r="BG59" s="114" t="str">
        <f>IF(ISBLANK('In Process Calc.'!AH67),"",'In Process Calc.'!AH67)</f>
        <v/>
      </c>
      <c r="BH59" s="114" t="str">
        <f>IF(ISBLANK('In Process Calc.'!AI67),"",'In Process Calc.'!AI67)</f>
        <v/>
      </c>
      <c r="BI59" s="114" t="str">
        <f>IF(ISBLANK('In Process Calc.'!AJ67),"",'In Process Calc.'!AJ67)</f>
        <v/>
      </c>
      <c r="BJ59" s="114" t="str">
        <f>IF(ISBLANK('In Process Calc.'!AK67),"",'In Process Calc.'!AK67)</f>
        <v/>
      </c>
      <c r="BK59" s="114" t="str">
        <f>IF(ISBLANK('In Process Calc.'!AL67),"",'In Process Calc.'!AL67)</f>
        <v/>
      </c>
      <c r="BL59" s="114" t="str">
        <f>IF(ISBLANK('In Process Calc.'!AM67),"",'In Process Calc.'!AM67)</f>
        <v/>
      </c>
      <c r="BM59" s="114" t="str">
        <f>IF(ISBLANK('In Process Calc.'!AN67),"",'In Process Calc.'!AN67)</f>
        <v/>
      </c>
      <c r="CG59" s="76">
        <f>'In Process Calc.'!C25</f>
        <v>0</v>
      </c>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x14ac:dyDescent="0.15">
      <c r="A60" s="114" t="str">
        <f>IF(ISBLANK('In Process Calc.'!C60),"",'In Process Calc.'!C60)</f>
        <v/>
      </c>
      <c r="B60" s="114" t="str">
        <f>IF(ISBLANK('Measured Data'!H64),"",'Measured Data'!H64)</f>
        <v/>
      </c>
      <c r="C60" s="114" t="str">
        <f>IF(ISBLANK('In Process Calc.'!K60),"",'In Process Calc.'!K60)</f>
        <v/>
      </c>
      <c r="D60" s="114" t="str">
        <f>IF(ISBLANK('In Process Calc.'!L60),"",'In Process Calc.'!L60)</f>
        <v/>
      </c>
      <c r="E60" s="114" t="str">
        <f>IF(ISBLANK('In Process Calc.'!M60),"",'In Process Calc.'!M60)</f>
        <v/>
      </c>
      <c r="F60" s="114" t="str">
        <f>IF(ISBLANK('In Process Calc.'!N60),"",'In Process Calc.'!N60)</f>
        <v/>
      </c>
      <c r="G60" s="114" t="str">
        <f>IF(ISBLANK('In Process Calc.'!O60),"",'In Process Calc.'!O60)</f>
        <v/>
      </c>
      <c r="H60" s="114" t="str">
        <f>IF(ISBLANK('In Process Calc.'!P60),"",'In Process Calc.'!P60)</f>
        <v/>
      </c>
      <c r="I60" s="114" t="str">
        <f>IF(ISBLANK('In Process Calc.'!Q60),"",'In Process Calc.'!Q60)</f>
        <v/>
      </c>
      <c r="J60" s="114" t="str">
        <f>IF(ISBLANK('In Process Calc.'!R60),"",'In Process Calc.'!R60)</f>
        <v/>
      </c>
      <c r="K60" s="114" t="str">
        <f>IF(ISBLANK('In Process Calc.'!S60),"",'In Process Calc.'!S60)</f>
        <v/>
      </c>
      <c r="L60" s="114" t="str">
        <f>IF(ISBLANK('In Process Calc.'!T60),"",'In Process Calc.'!T60)</f>
        <v/>
      </c>
      <c r="M60" s="114" t="str">
        <f>IF(ISBLANK('In Process Calc.'!U60),"",'In Process Calc.'!U60)</f>
        <v/>
      </c>
      <c r="N60" s="114" t="str">
        <f>IF(ISBLANK('In Process Calc.'!V60),"",'In Process Calc.'!V60)</f>
        <v/>
      </c>
      <c r="O60" s="114" t="str">
        <f>IF(ISBLANK('In Process Calc.'!W60),"",'In Process Calc.'!W60)</f>
        <v/>
      </c>
      <c r="P60" s="114" t="str">
        <f>IF(ISBLANK('In Process Calc.'!X60),"",'In Process Calc.'!X60)</f>
        <v/>
      </c>
      <c r="Q60" s="114" t="str">
        <f>IF(ISBLANK('In Process Calc.'!Y60),"",'In Process Calc.'!Y60)</f>
        <v/>
      </c>
      <c r="R60" s="114" t="str">
        <f>IF(ISBLANK('In Process Calc.'!Z60),"",'In Process Calc.'!Z60)</f>
        <v/>
      </c>
      <c r="S60" s="114" t="str">
        <f>IF(ISBLANK('In Process Calc.'!AA60),"",'In Process Calc.'!AA60)</f>
        <v/>
      </c>
      <c r="T60" s="114" t="str">
        <f>IF(ISBLANK('In Process Calc.'!AB60),"",'In Process Calc.'!AB60)</f>
        <v/>
      </c>
      <c r="U60" s="114" t="str">
        <f>IF(ISBLANK('In Process Calc.'!AC60),"",'In Process Calc.'!AC60)</f>
        <v/>
      </c>
      <c r="V60" s="114" t="str">
        <f>IF(ISBLANK('In Process Calc.'!AD60),"",'In Process Calc.'!AD60)</f>
        <v/>
      </c>
      <c r="W60" s="114" t="str">
        <f>IF(ISBLANK('In Process Calc.'!AE60),"",'In Process Calc.'!AE60)</f>
        <v/>
      </c>
      <c r="X60" s="114" t="str">
        <f>IF(ISBLANK('In Process Calc.'!AF60),"",'In Process Calc.'!AF60)</f>
        <v/>
      </c>
      <c r="Y60" s="114" t="str">
        <f>IF(ISBLANK('In Process Calc.'!AG60),"",'In Process Calc.'!AG60)</f>
        <v/>
      </c>
      <c r="Z60" s="114" t="str">
        <f>IF(ISBLANK('In Process Calc.'!AH60),"",'In Process Calc.'!AH60)</f>
        <v/>
      </c>
      <c r="AA60" s="114" t="str">
        <f>IF(ISBLANK('In Process Calc.'!AI60),"",'In Process Calc.'!AI60)</f>
        <v/>
      </c>
      <c r="AB60" s="114" t="str">
        <f>IF(ISBLANK('In Process Calc.'!AJ60),"",'In Process Calc.'!AJ60)</f>
        <v/>
      </c>
      <c r="AC60" s="114" t="str">
        <f>IF(ISBLANK('In Process Calc.'!AK60),"",'In Process Calc.'!AK60)</f>
        <v/>
      </c>
      <c r="AD60" s="114" t="str">
        <f>IF(ISBLANK('In Process Calc.'!AL60),"",'In Process Calc.'!AL60)</f>
        <v/>
      </c>
      <c r="AE60" s="114" t="str">
        <f>IF(ISBLANK('In Process Calc.'!AM60),"",'In Process Calc.'!AM60)</f>
        <v/>
      </c>
      <c r="AF60" s="114" t="str">
        <f>IF(ISBLANK('In Process Calc.'!AN60),"",'In Process Calc.'!AN60)</f>
        <v/>
      </c>
      <c r="AH60" s="114" t="str">
        <f>IF(ISBLANK('In Process Calc.'!C68),"",'In Process Calc.'!C68)</f>
        <v/>
      </c>
      <c r="AI60" s="114" t="str">
        <f>IF(ISBLANK('Measured Data'!H72),"",'Measured Data'!H72)</f>
        <v/>
      </c>
      <c r="AJ60" s="114" t="str">
        <f>IF(ISBLANK('In Process Calc.'!K68),"",'In Process Calc.'!K68)</f>
        <v/>
      </c>
      <c r="AK60" s="114" t="str">
        <f>IF(ISBLANK('In Process Calc.'!L68),"",'In Process Calc.'!L68)</f>
        <v/>
      </c>
      <c r="AL60" s="114" t="str">
        <f>IF(ISBLANK('In Process Calc.'!M68),"",'In Process Calc.'!M68)</f>
        <v/>
      </c>
      <c r="AM60" s="114" t="str">
        <f>IF(ISBLANK('In Process Calc.'!N68),"",'In Process Calc.'!N68)</f>
        <v/>
      </c>
      <c r="AN60" s="114" t="str">
        <f>IF(ISBLANK('In Process Calc.'!O68),"",'In Process Calc.'!O68)</f>
        <v/>
      </c>
      <c r="AO60" s="114" t="str">
        <f>IF(ISBLANK('In Process Calc.'!P68),"",'In Process Calc.'!P68)</f>
        <v/>
      </c>
      <c r="AP60" s="114" t="str">
        <f>IF(ISBLANK('In Process Calc.'!Q68),"",'In Process Calc.'!Q68)</f>
        <v/>
      </c>
      <c r="AQ60" s="114" t="str">
        <f>IF(ISBLANK('In Process Calc.'!R68),"",'In Process Calc.'!R68)</f>
        <v/>
      </c>
      <c r="AR60" s="114" t="str">
        <f>IF(ISBLANK('In Process Calc.'!S68),"",'In Process Calc.'!S68)</f>
        <v/>
      </c>
      <c r="AS60" s="114" t="str">
        <f>IF(ISBLANK('In Process Calc.'!T68),"",'In Process Calc.'!T68)</f>
        <v/>
      </c>
      <c r="AT60" s="114" t="str">
        <f>IF(ISBLANK('In Process Calc.'!U68),"",'In Process Calc.'!U68)</f>
        <v/>
      </c>
      <c r="AU60" s="114" t="str">
        <f>IF(ISBLANK('In Process Calc.'!V68),"",'In Process Calc.'!V68)</f>
        <v/>
      </c>
      <c r="AV60" s="114" t="str">
        <f>IF(ISBLANK('In Process Calc.'!W68),"",'In Process Calc.'!W68)</f>
        <v/>
      </c>
      <c r="AW60" s="114" t="str">
        <f>IF(ISBLANK('In Process Calc.'!X68),"",'In Process Calc.'!X68)</f>
        <v/>
      </c>
      <c r="AX60" s="114" t="str">
        <f>IF(ISBLANK('In Process Calc.'!Y68),"",'In Process Calc.'!Y68)</f>
        <v/>
      </c>
      <c r="AY60" s="114" t="str">
        <f>IF(ISBLANK('In Process Calc.'!Z68),"",'In Process Calc.'!Z68)</f>
        <v/>
      </c>
      <c r="AZ60" s="114" t="str">
        <f>IF(ISBLANK('In Process Calc.'!AA68),"",'In Process Calc.'!AA68)</f>
        <v/>
      </c>
      <c r="BA60" s="114" t="str">
        <f>IF(ISBLANK('In Process Calc.'!AB68),"",'In Process Calc.'!AB68)</f>
        <v/>
      </c>
      <c r="BB60" s="114" t="str">
        <f>IF(ISBLANK('In Process Calc.'!AC68),"",'In Process Calc.'!AC68)</f>
        <v/>
      </c>
      <c r="BC60" s="114" t="str">
        <f>IF(ISBLANK('In Process Calc.'!AD68),"",'In Process Calc.'!AD68)</f>
        <v/>
      </c>
      <c r="BD60" s="114" t="str">
        <f>IF(ISBLANK('In Process Calc.'!AE68),"",'In Process Calc.'!AE68)</f>
        <v/>
      </c>
      <c r="BE60" s="114" t="str">
        <f>IF(ISBLANK('In Process Calc.'!AF68),"",'In Process Calc.'!AF68)</f>
        <v/>
      </c>
      <c r="BF60" s="114" t="str">
        <f>IF(ISBLANK('In Process Calc.'!AG68),"",'In Process Calc.'!AG68)</f>
        <v/>
      </c>
      <c r="BG60" s="114" t="str">
        <f>IF(ISBLANK('In Process Calc.'!AH68),"",'In Process Calc.'!AH68)</f>
        <v/>
      </c>
      <c r="BH60" s="114" t="str">
        <f>IF(ISBLANK('In Process Calc.'!AI68),"",'In Process Calc.'!AI68)</f>
        <v/>
      </c>
      <c r="BI60" s="114" t="str">
        <f>IF(ISBLANK('In Process Calc.'!AJ68),"",'In Process Calc.'!AJ68)</f>
        <v/>
      </c>
      <c r="BJ60" s="114" t="str">
        <f>IF(ISBLANK('In Process Calc.'!AK68),"",'In Process Calc.'!AK68)</f>
        <v/>
      </c>
      <c r="BK60" s="114" t="str">
        <f>IF(ISBLANK('In Process Calc.'!AL68),"",'In Process Calc.'!AL68)</f>
        <v/>
      </c>
      <c r="BL60" s="114" t="str">
        <f>IF(ISBLANK('In Process Calc.'!AM68),"",'In Process Calc.'!AM68)</f>
        <v/>
      </c>
      <c r="BM60" s="114" t="str">
        <f>IF(ISBLANK('In Process Calc.'!AN68),"",'In Process Calc.'!AN68)</f>
        <v/>
      </c>
      <c r="CG60" s="76">
        <f>'In Process Calc.'!C26</f>
        <v>0</v>
      </c>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x14ac:dyDescent="0.15">
      <c r="A61" s="114" t="str">
        <f>IF(ISBLANK('In Process Calc.'!C61),"",'In Process Calc.'!C61)</f>
        <v/>
      </c>
      <c r="B61" s="114" t="str">
        <f>IF(ISBLANK('Measured Data'!H65),"",'Measured Data'!H65)</f>
        <v/>
      </c>
      <c r="C61" s="114" t="str">
        <f>IF(ISBLANK('In Process Calc.'!K61),"",'In Process Calc.'!K61)</f>
        <v/>
      </c>
      <c r="D61" s="114" t="str">
        <f>IF(ISBLANK('In Process Calc.'!L61),"",'In Process Calc.'!L61)</f>
        <v/>
      </c>
      <c r="E61" s="114" t="str">
        <f>IF(ISBLANK('In Process Calc.'!M61),"",'In Process Calc.'!M61)</f>
        <v/>
      </c>
      <c r="F61" s="114" t="str">
        <f>IF(ISBLANK('In Process Calc.'!N61),"",'In Process Calc.'!N61)</f>
        <v/>
      </c>
      <c r="G61" s="114" t="str">
        <f>IF(ISBLANK('In Process Calc.'!O61),"",'In Process Calc.'!O61)</f>
        <v/>
      </c>
      <c r="H61" s="114" t="str">
        <f>IF(ISBLANK('In Process Calc.'!P61),"",'In Process Calc.'!P61)</f>
        <v/>
      </c>
      <c r="I61" s="114" t="str">
        <f>IF(ISBLANK('In Process Calc.'!Q61),"",'In Process Calc.'!Q61)</f>
        <v/>
      </c>
      <c r="J61" s="114" t="str">
        <f>IF(ISBLANK('In Process Calc.'!R61),"",'In Process Calc.'!R61)</f>
        <v/>
      </c>
      <c r="K61" s="114" t="str">
        <f>IF(ISBLANK('In Process Calc.'!S61),"",'In Process Calc.'!S61)</f>
        <v/>
      </c>
      <c r="L61" s="114" t="str">
        <f>IF(ISBLANK('In Process Calc.'!T61),"",'In Process Calc.'!T61)</f>
        <v/>
      </c>
      <c r="M61" s="114" t="str">
        <f>IF(ISBLANK('In Process Calc.'!U61),"",'In Process Calc.'!U61)</f>
        <v/>
      </c>
      <c r="N61" s="114" t="str">
        <f>IF(ISBLANK('In Process Calc.'!V61),"",'In Process Calc.'!V61)</f>
        <v/>
      </c>
      <c r="O61" s="114" t="str">
        <f>IF(ISBLANK('In Process Calc.'!W61),"",'In Process Calc.'!W61)</f>
        <v/>
      </c>
      <c r="P61" s="114" t="str">
        <f>IF(ISBLANK('In Process Calc.'!X61),"",'In Process Calc.'!X61)</f>
        <v/>
      </c>
      <c r="Q61" s="114" t="str">
        <f>IF(ISBLANK('In Process Calc.'!Y61),"",'In Process Calc.'!Y61)</f>
        <v/>
      </c>
      <c r="R61" s="114" t="str">
        <f>IF(ISBLANK('In Process Calc.'!Z61),"",'In Process Calc.'!Z61)</f>
        <v/>
      </c>
      <c r="S61" s="114" t="str">
        <f>IF(ISBLANK('In Process Calc.'!AA61),"",'In Process Calc.'!AA61)</f>
        <v/>
      </c>
      <c r="T61" s="114" t="str">
        <f>IF(ISBLANK('In Process Calc.'!AB61),"",'In Process Calc.'!AB61)</f>
        <v/>
      </c>
      <c r="U61" s="114" t="str">
        <f>IF(ISBLANK('In Process Calc.'!AC61),"",'In Process Calc.'!AC61)</f>
        <v/>
      </c>
      <c r="V61" s="114" t="str">
        <f>IF(ISBLANK('In Process Calc.'!AD61),"",'In Process Calc.'!AD61)</f>
        <v/>
      </c>
      <c r="W61" s="114" t="str">
        <f>IF(ISBLANK('In Process Calc.'!AE61),"",'In Process Calc.'!AE61)</f>
        <v/>
      </c>
      <c r="X61" s="114" t="str">
        <f>IF(ISBLANK('In Process Calc.'!AF61),"",'In Process Calc.'!AF61)</f>
        <v/>
      </c>
      <c r="Y61" s="114" t="str">
        <f>IF(ISBLANK('In Process Calc.'!AG61),"",'In Process Calc.'!AG61)</f>
        <v/>
      </c>
      <c r="Z61" s="114" t="str">
        <f>IF(ISBLANK('In Process Calc.'!AH61),"",'In Process Calc.'!AH61)</f>
        <v/>
      </c>
      <c r="AA61" s="114" t="str">
        <f>IF(ISBLANK('In Process Calc.'!AI61),"",'In Process Calc.'!AI61)</f>
        <v/>
      </c>
      <c r="AB61" s="114" t="str">
        <f>IF(ISBLANK('In Process Calc.'!AJ61),"",'In Process Calc.'!AJ61)</f>
        <v/>
      </c>
      <c r="AC61" s="114" t="str">
        <f>IF(ISBLANK('In Process Calc.'!AK61),"",'In Process Calc.'!AK61)</f>
        <v/>
      </c>
      <c r="AD61" s="114" t="str">
        <f>IF(ISBLANK('In Process Calc.'!AL61),"",'In Process Calc.'!AL61)</f>
        <v/>
      </c>
      <c r="AE61" s="114" t="str">
        <f>IF(ISBLANK('In Process Calc.'!AM61),"",'In Process Calc.'!AM61)</f>
        <v/>
      </c>
      <c r="AF61" s="114" t="str">
        <f>IF(ISBLANK('In Process Calc.'!AN61),"",'In Process Calc.'!AN61)</f>
        <v/>
      </c>
      <c r="AH61" s="114" t="str">
        <f>IF(ISBLANK('In Process Calc.'!C69),"",'In Process Calc.'!C69)</f>
        <v/>
      </c>
      <c r="AI61" s="114" t="str">
        <f>IF(ISBLANK('Measured Data'!H73),"",'Measured Data'!H73)</f>
        <v/>
      </c>
      <c r="AJ61" s="114" t="str">
        <f>IF(ISBLANK('In Process Calc.'!K69),"",'In Process Calc.'!K69)</f>
        <v/>
      </c>
      <c r="AK61" s="114" t="str">
        <f>IF(ISBLANK('In Process Calc.'!L69),"",'In Process Calc.'!L69)</f>
        <v/>
      </c>
      <c r="AL61" s="114" t="str">
        <f>IF(ISBLANK('In Process Calc.'!M69),"",'In Process Calc.'!M69)</f>
        <v/>
      </c>
      <c r="AM61" s="114" t="str">
        <f>IF(ISBLANK('In Process Calc.'!N69),"",'In Process Calc.'!N69)</f>
        <v/>
      </c>
      <c r="AN61" s="114" t="str">
        <f>IF(ISBLANK('In Process Calc.'!O69),"",'In Process Calc.'!O69)</f>
        <v/>
      </c>
      <c r="AO61" s="114" t="str">
        <f>IF(ISBLANK('In Process Calc.'!P69),"",'In Process Calc.'!P69)</f>
        <v/>
      </c>
      <c r="AP61" s="114" t="str">
        <f>IF(ISBLANK('In Process Calc.'!Q69),"",'In Process Calc.'!Q69)</f>
        <v/>
      </c>
      <c r="AQ61" s="114" t="str">
        <f>IF(ISBLANK('In Process Calc.'!R69),"",'In Process Calc.'!R69)</f>
        <v/>
      </c>
      <c r="AR61" s="114" t="str">
        <f>IF(ISBLANK('In Process Calc.'!S69),"",'In Process Calc.'!S69)</f>
        <v/>
      </c>
      <c r="AS61" s="114" t="str">
        <f>IF(ISBLANK('In Process Calc.'!T69),"",'In Process Calc.'!T69)</f>
        <v/>
      </c>
      <c r="AT61" s="114" t="str">
        <f>IF(ISBLANK('In Process Calc.'!U69),"",'In Process Calc.'!U69)</f>
        <v/>
      </c>
      <c r="AU61" s="114" t="str">
        <f>IF(ISBLANK('In Process Calc.'!V69),"",'In Process Calc.'!V69)</f>
        <v/>
      </c>
      <c r="AV61" s="114" t="str">
        <f>IF(ISBLANK('In Process Calc.'!W69),"",'In Process Calc.'!W69)</f>
        <v/>
      </c>
      <c r="AW61" s="114" t="str">
        <f>IF(ISBLANK('In Process Calc.'!X69),"",'In Process Calc.'!X69)</f>
        <v/>
      </c>
      <c r="AX61" s="114" t="str">
        <f>IF(ISBLANK('In Process Calc.'!Y69),"",'In Process Calc.'!Y69)</f>
        <v/>
      </c>
      <c r="AY61" s="114" t="str">
        <f>IF(ISBLANK('In Process Calc.'!Z69),"",'In Process Calc.'!Z69)</f>
        <v/>
      </c>
      <c r="AZ61" s="114" t="str">
        <f>IF(ISBLANK('In Process Calc.'!AA69),"",'In Process Calc.'!AA69)</f>
        <v/>
      </c>
      <c r="BA61" s="114" t="str">
        <f>IF(ISBLANK('In Process Calc.'!AB69),"",'In Process Calc.'!AB69)</f>
        <v/>
      </c>
      <c r="BB61" s="114" t="str">
        <f>IF(ISBLANK('In Process Calc.'!AC69),"",'In Process Calc.'!AC69)</f>
        <v/>
      </c>
      <c r="BC61" s="114" t="str">
        <f>IF(ISBLANK('In Process Calc.'!AD69),"",'In Process Calc.'!AD69)</f>
        <v/>
      </c>
      <c r="BD61" s="114" t="str">
        <f>IF(ISBLANK('In Process Calc.'!AE69),"",'In Process Calc.'!AE69)</f>
        <v/>
      </c>
      <c r="BE61" s="114" t="str">
        <f>IF(ISBLANK('In Process Calc.'!AF69),"",'In Process Calc.'!AF69)</f>
        <v/>
      </c>
      <c r="BF61" s="114" t="str">
        <f>IF(ISBLANK('In Process Calc.'!AG69),"",'In Process Calc.'!AG69)</f>
        <v/>
      </c>
      <c r="BG61" s="114" t="str">
        <f>IF(ISBLANK('In Process Calc.'!AH69),"",'In Process Calc.'!AH69)</f>
        <v/>
      </c>
      <c r="BH61" s="114" t="str">
        <f>IF(ISBLANK('In Process Calc.'!AI69),"",'In Process Calc.'!AI69)</f>
        <v/>
      </c>
      <c r="BI61" s="114" t="str">
        <f>IF(ISBLANK('In Process Calc.'!AJ69),"",'In Process Calc.'!AJ69)</f>
        <v/>
      </c>
      <c r="BJ61" s="114" t="str">
        <f>IF(ISBLANK('In Process Calc.'!AK69),"",'In Process Calc.'!AK69)</f>
        <v/>
      </c>
      <c r="BK61" s="114" t="str">
        <f>IF(ISBLANK('In Process Calc.'!AL69),"",'In Process Calc.'!AL69)</f>
        <v/>
      </c>
      <c r="BL61" s="114" t="str">
        <f>IF(ISBLANK('In Process Calc.'!AM69),"",'In Process Calc.'!AM69)</f>
        <v/>
      </c>
      <c r="BM61" s="114" t="str">
        <f>IF(ISBLANK('In Process Calc.'!AN69),"",'In Process Calc.'!AN69)</f>
        <v/>
      </c>
    </row>
    <row r="62" spans="1:116" x14ac:dyDescent="0.15">
      <c r="A62" s="114" t="str">
        <f>IF(ISBLANK('In Process Calc.'!C62),"",'In Process Calc.'!C62)</f>
        <v/>
      </c>
      <c r="B62" s="114" t="str">
        <f>IF(ISBLANK('Measured Data'!H66),"",'Measured Data'!H66)</f>
        <v/>
      </c>
      <c r="C62" s="114" t="str">
        <f>IF(ISBLANK('In Process Calc.'!K62),"",'In Process Calc.'!K62)</f>
        <v/>
      </c>
      <c r="D62" s="114" t="str">
        <f>IF(ISBLANK('In Process Calc.'!L62),"",'In Process Calc.'!L62)</f>
        <v/>
      </c>
      <c r="E62" s="114" t="str">
        <f>IF(ISBLANK('In Process Calc.'!M62),"",'In Process Calc.'!M62)</f>
        <v/>
      </c>
      <c r="F62" s="114" t="str">
        <f>IF(ISBLANK('In Process Calc.'!N62),"",'In Process Calc.'!N62)</f>
        <v/>
      </c>
      <c r="G62" s="114" t="str">
        <f>IF(ISBLANK('In Process Calc.'!O62),"",'In Process Calc.'!O62)</f>
        <v/>
      </c>
      <c r="H62" s="114" t="str">
        <f>IF(ISBLANK('In Process Calc.'!P62),"",'In Process Calc.'!P62)</f>
        <v/>
      </c>
      <c r="I62" s="114" t="str">
        <f>IF(ISBLANK('In Process Calc.'!Q62),"",'In Process Calc.'!Q62)</f>
        <v/>
      </c>
      <c r="J62" s="114" t="str">
        <f>IF(ISBLANK('In Process Calc.'!R62),"",'In Process Calc.'!R62)</f>
        <v/>
      </c>
      <c r="K62" s="114" t="str">
        <f>IF(ISBLANK('In Process Calc.'!S62),"",'In Process Calc.'!S62)</f>
        <v/>
      </c>
      <c r="L62" s="114" t="str">
        <f>IF(ISBLANK('In Process Calc.'!T62),"",'In Process Calc.'!T62)</f>
        <v/>
      </c>
      <c r="M62" s="114" t="str">
        <f>IF(ISBLANK('In Process Calc.'!U62),"",'In Process Calc.'!U62)</f>
        <v/>
      </c>
      <c r="N62" s="114" t="str">
        <f>IF(ISBLANK('In Process Calc.'!V62),"",'In Process Calc.'!V62)</f>
        <v/>
      </c>
      <c r="O62" s="114" t="str">
        <f>IF(ISBLANK('In Process Calc.'!W62),"",'In Process Calc.'!W62)</f>
        <v/>
      </c>
      <c r="P62" s="114" t="str">
        <f>IF(ISBLANK('In Process Calc.'!X62),"",'In Process Calc.'!X62)</f>
        <v/>
      </c>
      <c r="Q62" s="114" t="str">
        <f>IF(ISBLANK('In Process Calc.'!Y62),"",'In Process Calc.'!Y62)</f>
        <v/>
      </c>
      <c r="R62" s="114" t="str">
        <f>IF(ISBLANK('In Process Calc.'!Z62),"",'In Process Calc.'!Z62)</f>
        <v/>
      </c>
      <c r="S62" s="114" t="str">
        <f>IF(ISBLANK('In Process Calc.'!AA62),"",'In Process Calc.'!AA62)</f>
        <v/>
      </c>
      <c r="T62" s="114" t="str">
        <f>IF(ISBLANK('In Process Calc.'!AB62),"",'In Process Calc.'!AB62)</f>
        <v/>
      </c>
      <c r="U62" s="114" t="str">
        <f>IF(ISBLANK('In Process Calc.'!AC62),"",'In Process Calc.'!AC62)</f>
        <v/>
      </c>
      <c r="V62" s="114" t="str">
        <f>IF(ISBLANK('In Process Calc.'!AD62),"",'In Process Calc.'!AD62)</f>
        <v/>
      </c>
      <c r="W62" s="114" t="str">
        <f>IF(ISBLANK('In Process Calc.'!AE62),"",'In Process Calc.'!AE62)</f>
        <v/>
      </c>
      <c r="X62" s="114" t="str">
        <f>IF(ISBLANK('In Process Calc.'!AF62),"",'In Process Calc.'!AF62)</f>
        <v/>
      </c>
      <c r="Y62" s="114" t="str">
        <f>IF(ISBLANK('In Process Calc.'!AG62),"",'In Process Calc.'!AG62)</f>
        <v/>
      </c>
      <c r="Z62" s="114" t="str">
        <f>IF(ISBLANK('In Process Calc.'!AH62),"",'In Process Calc.'!AH62)</f>
        <v/>
      </c>
      <c r="AA62" s="114" t="str">
        <f>IF(ISBLANK('In Process Calc.'!AI62),"",'In Process Calc.'!AI62)</f>
        <v/>
      </c>
      <c r="AB62" s="114" t="str">
        <f>IF(ISBLANK('In Process Calc.'!AJ62),"",'In Process Calc.'!AJ62)</f>
        <v/>
      </c>
      <c r="AC62" s="114" t="str">
        <f>IF(ISBLANK('In Process Calc.'!AK62),"",'In Process Calc.'!AK62)</f>
        <v/>
      </c>
      <c r="AD62" s="114" t="str">
        <f>IF(ISBLANK('In Process Calc.'!AL62),"",'In Process Calc.'!AL62)</f>
        <v/>
      </c>
      <c r="AE62" s="114" t="str">
        <f>IF(ISBLANK('In Process Calc.'!AM62),"",'In Process Calc.'!AM62)</f>
        <v/>
      </c>
      <c r="AF62" s="114" t="str">
        <f>IF(ISBLANK('In Process Calc.'!AN62),"",'In Process Calc.'!AN62)</f>
        <v/>
      </c>
      <c r="AG62" s="48"/>
      <c r="AH62" s="114" t="str">
        <f>IF(ISBLANK('In Process Calc.'!C70),"",'In Process Calc.'!C70)</f>
        <v/>
      </c>
      <c r="AI62" s="114" t="str">
        <f>IF(ISBLANK('Measured Data'!H74),"",'Measured Data'!H74)</f>
        <v/>
      </c>
      <c r="AJ62" s="114" t="str">
        <f>IF(ISBLANK('In Process Calc.'!K70),"",'In Process Calc.'!K70)</f>
        <v/>
      </c>
      <c r="AK62" s="114" t="str">
        <f>IF(ISBLANK('In Process Calc.'!L70),"",'In Process Calc.'!L70)</f>
        <v/>
      </c>
      <c r="AL62" s="114" t="str">
        <f>IF(ISBLANK('In Process Calc.'!M70),"",'In Process Calc.'!M70)</f>
        <v/>
      </c>
      <c r="AM62" s="114" t="str">
        <f>IF(ISBLANK('In Process Calc.'!N70),"",'In Process Calc.'!N70)</f>
        <v/>
      </c>
      <c r="AN62" s="114" t="str">
        <f>IF(ISBLANK('In Process Calc.'!O70),"",'In Process Calc.'!O70)</f>
        <v/>
      </c>
      <c r="AO62" s="114" t="str">
        <f>IF(ISBLANK('In Process Calc.'!P70),"",'In Process Calc.'!P70)</f>
        <v/>
      </c>
      <c r="AP62" s="114" t="str">
        <f>IF(ISBLANK('In Process Calc.'!Q70),"",'In Process Calc.'!Q70)</f>
        <v/>
      </c>
      <c r="AQ62" s="114" t="str">
        <f>IF(ISBLANK('In Process Calc.'!R70),"",'In Process Calc.'!R70)</f>
        <v/>
      </c>
      <c r="AR62" s="114" t="str">
        <f>IF(ISBLANK('In Process Calc.'!S70),"",'In Process Calc.'!S70)</f>
        <v/>
      </c>
      <c r="AS62" s="114" t="str">
        <f>IF(ISBLANK('In Process Calc.'!T70),"",'In Process Calc.'!T70)</f>
        <v/>
      </c>
      <c r="AT62" s="114" t="str">
        <f>IF(ISBLANK('In Process Calc.'!U70),"",'In Process Calc.'!U70)</f>
        <v/>
      </c>
      <c r="AU62" s="114" t="str">
        <f>IF(ISBLANK('In Process Calc.'!V70),"",'In Process Calc.'!V70)</f>
        <v/>
      </c>
      <c r="AV62" s="114" t="str">
        <f>IF(ISBLANK('In Process Calc.'!W70),"",'In Process Calc.'!W70)</f>
        <v/>
      </c>
      <c r="AW62" s="114" t="str">
        <f>IF(ISBLANK('In Process Calc.'!X70),"",'In Process Calc.'!X70)</f>
        <v/>
      </c>
      <c r="AX62" s="114" t="str">
        <f>IF(ISBLANK('In Process Calc.'!Y70),"",'In Process Calc.'!Y70)</f>
        <v/>
      </c>
      <c r="AY62" s="114" t="str">
        <f>IF(ISBLANK('In Process Calc.'!Z70),"",'In Process Calc.'!Z70)</f>
        <v/>
      </c>
      <c r="AZ62" s="114" t="str">
        <f>IF(ISBLANK('In Process Calc.'!AA70),"",'In Process Calc.'!AA70)</f>
        <v/>
      </c>
      <c r="BA62" s="114" t="str">
        <f>IF(ISBLANK('In Process Calc.'!AB70),"",'In Process Calc.'!AB70)</f>
        <v/>
      </c>
      <c r="BB62" s="114" t="str">
        <f>IF(ISBLANK('In Process Calc.'!AC70),"",'In Process Calc.'!AC70)</f>
        <v/>
      </c>
      <c r="BC62" s="114" t="str">
        <f>IF(ISBLANK('In Process Calc.'!AD70),"",'In Process Calc.'!AD70)</f>
        <v/>
      </c>
      <c r="BD62" s="114" t="str">
        <f>IF(ISBLANK('In Process Calc.'!AE70),"",'In Process Calc.'!AE70)</f>
        <v/>
      </c>
      <c r="BE62" s="114" t="str">
        <f>IF(ISBLANK('In Process Calc.'!AF70),"",'In Process Calc.'!AF70)</f>
        <v/>
      </c>
      <c r="BF62" s="114" t="str">
        <f>IF(ISBLANK('In Process Calc.'!AG70),"",'In Process Calc.'!AG70)</f>
        <v/>
      </c>
      <c r="BG62" s="114" t="str">
        <f>IF(ISBLANK('In Process Calc.'!AH70),"",'In Process Calc.'!AH70)</f>
        <v/>
      </c>
      <c r="BH62" s="114" t="str">
        <f>IF(ISBLANK('In Process Calc.'!AI70),"",'In Process Calc.'!AI70)</f>
        <v/>
      </c>
      <c r="BI62" s="114" t="str">
        <f>IF(ISBLANK('In Process Calc.'!AJ70),"",'In Process Calc.'!AJ70)</f>
        <v/>
      </c>
      <c r="BJ62" s="114" t="str">
        <f>IF(ISBLANK('In Process Calc.'!AK70),"",'In Process Calc.'!AK70)</f>
        <v/>
      </c>
      <c r="BK62" s="114" t="str">
        <f>IF(ISBLANK('In Process Calc.'!AL70),"",'In Process Calc.'!AL70)</f>
        <v/>
      </c>
      <c r="BL62" s="114" t="str">
        <f>IF(ISBLANK('In Process Calc.'!AM70),"",'In Process Calc.'!AM70)</f>
        <v/>
      </c>
      <c r="BM62" s="114" t="str">
        <f>IF(ISBLANK('In Process Calc.'!AN70),"",'In Process Calc.'!AN70)</f>
        <v/>
      </c>
      <c r="BN62" s="48"/>
      <c r="BO62" s="48"/>
      <c r="BP62" s="48"/>
      <c r="BQ62" s="48"/>
      <c r="BR62" s="48"/>
      <c r="BS62" s="48"/>
      <c r="BT62" s="48"/>
      <c r="BU62" s="48"/>
      <c r="BV62" s="48"/>
      <c r="BW62" s="48"/>
      <c r="BX62" s="48"/>
      <c r="BY62" s="48"/>
      <c r="BZ62" s="48"/>
      <c r="CA62" s="48"/>
      <c r="CB62" s="48"/>
      <c r="CC62" s="48"/>
      <c r="CD62" s="48"/>
      <c r="CE62" s="48"/>
      <c r="CF62" s="48"/>
      <c r="CG62" s="48"/>
    </row>
    <row r="63" spans="1:116" ht="18" x14ac:dyDescent="0.2">
      <c r="A63" s="114" t="str">
        <f>IF(ISBLANK('In Process Calc.'!C63),"",'In Process Calc.'!C63)</f>
        <v/>
      </c>
      <c r="B63" s="114" t="str">
        <f>IF(ISBLANK('Measured Data'!H67),"",'Measured Data'!H67)</f>
        <v/>
      </c>
      <c r="C63" s="114" t="str">
        <f>IF(ISBLANK('In Process Calc.'!K63),"",'In Process Calc.'!K63)</f>
        <v/>
      </c>
      <c r="D63" s="114" t="str">
        <f>IF(ISBLANK('In Process Calc.'!L63),"",'In Process Calc.'!L63)</f>
        <v/>
      </c>
      <c r="E63" s="114" t="str">
        <f>IF(ISBLANK('In Process Calc.'!M63),"",'In Process Calc.'!M63)</f>
        <v/>
      </c>
      <c r="F63" s="114" t="str">
        <f>IF(ISBLANK('In Process Calc.'!N63),"",'In Process Calc.'!N63)</f>
        <v/>
      </c>
      <c r="G63" s="114" t="str">
        <f>IF(ISBLANK('In Process Calc.'!O63),"",'In Process Calc.'!O63)</f>
        <v/>
      </c>
      <c r="H63" s="114" t="str">
        <f>IF(ISBLANK('In Process Calc.'!P63),"",'In Process Calc.'!P63)</f>
        <v/>
      </c>
      <c r="I63" s="114" t="str">
        <f>IF(ISBLANK('In Process Calc.'!Q63),"",'In Process Calc.'!Q63)</f>
        <v/>
      </c>
      <c r="J63" s="114" t="str">
        <f>IF(ISBLANK('In Process Calc.'!R63),"",'In Process Calc.'!R63)</f>
        <v/>
      </c>
      <c r="K63" s="114" t="str">
        <f>IF(ISBLANK('In Process Calc.'!S63),"",'In Process Calc.'!S63)</f>
        <v/>
      </c>
      <c r="L63" s="114" t="str">
        <f>IF(ISBLANK('In Process Calc.'!T63),"",'In Process Calc.'!T63)</f>
        <v/>
      </c>
      <c r="M63" s="114" t="str">
        <f>IF(ISBLANK('In Process Calc.'!U63),"",'In Process Calc.'!U63)</f>
        <v/>
      </c>
      <c r="N63" s="114" t="str">
        <f>IF(ISBLANK('In Process Calc.'!V63),"",'In Process Calc.'!V63)</f>
        <v/>
      </c>
      <c r="O63" s="114" t="str">
        <f>IF(ISBLANK('In Process Calc.'!W63),"",'In Process Calc.'!W63)</f>
        <v/>
      </c>
      <c r="P63" s="114" t="str">
        <f>IF(ISBLANK('In Process Calc.'!X63),"",'In Process Calc.'!X63)</f>
        <v/>
      </c>
      <c r="Q63" s="114" t="str">
        <f>IF(ISBLANK('In Process Calc.'!Y63),"",'In Process Calc.'!Y63)</f>
        <v/>
      </c>
      <c r="R63" s="114" t="str">
        <f>IF(ISBLANK('In Process Calc.'!Z63),"",'In Process Calc.'!Z63)</f>
        <v/>
      </c>
      <c r="S63" s="114" t="str">
        <f>IF(ISBLANK('In Process Calc.'!AA63),"",'In Process Calc.'!AA63)</f>
        <v/>
      </c>
      <c r="T63" s="114" t="str">
        <f>IF(ISBLANK('In Process Calc.'!AB63),"",'In Process Calc.'!AB63)</f>
        <v/>
      </c>
      <c r="U63" s="114" t="str">
        <f>IF(ISBLANK('In Process Calc.'!AC63),"",'In Process Calc.'!AC63)</f>
        <v/>
      </c>
      <c r="V63" s="114" t="str">
        <f>IF(ISBLANK('In Process Calc.'!AD63),"",'In Process Calc.'!AD63)</f>
        <v/>
      </c>
      <c r="W63" s="114" t="str">
        <f>IF(ISBLANK('In Process Calc.'!AE63),"",'In Process Calc.'!AE63)</f>
        <v/>
      </c>
      <c r="X63" s="114" t="str">
        <f>IF(ISBLANK('In Process Calc.'!AF63),"",'In Process Calc.'!AF63)</f>
        <v/>
      </c>
      <c r="Y63" s="114" t="str">
        <f>IF(ISBLANK('In Process Calc.'!AG63),"",'In Process Calc.'!AG63)</f>
        <v/>
      </c>
      <c r="Z63" s="114" t="str">
        <f>IF(ISBLANK('In Process Calc.'!AH63),"",'In Process Calc.'!AH63)</f>
        <v/>
      </c>
      <c r="AA63" s="114" t="str">
        <f>IF(ISBLANK('In Process Calc.'!AI63),"",'In Process Calc.'!AI63)</f>
        <v/>
      </c>
      <c r="AB63" s="114" t="str">
        <f>IF(ISBLANK('In Process Calc.'!AJ63),"",'In Process Calc.'!AJ63)</f>
        <v/>
      </c>
      <c r="AC63" s="114" t="str">
        <f>IF(ISBLANK('In Process Calc.'!AK63),"",'In Process Calc.'!AK63)</f>
        <v/>
      </c>
      <c r="AD63" s="114" t="str">
        <f>IF(ISBLANK('In Process Calc.'!AL63),"",'In Process Calc.'!AL63)</f>
        <v/>
      </c>
      <c r="AE63" s="114" t="str">
        <f>IF(ISBLANK('In Process Calc.'!AM63),"",'In Process Calc.'!AM63)</f>
        <v/>
      </c>
      <c r="AF63" s="114" t="str">
        <f>IF(ISBLANK('In Process Calc.'!AN63),"",'In Process Calc.'!AN63)</f>
        <v/>
      </c>
      <c r="AG63" s="48"/>
      <c r="AH63" s="114" t="str">
        <f>IF(ISBLANK('In Process Calc.'!C71),"",'In Process Calc.'!C71)</f>
        <v/>
      </c>
      <c r="AI63" s="114" t="str">
        <f>IF(ISBLANK('Measured Data'!H75),"",'Measured Data'!H75)</f>
        <v/>
      </c>
      <c r="AJ63" s="114" t="str">
        <f>IF(ISBLANK('In Process Calc.'!K71),"",'In Process Calc.'!K71)</f>
        <v/>
      </c>
      <c r="AK63" s="114" t="str">
        <f>IF(ISBLANK('In Process Calc.'!L71),"",'In Process Calc.'!L71)</f>
        <v/>
      </c>
      <c r="AL63" s="114" t="str">
        <f>IF(ISBLANK('In Process Calc.'!M71),"",'In Process Calc.'!M71)</f>
        <v/>
      </c>
      <c r="AM63" s="114" t="str">
        <f>IF(ISBLANK('In Process Calc.'!N71),"",'In Process Calc.'!N71)</f>
        <v/>
      </c>
      <c r="AN63" s="114" t="str">
        <f>IF(ISBLANK('In Process Calc.'!O71),"",'In Process Calc.'!O71)</f>
        <v/>
      </c>
      <c r="AO63" s="114" t="str">
        <f>IF(ISBLANK('In Process Calc.'!P71),"",'In Process Calc.'!P71)</f>
        <v/>
      </c>
      <c r="AP63" s="114" t="str">
        <f>IF(ISBLANK('In Process Calc.'!Q71),"",'In Process Calc.'!Q71)</f>
        <v/>
      </c>
      <c r="AQ63" s="114" t="str">
        <f>IF(ISBLANK('In Process Calc.'!R71),"",'In Process Calc.'!R71)</f>
        <v/>
      </c>
      <c r="AR63" s="114" t="str">
        <f>IF(ISBLANK('In Process Calc.'!S71),"",'In Process Calc.'!S71)</f>
        <v/>
      </c>
      <c r="AS63" s="114" t="str">
        <f>IF(ISBLANK('In Process Calc.'!T71),"",'In Process Calc.'!T71)</f>
        <v/>
      </c>
      <c r="AT63" s="114" t="str">
        <f>IF(ISBLANK('In Process Calc.'!U71),"",'In Process Calc.'!U71)</f>
        <v/>
      </c>
      <c r="AU63" s="114" t="str">
        <f>IF(ISBLANK('In Process Calc.'!V71),"",'In Process Calc.'!V71)</f>
        <v/>
      </c>
      <c r="AV63" s="114" t="str">
        <f>IF(ISBLANK('In Process Calc.'!W71),"",'In Process Calc.'!W71)</f>
        <v/>
      </c>
      <c r="AW63" s="114" t="str">
        <f>IF(ISBLANK('In Process Calc.'!X71),"",'In Process Calc.'!X71)</f>
        <v/>
      </c>
      <c r="AX63" s="114" t="str">
        <f>IF(ISBLANK('In Process Calc.'!Y71),"",'In Process Calc.'!Y71)</f>
        <v/>
      </c>
      <c r="AY63" s="114" t="str">
        <f>IF(ISBLANK('In Process Calc.'!Z71),"",'In Process Calc.'!Z71)</f>
        <v/>
      </c>
      <c r="AZ63" s="114" t="str">
        <f>IF(ISBLANK('In Process Calc.'!AA71),"",'In Process Calc.'!AA71)</f>
        <v/>
      </c>
      <c r="BA63" s="114" t="str">
        <f>IF(ISBLANK('In Process Calc.'!AB71),"",'In Process Calc.'!AB71)</f>
        <v/>
      </c>
      <c r="BB63" s="114" t="str">
        <f>IF(ISBLANK('In Process Calc.'!AC71),"",'In Process Calc.'!AC71)</f>
        <v/>
      </c>
      <c r="BC63" s="114" t="str">
        <f>IF(ISBLANK('In Process Calc.'!AD71),"",'In Process Calc.'!AD71)</f>
        <v/>
      </c>
      <c r="BD63" s="114" t="str">
        <f>IF(ISBLANK('In Process Calc.'!AE71),"",'In Process Calc.'!AE71)</f>
        <v/>
      </c>
      <c r="BE63" s="114" t="str">
        <f>IF(ISBLANK('In Process Calc.'!AF71),"",'In Process Calc.'!AF71)</f>
        <v/>
      </c>
      <c r="BF63" s="114" t="str">
        <f>IF(ISBLANK('In Process Calc.'!AG71),"",'In Process Calc.'!AG71)</f>
        <v/>
      </c>
      <c r="BG63" s="114" t="str">
        <f>IF(ISBLANK('In Process Calc.'!AH71),"",'In Process Calc.'!AH71)</f>
        <v/>
      </c>
      <c r="BH63" s="114" t="str">
        <f>IF(ISBLANK('In Process Calc.'!AI71),"",'In Process Calc.'!AI71)</f>
        <v/>
      </c>
      <c r="BI63" s="114" t="str">
        <f>IF(ISBLANK('In Process Calc.'!AJ71),"",'In Process Calc.'!AJ71)</f>
        <v/>
      </c>
      <c r="BJ63" s="114" t="str">
        <f>IF(ISBLANK('In Process Calc.'!AK71),"",'In Process Calc.'!AK71)</f>
        <v/>
      </c>
      <c r="BK63" s="114" t="str">
        <f>IF(ISBLANK('In Process Calc.'!AL71),"",'In Process Calc.'!AL71)</f>
        <v/>
      </c>
      <c r="BL63" s="114" t="str">
        <f>IF(ISBLANK('In Process Calc.'!AM71),"",'In Process Calc.'!AM71)</f>
        <v/>
      </c>
      <c r="BM63" s="114" t="str">
        <f>IF(ISBLANK('In Process Calc.'!AN71),"",'In Process Calc.'!AN71)</f>
        <v/>
      </c>
      <c r="BN63" s="48"/>
      <c r="BO63" s="48"/>
      <c r="BP63" s="48"/>
      <c r="BQ63" s="48"/>
      <c r="BR63" s="48"/>
      <c r="BS63" s="48"/>
      <c r="BT63" s="48"/>
      <c r="BU63" s="48"/>
      <c r="BV63" s="48"/>
      <c r="BW63" s="48"/>
      <c r="BX63" s="48"/>
      <c r="BY63" s="48"/>
      <c r="BZ63" s="48"/>
      <c r="CA63" s="48"/>
      <c r="CB63" s="48"/>
      <c r="CC63" s="48"/>
      <c r="CD63" s="48"/>
      <c r="CE63" s="48"/>
      <c r="CF63" s="48"/>
      <c r="CG63" s="390" t="s">
        <v>485</v>
      </c>
      <c r="CH63" s="390"/>
      <c r="CI63" s="390"/>
      <c r="CJ63" s="390"/>
      <c r="CK63" s="390"/>
      <c r="CL63" s="390"/>
      <c r="CM63" s="390"/>
      <c r="CN63" s="390"/>
      <c r="CO63" s="390"/>
      <c r="CP63" s="390"/>
      <c r="CQ63" s="390"/>
      <c r="CR63" s="390"/>
      <c r="CS63" s="390"/>
      <c r="CT63" s="390"/>
      <c r="CU63" s="390"/>
      <c r="CV63" s="390"/>
      <c r="CW63" s="390"/>
      <c r="CX63" s="390"/>
      <c r="CY63" s="390"/>
      <c r="CZ63" s="390"/>
      <c r="DA63" s="390"/>
      <c r="DB63" s="390"/>
      <c r="DC63" s="390"/>
      <c r="DD63" s="390"/>
      <c r="DE63" s="390"/>
      <c r="DF63" s="390"/>
      <c r="DG63" s="390"/>
      <c r="DH63" s="390"/>
      <c r="DI63" s="390"/>
      <c r="DJ63" s="390"/>
      <c r="DK63" s="390"/>
      <c r="DL63" s="390"/>
    </row>
    <row r="64" spans="1:116" ht="94" x14ac:dyDescent="0.15">
      <c r="A64" s="114" t="str">
        <f>IF(ISBLANK('In Process Calc.'!C64),"",'In Process Calc.'!C64)</f>
        <v/>
      </c>
      <c r="B64" s="114" t="str">
        <f>IF(ISBLANK('Measured Data'!H68),"",'Measured Data'!H68)</f>
        <v/>
      </c>
      <c r="C64" s="114" t="str">
        <f>IF(ISBLANK('In Process Calc.'!K64),"",'In Process Calc.'!K64)</f>
        <v/>
      </c>
      <c r="D64" s="114" t="str">
        <f>IF(ISBLANK('In Process Calc.'!L64),"",'In Process Calc.'!L64)</f>
        <v/>
      </c>
      <c r="E64" s="114" t="str">
        <f>IF(ISBLANK('In Process Calc.'!M64),"",'In Process Calc.'!M64)</f>
        <v/>
      </c>
      <c r="F64" s="114" t="str">
        <f>IF(ISBLANK('In Process Calc.'!N64),"",'In Process Calc.'!N64)</f>
        <v/>
      </c>
      <c r="G64" s="114" t="str">
        <f>IF(ISBLANK('In Process Calc.'!O64),"",'In Process Calc.'!O64)</f>
        <v/>
      </c>
      <c r="H64" s="114" t="str">
        <f>IF(ISBLANK('In Process Calc.'!P64),"",'In Process Calc.'!P64)</f>
        <v/>
      </c>
      <c r="I64" s="114" t="str">
        <f>IF(ISBLANK('In Process Calc.'!Q64),"",'In Process Calc.'!Q64)</f>
        <v/>
      </c>
      <c r="J64" s="114" t="str">
        <f>IF(ISBLANK('In Process Calc.'!R64),"",'In Process Calc.'!R64)</f>
        <v/>
      </c>
      <c r="K64" s="114" t="str">
        <f>IF(ISBLANK('In Process Calc.'!S64),"",'In Process Calc.'!S64)</f>
        <v/>
      </c>
      <c r="L64" s="114" t="str">
        <f>IF(ISBLANK('In Process Calc.'!T64),"",'In Process Calc.'!T64)</f>
        <v/>
      </c>
      <c r="M64" s="114" t="str">
        <f>IF(ISBLANK('In Process Calc.'!U64),"",'In Process Calc.'!U64)</f>
        <v/>
      </c>
      <c r="N64" s="114" t="str">
        <f>IF(ISBLANK('In Process Calc.'!V64),"",'In Process Calc.'!V64)</f>
        <v/>
      </c>
      <c r="O64" s="114" t="str">
        <f>IF(ISBLANK('In Process Calc.'!W64),"",'In Process Calc.'!W64)</f>
        <v/>
      </c>
      <c r="P64" s="114" t="str">
        <f>IF(ISBLANK('In Process Calc.'!X64),"",'In Process Calc.'!X64)</f>
        <v/>
      </c>
      <c r="Q64" s="114" t="str">
        <f>IF(ISBLANK('In Process Calc.'!Y64),"",'In Process Calc.'!Y64)</f>
        <v/>
      </c>
      <c r="R64" s="114" t="str">
        <f>IF(ISBLANK('In Process Calc.'!Z64),"",'In Process Calc.'!Z64)</f>
        <v/>
      </c>
      <c r="S64" s="114" t="str">
        <f>IF(ISBLANK('In Process Calc.'!AA64),"",'In Process Calc.'!AA64)</f>
        <v/>
      </c>
      <c r="T64" s="114" t="str">
        <f>IF(ISBLANK('In Process Calc.'!AB64),"",'In Process Calc.'!AB64)</f>
        <v/>
      </c>
      <c r="U64" s="114" t="str">
        <f>IF(ISBLANK('In Process Calc.'!AC64),"",'In Process Calc.'!AC64)</f>
        <v/>
      </c>
      <c r="V64" s="114" t="str">
        <f>IF(ISBLANK('In Process Calc.'!AD64),"",'In Process Calc.'!AD64)</f>
        <v/>
      </c>
      <c r="W64" s="114" t="str">
        <f>IF(ISBLANK('In Process Calc.'!AE64),"",'In Process Calc.'!AE64)</f>
        <v/>
      </c>
      <c r="X64" s="114" t="str">
        <f>IF(ISBLANK('In Process Calc.'!AF64),"",'In Process Calc.'!AF64)</f>
        <v/>
      </c>
      <c r="Y64" s="114" t="str">
        <f>IF(ISBLANK('In Process Calc.'!AG64),"",'In Process Calc.'!AG64)</f>
        <v/>
      </c>
      <c r="Z64" s="114" t="str">
        <f>IF(ISBLANK('In Process Calc.'!AH64),"",'In Process Calc.'!AH64)</f>
        <v/>
      </c>
      <c r="AA64" s="114" t="str">
        <f>IF(ISBLANK('In Process Calc.'!AI64),"",'In Process Calc.'!AI64)</f>
        <v/>
      </c>
      <c r="AB64" s="114" t="str">
        <f>IF(ISBLANK('In Process Calc.'!AJ64),"",'In Process Calc.'!AJ64)</f>
        <v/>
      </c>
      <c r="AC64" s="114" t="str">
        <f>IF(ISBLANK('In Process Calc.'!AK64),"",'In Process Calc.'!AK64)</f>
        <v/>
      </c>
      <c r="AD64" s="114" t="str">
        <f>IF(ISBLANK('In Process Calc.'!AL64),"",'In Process Calc.'!AL64)</f>
        <v/>
      </c>
      <c r="AE64" s="114" t="str">
        <f>IF(ISBLANK('In Process Calc.'!AM64),"",'In Process Calc.'!AM64)</f>
        <v/>
      </c>
      <c r="AF64" s="114" t="str">
        <f>IF(ISBLANK('In Process Calc.'!AN64),"",'In Process Calc.'!AN64)</f>
        <v/>
      </c>
      <c r="AG64" s="48"/>
      <c r="AH64" s="114" t="str">
        <f>IF(ISBLANK('In Process Calc.'!C72),"",'In Process Calc.'!C72)</f>
        <v/>
      </c>
      <c r="AI64" s="114" t="str">
        <f>IF(ISBLANK('Measured Data'!H76),"",'Measured Data'!H76)</f>
        <v/>
      </c>
      <c r="AJ64" s="114" t="str">
        <f>IF(ISBLANK('In Process Calc.'!K72),"",'In Process Calc.'!K72)</f>
        <v/>
      </c>
      <c r="AK64" s="114" t="str">
        <f>IF(ISBLANK('In Process Calc.'!L72),"",'In Process Calc.'!L72)</f>
        <v/>
      </c>
      <c r="AL64" s="114" t="str">
        <f>IF(ISBLANK('In Process Calc.'!M72),"",'In Process Calc.'!M72)</f>
        <v/>
      </c>
      <c r="AM64" s="114" t="str">
        <f>IF(ISBLANK('In Process Calc.'!N72),"",'In Process Calc.'!N72)</f>
        <v/>
      </c>
      <c r="AN64" s="114" t="str">
        <f>IF(ISBLANK('In Process Calc.'!O72),"",'In Process Calc.'!O72)</f>
        <v/>
      </c>
      <c r="AO64" s="114" t="str">
        <f>IF(ISBLANK('In Process Calc.'!P72),"",'In Process Calc.'!P72)</f>
        <v/>
      </c>
      <c r="AP64" s="114" t="str">
        <f>IF(ISBLANK('In Process Calc.'!Q72),"",'In Process Calc.'!Q72)</f>
        <v/>
      </c>
      <c r="AQ64" s="114" t="str">
        <f>IF(ISBLANK('In Process Calc.'!R72),"",'In Process Calc.'!R72)</f>
        <v/>
      </c>
      <c r="AR64" s="114" t="str">
        <f>IF(ISBLANK('In Process Calc.'!S72),"",'In Process Calc.'!S72)</f>
        <v/>
      </c>
      <c r="AS64" s="114" t="str">
        <f>IF(ISBLANK('In Process Calc.'!T72),"",'In Process Calc.'!T72)</f>
        <v/>
      </c>
      <c r="AT64" s="114" t="str">
        <f>IF(ISBLANK('In Process Calc.'!U72),"",'In Process Calc.'!U72)</f>
        <v/>
      </c>
      <c r="AU64" s="114" t="str">
        <f>IF(ISBLANK('In Process Calc.'!V72),"",'In Process Calc.'!V72)</f>
        <v/>
      </c>
      <c r="AV64" s="114" t="str">
        <f>IF(ISBLANK('In Process Calc.'!W72),"",'In Process Calc.'!W72)</f>
        <v/>
      </c>
      <c r="AW64" s="114" t="str">
        <f>IF(ISBLANK('In Process Calc.'!X72),"",'In Process Calc.'!X72)</f>
        <v/>
      </c>
      <c r="AX64" s="114" t="str">
        <f>IF(ISBLANK('In Process Calc.'!Y72),"",'In Process Calc.'!Y72)</f>
        <v/>
      </c>
      <c r="AY64" s="114" t="str">
        <f>IF(ISBLANK('In Process Calc.'!Z72),"",'In Process Calc.'!Z72)</f>
        <v/>
      </c>
      <c r="AZ64" s="114" t="str">
        <f>IF(ISBLANK('In Process Calc.'!AA72),"",'In Process Calc.'!AA72)</f>
        <v/>
      </c>
      <c r="BA64" s="114" t="str">
        <f>IF(ISBLANK('In Process Calc.'!AB72),"",'In Process Calc.'!AB72)</f>
        <v/>
      </c>
      <c r="BB64" s="114" t="str">
        <f>IF(ISBLANK('In Process Calc.'!AC72),"",'In Process Calc.'!AC72)</f>
        <v/>
      </c>
      <c r="BC64" s="114" t="str">
        <f>IF(ISBLANK('In Process Calc.'!AD72),"",'In Process Calc.'!AD72)</f>
        <v/>
      </c>
      <c r="BD64" s="114" t="str">
        <f>IF(ISBLANK('In Process Calc.'!AE72),"",'In Process Calc.'!AE72)</f>
        <v/>
      </c>
      <c r="BE64" s="114" t="str">
        <f>IF(ISBLANK('In Process Calc.'!AF72),"",'In Process Calc.'!AF72)</f>
        <v/>
      </c>
      <c r="BF64" s="114" t="str">
        <f>IF(ISBLANK('In Process Calc.'!AG72),"",'In Process Calc.'!AG72)</f>
        <v/>
      </c>
      <c r="BG64" s="114" t="str">
        <f>IF(ISBLANK('In Process Calc.'!AH72),"",'In Process Calc.'!AH72)</f>
        <v/>
      </c>
      <c r="BH64" s="114" t="str">
        <f>IF(ISBLANK('In Process Calc.'!AI72),"",'In Process Calc.'!AI72)</f>
        <v/>
      </c>
      <c r="BI64" s="114" t="str">
        <f>IF(ISBLANK('In Process Calc.'!AJ72),"",'In Process Calc.'!AJ72)</f>
        <v/>
      </c>
      <c r="BJ64" s="114" t="str">
        <f>IF(ISBLANK('In Process Calc.'!AK72),"",'In Process Calc.'!AK72)</f>
        <v/>
      </c>
      <c r="BK64" s="114" t="str">
        <f>IF(ISBLANK('In Process Calc.'!AL72),"",'In Process Calc.'!AL72)</f>
        <v/>
      </c>
      <c r="BL64" s="114" t="str">
        <f>IF(ISBLANK('In Process Calc.'!AM72),"",'In Process Calc.'!AM72)</f>
        <v/>
      </c>
      <c r="BM64" s="114" t="str">
        <f>IF(ISBLANK('In Process Calc.'!AN72),"",'In Process Calc.'!AN72)</f>
        <v/>
      </c>
      <c r="BN64" s="48"/>
      <c r="BO64" s="48"/>
      <c r="BP64" s="48"/>
      <c r="BQ64" s="48"/>
      <c r="BR64" s="48"/>
      <c r="BS64" s="48"/>
      <c r="BT64" s="48"/>
      <c r="BU64" s="48"/>
      <c r="BV64" s="48"/>
      <c r="BW64" s="48"/>
      <c r="BX64" s="48"/>
      <c r="BY64" s="48"/>
      <c r="BZ64" s="48"/>
      <c r="CA64" s="48"/>
      <c r="CB64" s="48"/>
      <c r="CC64" s="48"/>
      <c r="CD64" s="48"/>
      <c r="CE64" s="48"/>
      <c r="CF64" s="48"/>
      <c r="CG64" s="74" t="s">
        <v>373</v>
      </c>
      <c r="CH64" s="75" t="s">
        <v>374</v>
      </c>
      <c r="CI64" s="59" t="s">
        <v>113</v>
      </c>
      <c r="CJ64" s="59" t="s">
        <v>112</v>
      </c>
      <c r="CK64" s="59" t="s">
        <v>108</v>
      </c>
      <c r="CL64" s="59" t="s">
        <v>295</v>
      </c>
      <c r="CM64" s="59" t="s">
        <v>56</v>
      </c>
      <c r="CN64" s="59" t="s">
        <v>51</v>
      </c>
      <c r="CO64" s="59" t="s">
        <v>49</v>
      </c>
      <c r="CP64" s="59" t="s">
        <v>353</v>
      </c>
      <c r="CQ64" s="59" t="s">
        <v>109</v>
      </c>
      <c r="CR64" s="59" t="s">
        <v>53</v>
      </c>
      <c r="CS64" s="59" t="s">
        <v>50</v>
      </c>
      <c r="CT64" s="59" t="s">
        <v>54</v>
      </c>
      <c r="CU64" s="59" t="s">
        <v>336</v>
      </c>
      <c r="CV64" s="59" t="s">
        <v>61</v>
      </c>
      <c r="CW64" s="59" t="s">
        <v>111</v>
      </c>
      <c r="CX64" s="59" t="s">
        <v>62</v>
      </c>
      <c r="CY64" s="59" t="s">
        <v>63</v>
      </c>
      <c r="CZ64" s="59" t="s">
        <v>59</v>
      </c>
      <c r="DA64" s="59" t="s">
        <v>110</v>
      </c>
      <c r="DB64" s="59" t="s">
        <v>66</v>
      </c>
      <c r="DC64" s="59" t="s">
        <v>365</v>
      </c>
      <c r="DD64" s="59" t="s">
        <v>52</v>
      </c>
      <c r="DE64" s="59" t="s">
        <v>55</v>
      </c>
      <c r="DF64" s="59" t="s">
        <v>354</v>
      </c>
      <c r="DG64" s="59" t="s">
        <v>57</v>
      </c>
      <c r="DH64" s="59" t="s">
        <v>60</v>
      </c>
      <c r="DI64" s="59" t="s">
        <v>58</v>
      </c>
      <c r="DJ64" s="59" t="s">
        <v>115</v>
      </c>
      <c r="DK64" s="59" t="s">
        <v>114</v>
      </c>
      <c r="DL64" s="59" t="s">
        <v>246</v>
      </c>
    </row>
    <row r="65" spans="1:116" x14ac:dyDescent="0.15">
      <c r="A65" s="114" t="str">
        <f>IF(ISBLANK('In Process Calc.'!C65),"",'In Process Calc.'!C65)</f>
        <v/>
      </c>
      <c r="B65" s="114" t="str">
        <f>IF(ISBLANK('Measured Data'!H69),"",'Measured Data'!H69)</f>
        <v/>
      </c>
      <c r="C65" s="114" t="str">
        <f>IF(ISBLANK('In Process Calc.'!K65),"",'In Process Calc.'!K65)</f>
        <v/>
      </c>
      <c r="D65" s="114" t="str">
        <f>IF(ISBLANK('In Process Calc.'!L65),"",'In Process Calc.'!L65)</f>
        <v/>
      </c>
      <c r="E65" s="114" t="str">
        <f>IF(ISBLANK('In Process Calc.'!M65),"",'In Process Calc.'!M65)</f>
        <v/>
      </c>
      <c r="F65" s="114" t="str">
        <f>IF(ISBLANK('In Process Calc.'!N65),"",'In Process Calc.'!N65)</f>
        <v/>
      </c>
      <c r="G65" s="114" t="str">
        <f>IF(ISBLANK('In Process Calc.'!O65),"",'In Process Calc.'!O65)</f>
        <v/>
      </c>
      <c r="H65" s="114" t="str">
        <f>IF(ISBLANK('In Process Calc.'!P65),"",'In Process Calc.'!P65)</f>
        <v/>
      </c>
      <c r="I65" s="114" t="str">
        <f>IF(ISBLANK('In Process Calc.'!Q65),"",'In Process Calc.'!Q65)</f>
        <v/>
      </c>
      <c r="J65" s="114" t="str">
        <f>IF(ISBLANK('In Process Calc.'!R65),"",'In Process Calc.'!R65)</f>
        <v/>
      </c>
      <c r="K65" s="114" t="str">
        <f>IF(ISBLANK('In Process Calc.'!S65),"",'In Process Calc.'!S65)</f>
        <v/>
      </c>
      <c r="L65" s="114" t="str">
        <f>IF(ISBLANK('In Process Calc.'!T65),"",'In Process Calc.'!T65)</f>
        <v/>
      </c>
      <c r="M65" s="114" t="str">
        <f>IF(ISBLANK('In Process Calc.'!U65),"",'In Process Calc.'!U65)</f>
        <v/>
      </c>
      <c r="N65" s="114" t="str">
        <f>IF(ISBLANK('In Process Calc.'!V65),"",'In Process Calc.'!V65)</f>
        <v/>
      </c>
      <c r="O65" s="114" t="str">
        <f>IF(ISBLANK('In Process Calc.'!W65),"",'In Process Calc.'!W65)</f>
        <v/>
      </c>
      <c r="P65" s="114" t="str">
        <f>IF(ISBLANK('In Process Calc.'!X65),"",'In Process Calc.'!X65)</f>
        <v/>
      </c>
      <c r="Q65" s="114" t="str">
        <f>IF(ISBLANK('In Process Calc.'!Y65),"",'In Process Calc.'!Y65)</f>
        <v/>
      </c>
      <c r="R65" s="114" t="str">
        <f>IF(ISBLANK('In Process Calc.'!Z65),"",'In Process Calc.'!Z65)</f>
        <v/>
      </c>
      <c r="S65" s="114" t="str">
        <f>IF(ISBLANK('In Process Calc.'!AA65),"",'In Process Calc.'!AA65)</f>
        <v/>
      </c>
      <c r="T65" s="114" t="str">
        <f>IF(ISBLANK('In Process Calc.'!AB65),"",'In Process Calc.'!AB65)</f>
        <v/>
      </c>
      <c r="U65" s="114" t="str">
        <f>IF(ISBLANK('In Process Calc.'!AC65),"",'In Process Calc.'!AC65)</f>
        <v/>
      </c>
      <c r="V65" s="114" t="str">
        <f>IF(ISBLANK('In Process Calc.'!AD65),"",'In Process Calc.'!AD65)</f>
        <v/>
      </c>
      <c r="W65" s="114" t="str">
        <f>IF(ISBLANK('In Process Calc.'!AE65),"",'In Process Calc.'!AE65)</f>
        <v/>
      </c>
      <c r="X65" s="114" t="str">
        <f>IF(ISBLANK('In Process Calc.'!AF65),"",'In Process Calc.'!AF65)</f>
        <v/>
      </c>
      <c r="Y65" s="114" t="str">
        <f>IF(ISBLANK('In Process Calc.'!AG65),"",'In Process Calc.'!AG65)</f>
        <v/>
      </c>
      <c r="Z65" s="114" t="str">
        <f>IF(ISBLANK('In Process Calc.'!AH65),"",'In Process Calc.'!AH65)</f>
        <v/>
      </c>
      <c r="AA65" s="114" t="str">
        <f>IF(ISBLANK('In Process Calc.'!AI65),"",'In Process Calc.'!AI65)</f>
        <v/>
      </c>
      <c r="AB65" s="114" t="str">
        <f>IF(ISBLANK('In Process Calc.'!AJ65),"",'In Process Calc.'!AJ65)</f>
        <v/>
      </c>
      <c r="AC65" s="114" t="str">
        <f>IF(ISBLANK('In Process Calc.'!AK65),"",'In Process Calc.'!AK65)</f>
        <v/>
      </c>
      <c r="AD65" s="114" t="str">
        <f>IF(ISBLANK('In Process Calc.'!AL65),"",'In Process Calc.'!AL65)</f>
        <v/>
      </c>
      <c r="AE65" s="114" t="str">
        <f>IF(ISBLANK('In Process Calc.'!AM65),"",'In Process Calc.'!AM65)</f>
        <v/>
      </c>
      <c r="AF65" s="114" t="str">
        <f>IF(ISBLANK('In Process Calc.'!AN65),"",'In Process Calc.'!AN65)</f>
        <v/>
      </c>
      <c r="AG65" s="48"/>
      <c r="AH65" s="114" t="str">
        <f>IF(ISBLANK('In Process Calc.'!C73),"",'In Process Calc.'!C73)</f>
        <v/>
      </c>
      <c r="AI65" s="114" t="str">
        <f>IF(ISBLANK('Measured Data'!H77),"",'Measured Data'!H77)</f>
        <v/>
      </c>
      <c r="AJ65" s="114" t="str">
        <f>IF(ISBLANK('In Process Calc.'!K73),"",'In Process Calc.'!K73)</f>
        <v/>
      </c>
      <c r="AK65" s="114" t="str">
        <f>IF(ISBLANK('In Process Calc.'!L73),"",'In Process Calc.'!L73)</f>
        <v/>
      </c>
      <c r="AL65" s="114" t="str">
        <f>IF(ISBLANK('In Process Calc.'!M73),"",'In Process Calc.'!M73)</f>
        <v/>
      </c>
      <c r="AM65" s="114" t="str">
        <f>IF(ISBLANK('In Process Calc.'!N73),"",'In Process Calc.'!N73)</f>
        <v/>
      </c>
      <c r="AN65" s="114" t="str">
        <f>IF(ISBLANK('In Process Calc.'!O73),"",'In Process Calc.'!O73)</f>
        <v/>
      </c>
      <c r="AO65" s="114" t="str">
        <f>IF(ISBLANK('In Process Calc.'!P73),"",'In Process Calc.'!P73)</f>
        <v/>
      </c>
      <c r="AP65" s="114" t="str">
        <f>IF(ISBLANK('In Process Calc.'!Q73),"",'In Process Calc.'!Q73)</f>
        <v/>
      </c>
      <c r="AQ65" s="114" t="str">
        <f>IF(ISBLANK('In Process Calc.'!R73),"",'In Process Calc.'!R73)</f>
        <v/>
      </c>
      <c r="AR65" s="114" t="str">
        <f>IF(ISBLANK('In Process Calc.'!S73),"",'In Process Calc.'!S73)</f>
        <v/>
      </c>
      <c r="AS65" s="114" t="str">
        <f>IF(ISBLANK('In Process Calc.'!T73),"",'In Process Calc.'!T73)</f>
        <v/>
      </c>
      <c r="AT65" s="114" t="str">
        <f>IF(ISBLANK('In Process Calc.'!U73),"",'In Process Calc.'!U73)</f>
        <v/>
      </c>
      <c r="AU65" s="114" t="str">
        <f>IF(ISBLANK('In Process Calc.'!V73),"",'In Process Calc.'!V73)</f>
        <v/>
      </c>
      <c r="AV65" s="114" t="str">
        <f>IF(ISBLANK('In Process Calc.'!W73),"",'In Process Calc.'!W73)</f>
        <v/>
      </c>
      <c r="AW65" s="114" t="str">
        <f>IF(ISBLANK('In Process Calc.'!X73),"",'In Process Calc.'!X73)</f>
        <v/>
      </c>
      <c r="AX65" s="114" t="str">
        <f>IF(ISBLANK('In Process Calc.'!Y73),"",'In Process Calc.'!Y73)</f>
        <v/>
      </c>
      <c r="AY65" s="114" t="str">
        <f>IF(ISBLANK('In Process Calc.'!Z73),"",'In Process Calc.'!Z73)</f>
        <v/>
      </c>
      <c r="AZ65" s="114" t="str">
        <f>IF(ISBLANK('In Process Calc.'!AA73),"",'In Process Calc.'!AA73)</f>
        <v/>
      </c>
      <c r="BA65" s="114" t="str">
        <f>IF(ISBLANK('In Process Calc.'!AB73),"",'In Process Calc.'!AB73)</f>
        <v/>
      </c>
      <c r="BB65" s="114" t="str">
        <f>IF(ISBLANK('In Process Calc.'!AC73),"",'In Process Calc.'!AC73)</f>
        <v/>
      </c>
      <c r="BC65" s="114" t="str">
        <f>IF(ISBLANK('In Process Calc.'!AD73),"",'In Process Calc.'!AD73)</f>
        <v/>
      </c>
      <c r="BD65" s="114" t="str">
        <f>IF(ISBLANK('In Process Calc.'!AE73),"",'In Process Calc.'!AE73)</f>
        <v/>
      </c>
      <c r="BE65" s="114" t="str">
        <f>IF(ISBLANK('In Process Calc.'!AF73),"",'In Process Calc.'!AF73)</f>
        <v/>
      </c>
      <c r="BF65" s="114" t="str">
        <f>IF(ISBLANK('In Process Calc.'!AG73),"",'In Process Calc.'!AG73)</f>
        <v/>
      </c>
      <c r="BG65" s="114" t="str">
        <f>IF(ISBLANK('In Process Calc.'!AH73),"",'In Process Calc.'!AH73)</f>
        <v/>
      </c>
      <c r="BH65" s="114" t="str">
        <f>IF(ISBLANK('In Process Calc.'!AI73),"",'In Process Calc.'!AI73)</f>
        <v/>
      </c>
      <c r="BI65" s="114" t="str">
        <f>IF(ISBLANK('In Process Calc.'!AJ73),"",'In Process Calc.'!AJ73)</f>
        <v/>
      </c>
      <c r="BJ65" s="114" t="str">
        <f>IF(ISBLANK('In Process Calc.'!AK73),"",'In Process Calc.'!AK73)</f>
        <v/>
      </c>
      <c r="BK65" s="114" t="str">
        <f>IF(ISBLANK('In Process Calc.'!AL73),"",'In Process Calc.'!AL73)</f>
        <v/>
      </c>
      <c r="BL65" s="114" t="str">
        <f>IF(ISBLANK('In Process Calc.'!AM73),"",'In Process Calc.'!AM73)</f>
        <v/>
      </c>
      <c r="BM65" s="114" t="str">
        <f>IF(ISBLANK('In Process Calc.'!AN73),"",'In Process Calc.'!AN73)</f>
        <v/>
      </c>
      <c r="BN65" s="48"/>
      <c r="BO65" s="48"/>
      <c r="BP65" s="48"/>
      <c r="BQ65" s="48"/>
      <c r="BR65" s="48"/>
      <c r="BS65" s="48"/>
      <c r="BT65" s="48"/>
      <c r="BU65" s="48"/>
      <c r="BV65" s="48"/>
      <c r="BW65" s="48"/>
      <c r="BX65" s="48"/>
      <c r="BY65" s="48"/>
      <c r="BZ65" s="48"/>
      <c r="CA65" s="48"/>
      <c r="CB65" s="48"/>
      <c r="CC65" s="48"/>
      <c r="CD65" s="48"/>
      <c r="CE65" s="48"/>
      <c r="CF65" s="48"/>
      <c r="CG65" s="48"/>
      <c r="CL65" s="295">
        <f>(CL37-'In Process Calc.'!N3)^2</f>
        <v>7.3680254689990465E-3</v>
      </c>
      <c r="CM65" s="295">
        <f>(CM37-'In Process Calc.'!O3)^2</f>
        <v>3.920887080557591E-7</v>
      </c>
      <c r="CN65" s="295">
        <f>(CN37-'In Process Calc.'!P3)^2</f>
        <v>4.3343275353563131E-7</v>
      </c>
      <c r="CO65" s="295">
        <f>(CO37-'In Process Calc.'!Q3)^2</f>
        <v>5.5910516137469329E-4</v>
      </c>
      <c r="CP65" s="295">
        <f>(CP37-'In Process Calc.'!R3)^2</f>
        <v>8.2352843703304392E-5</v>
      </c>
      <c r="CQ65" s="295">
        <f>(CQ37-'In Process Calc.'!S3)^2</f>
        <v>9.0912951296191147E-2</v>
      </c>
      <c r="CR65" s="295">
        <f>(CR37-'In Process Calc.'!T3)^2</f>
        <v>2.250594681238276E-4</v>
      </c>
      <c r="CS65" s="295">
        <f>(CS37-'In Process Calc.'!U3)^2</f>
        <v>3.0924120967730582E-6</v>
      </c>
      <c r="CT65" s="295">
        <f>(CT37-'In Process Calc.'!V3)^2</f>
        <v>7.6556932873834841E-6</v>
      </c>
      <c r="CU65" s="295">
        <f>(CU37-'In Process Calc.'!W3)^2</f>
        <v>1.5948211949678691E-4</v>
      </c>
      <c r="CV65" s="295">
        <f>(CV37-'In Process Calc.'!X3)^2</f>
        <v>7.9766367699768252E-5</v>
      </c>
      <c r="CW65" s="295">
        <f>(CW37-'In Process Calc.'!Y3)^2</f>
        <v>1.922367592617906E-2</v>
      </c>
      <c r="CX65" s="295">
        <f>(CX37-'In Process Calc.'!Z3)^2</f>
        <v>1.1827382698197443E-5</v>
      </c>
      <c r="CY65" s="295">
        <f>(CY37-'In Process Calc.'!AA3)^2</f>
        <v>1.2258981723316253E-4</v>
      </c>
      <c r="CZ65" s="295">
        <f>(CZ37-'In Process Calc.'!AB3)^2</f>
        <v>3.256050980688124E-7</v>
      </c>
      <c r="DA65" s="295">
        <f>(DA37-'In Process Calc.'!AC3)^2</f>
        <v>7.8451560397882535E-4</v>
      </c>
      <c r="DB65" s="295">
        <f>(DB37-'In Process Calc.'!AD3)^2</f>
        <v>1.8557987416815229E-4</v>
      </c>
      <c r="DC65" s="295">
        <f>(DC37-'In Process Calc.'!AE3)^2</f>
        <v>2.735004523215869E-5</v>
      </c>
      <c r="DD65" s="295">
        <f>(DD37-'In Process Calc.'!AF3)^2</f>
        <v>1.1889978127512845E-3</v>
      </c>
      <c r="DE65" s="295">
        <f>(DE37-'In Process Calc.'!AG3)^2</f>
        <v>1.3401855251275968E-4</v>
      </c>
      <c r="DF65" s="295">
        <f>(DF37-'In Process Calc.'!AH3)^2</f>
        <v>4.3350400467292726E-5</v>
      </c>
      <c r="DG65" s="295">
        <f>(DG37-'In Process Calc.'!AI3)^2</f>
        <v>6.5737708818837328E-4</v>
      </c>
      <c r="DH65" s="295">
        <f>(DH37-'In Process Calc.'!AJ3)^2</f>
        <v>1.4675183112527061E-4</v>
      </c>
      <c r="DI65" s="295">
        <f>(DI37-'In Process Calc.'!AK3)^2</f>
        <v>0</v>
      </c>
      <c r="DJ65" s="295">
        <f>(DJ37-'In Process Calc.'!AL3)^2</f>
        <v>5.1310281630882228E-2</v>
      </c>
      <c r="DK65" s="295">
        <f>(DK37-'In Process Calc.'!AM3)^2</f>
        <v>1.2499824474267958E-2</v>
      </c>
      <c r="DL65" s="295">
        <f>(DL37-'In Process Calc.'!AN3)^2</f>
        <v>1.6311324925100021</v>
      </c>
    </row>
    <row r="66" spans="1:116" x14ac:dyDescent="0.15">
      <c r="A66" s="114" t="str">
        <f>IF(ISBLANK('In Process Calc.'!C66),"",'In Process Calc.'!C66)</f>
        <v/>
      </c>
      <c r="B66" s="114" t="str">
        <f>IF(ISBLANK('Measured Data'!H70),"",'Measured Data'!H70)</f>
        <v/>
      </c>
      <c r="C66" s="114" t="str">
        <f>IF(ISBLANK('In Process Calc.'!K66),"",'In Process Calc.'!K66)</f>
        <v/>
      </c>
      <c r="D66" s="114" t="str">
        <f>IF(ISBLANK('In Process Calc.'!L66),"",'In Process Calc.'!L66)</f>
        <v/>
      </c>
      <c r="E66" s="114" t="str">
        <f>IF(ISBLANK('In Process Calc.'!M66),"",'In Process Calc.'!M66)</f>
        <v/>
      </c>
      <c r="F66" s="114" t="str">
        <f>IF(ISBLANK('In Process Calc.'!N66),"",'In Process Calc.'!N66)</f>
        <v/>
      </c>
      <c r="G66" s="114" t="str">
        <f>IF(ISBLANK('In Process Calc.'!O66),"",'In Process Calc.'!O66)</f>
        <v/>
      </c>
      <c r="H66" s="114" t="str">
        <f>IF(ISBLANK('In Process Calc.'!P66),"",'In Process Calc.'!P66)</f>
        <v/>
      </c>
      <c r="I66" s="114" t="str">
        <f>IF(ISBLANK('In Process Calc.'!Q66),"",'In Process Calc.'!Q66)</f>
        <v/>
      </c>
      <c r="J66" s="114" t="str">
        <f>IF(ISBLANK('In Process Calc.'!R66),"",'In Process Calc.'!R66)</f>
        <v/>
      </c>
      <c r="K66" s="114" t="str">
        <f>IF(ISBLANK('In Process Calc.'!S66),"",'In Process Calc.'!S66)</f>
        <v/>
      </c>
      <c r="L66" s="114" t="str">
        <f>IF(ISBLANK('In Process Calc.'!T66),"",'In Process Calc.'!T66)</f>
        <v/>
      </c>
      <c r="M66" s="114" t="str">
        <f>IF(ISBLANK('In Process Calc.'!U66),"",'In Process Calc.'!U66)</f>
        <v/>
      </c>
      <c r="N66" s="114" t="str">
        <f>IF(ISBLANK('In Process Calc.'!V66),"",'In Process Calc.'!V66)</f>
        <v/>
      </c>
      <c r="O66" s="114" t="str">
        <f>IF(ISBLANK('In Process Calc.'!W66),"",'In Process Calc.'!W66)</f>
        <v/>
      </c>
      <c r="P66" s="114" t="str">
        <f>IF(ISBLANK('In Process Calc.'!X66),"",'In Process Calc.'!X66)</f>
        <v/>
      </c>
      <c r="Q66" s="114" t="str">
        <f>IF(ISBLANK('In Process Calc.'!Y66),"",'In Process Calc.'!Y66)</f>
        <v/>
      </c>
      <c r="R66" s="114" t="str">
        <f>IF(ISBLANK('In Process Calc.'!Z66),"",'In Process Calc.'!Z66)</f>
        <v/>
      </c>
      <c r="S66" s="114" t="str">
        <f>IF(ISBLANK('In Process Calc.'!AA66),"",'In Process Calc.'!AA66)</f>
        <v/>
      </c>
      <c r="T66" s="114" t="str">
        <f>IF(ISBLANK('In Process Calc.'!AB66),"",'In Process Calc.'!AB66)</f>
        <v/>
      </c>
      <c r="U66" s="114" t="str">
        <f>IF(ISBLANK('In Process Calc.'!AC66),"",'In Process Calc.'!AC66)</f>
        <v/>
      </c>
      <c r="V66" s="114" t="str">
        <f>IF(ISBLANK('In Process Calc.'!AD66),"",'In Process Calc.'!AD66)</f>
        <v/>
      </c>
      <c r="W66" s="114" t="str">
        <f>IF(ISBLANK('In Process Calc.'!AE66),"",'In Process Calc.'!AE66)</f>
        <v/>
      </c>
      <c r="X66" s="114" t="str">
        <f>IF(ISBLANK('In Process Calc.'!AF66),"",'In Process Calc.'!AF66)</f>
        <v/>
      </c>
      <c r="Y66" s="114" t="str">
        <f>IF(ISBLANK('In Process Calc.'!AG66),"",'In Process Calc.'!AG66)</f>
        <v/>
      </c>
      <c r="Z66" s="114" t="str">
        <f>IF(ISBLANK('In Process Calc.'!AH66),"",'In Process Calc.'!AH66)</f>
        <v/>
      </c>
      <c r="AA66" s="114" t="str">
        <f>IF(ISBLANK('In Process Calc.'!AI66),"",'In Process Calc.'!AI66)</f>
        <v/>
      </c>
      <c r="AB66" s="114" t="str">
        <f>IF(ISBLANK('In Process Calc.'!AJ66),"",'In Process Calc.'!AJ66)</f>
        <v/>
      </c>
      <c r="AC66" s="114" t="str">
        <f>IF(ISBLANK('In Process Calc.'!AK66),"",'In Process Calc.'!AK66)</f>
        <v/>
      </c>
      <c r="AD66" s="114" t="str">
        <f>IF(ISBLANK('In Process Calc.'!AL66),"",'In Process Calc.'!AL66)</f>
        <v/>
      </c>
      <c r="AE66" s="114" t="str">
        <f>IF(ISBLANK('In Process Calc.'!AM66),"",'In Process Calc.'!AM66)</f>
        <v/>
      </c>
      <c r="AF66" s="114" t="str">
        <f>IF(ISBLANK('In Process Calc.'!AN66),"",'In Process Calc.'!AN66)</f>
        <v/>
      </c>
      <c r="AG66" s="48"/>
      <c r="AH66" s="114" t="str">
        <f>IF(ISBLANK('In Process Calc.'!C74),"",'In Process Calc.'!C74)</f>
        <v/>
      </c>
      <c r="AI66" s="114" t="str">
        <f>IF(ISBLANK('Measured Data'!H78),"",'Measured Data'!H78)</f>
        <v/>
      </c>
      <c r="AJ66" s="114" t="str">
        <f>IF(ISBLANK('In Process Calc.'!K74),"",'In Process Calc.'!K74)</f>
        <v/>
      </c>
      <c r="AK66" s="114" t="str">
        <f>IF(ISBLANK('In Process Calc.'!L74),"",'In Process Calc.'!L74)</f>
        <v/>
      </c>
      <c r="AL66" s="114" t="str">
        <f>IF(ISBLANK('In Process Calc.'!M74),"",'In Process Calc.'!M74)</f>
        <v/>
      </c>
      <c r="AM66" s="114" t="str">
        <f>IF(ISBLANK('In Process Calc.'!N74),"",'In Process Calc.'!N74)</f>
        <v/>
      </c>
      <c r="AN66" s="114" t="str">
        <f>IF(ISBLANK('In Process Calc.'!O74),"",'In Process Calc.'!O74)</f>
        <v/>
      </c>
      <c r="AO66" s="114" t="str">
        <f>IF(ISBLANK('In Process Calc.'!P74),"",'In Process Calc.'!P74)</f>
        <v/>
      </c>
      <c r="AP66" s="114" t="str">
        <f>IF(ISBLANK('In Process Calc.'!Q74),"",'In Process Calc.'!Q74)</f>
        <v/>
      </c>
      <c r="AQ66" s="114" t="str">
        <f>IF(ISBLANK('In Process Calc.'!R74),"",'In Process Calc.'!R74)</f>
        <v/>
      </c>
      <c r="AR66" s="114" t="str">
        <f>IF(ISBLANK('In Process Calc.'!S74),"",'In Process Calc.'!S74)</f>
        <v/>
      </c>
      <c r="AS66" s="114" t="str">
        <f>IF(ISBLANK('In Process Calc.'!T74),"",'In Process Calc.'!T74)</f>
        <v/>
      </c>
      <c r="AT66" s="114" t="str">
        <f>IF(ISBLANK('In Process Calc.'!U74),"",'In Process Calc.'!U74)</f>
        <v/>
      </c>
      <c r="AU66" s="114" t="str">
        <f>IF(ISBLANK('In Process Calc.'!V74),"",'In Process Calc.'!V74)</f>
        <v/>
      </c>
      <c r="AV66" s="114" t="str">
        <f>IF(ISBLANK('In Process Calc.'!W74),"",'In Process Calc.'!W74)</f>
        <v/>
      </c>
      <c r="AW66" s="114" t="str">
        <f>IF(ISBLANK('In Process Calc.'!X74),"",'In Process Calc.'!X74)</f>
        <v/>
      </c>
      <c r="AX66" s="114" t="str">
        <f>IF(ISBLANK('In Process Calc.'!Y74),"",'In Process Calc.'!Y74)</f>
        <v/>
      </c>
      <c r="AY66" s="114" t="str">
        <f>IF(ISBLANK('In Process Calc.'!Z74),"",'In Process Calc.'!Z74)</f>
        <v/>
      </c>
      <c r="AZ66" s="114" t="str">
        <f>IF(ISBLANK('In Process Calc.'!AA74),"",'In Process Calc.'!AA74)</f>
        <v/>
      </c>
      <c r="BA66" s="114" t="str">
        <f>IF(ISBLANK('In Process Calc.'!AB74),"",'In Process Calc.'!AB74)</f>
        <v/>
      </c>
      <c r="BB66" s="114" t="str">
        <f>IF(ISBLANK('In Process Calc.'!AC74),"",'In Process Calc.'!AC74)</f>
        <v/>
      </c>
      <c r="BC66" s="114" t="str">
        <f>IF(ISBLANK('In Process Calc.'!AD74),"",'In Process Calc.'!AD74)</f>
        <v/>
      </c>
      <c r="BD66" s="114" t="str">
        <f>IF(ISBLANK('In Process Calc.'!AE74),"",'In Process Calc.'!AE74)</f>
        <v/>
      </c>
      <c r="BE66" s="114" t="str">
        <f>IF(ISBLANK('In Process Calc.'!AF74),"",'In Process Calc.'!AF74)</f>
        <v/>
      </c>
      <c r="BF66" s="114" t="str">
        <f>IF(ISBLANK('In Process Calc.'!AG74),"",'In Process Calc.'!AG74)</f>
        <v/>
      </c>
      <c r="BG66" s="114" t="str">
        <f>IF(ISBLANK('In Process Calc.'!AH74),"",'In Process Calc.'!AH74)</f>
        <v/>
      </c>
      <c r="BH66" s="114" t="str">
        <f>IF(ISBLANK('In Process Calc.'!AI74),"",'In Process Calc.'!AI74)</f>
        <v/>
      </c>
      <c r="BI66" s="114" t="str">
        <f>IF(ISBLANK('In Process Calc.'!AJ74),"",'In Process Calc.'!AJ74)</f>
        <v/>
      </c>
      <c r="BJ66" s="114" t="str">
        <f>IF(ISBLANK('In Process Calc.'!AK74),"",'In Process Calc.'!AK74)</f>
        <v/>
      </c>
      <c r="BK66" s="114" t="str">
        <f>IF(ISBLANK('In Process Calc.'!AL74),"",'In Process Calc.'!AL74)</f>
        <v/>
      </c>
      <c r="BL66" s="114" t="str">
        <f>IF(ISBLANK('In Process Calc.'!AM74),"",'In Process Calc.'!AM74)</f>
        <v/>
      </c>
      <c r="BM66" s="114" t="str">
        <f>IF(ISBLANK('In Process Calc.'!AN74),"",'In Process Calc.'!AN74)</f>
        <v/>
      </c>
      <c r="BN66" s="48"/>
      <c r="BO66" s="48"/>
      <c r="BP66" s="48"/>
      <c r="BQ66" s="48"/>
      <c r="BR66" s="48"/>
      <c r="BS66" s="48"/>
      <c r="BT66" s="48"/>
      <c r="BU66" s="48"/>
      <c r="BV66" s="48"/>
      <c r="BW66" s="48"/>
      <c r="BX66" s="48"/>
      <c r="BY66" s="48"/>
      <c r="BZ66" s="48"/>
      <c r="CA66" s="48"/>
      <c r="CB66" s="48"/>
      <c r="CC66" s="48"/>
      <c r="CD66" s="48"/>
      <c r="CE66" s="48"/>
      <c r="CF66" s="48"/>
      <c r="CG66" s="48"/>
      <c r="CL66" s="295">
        <f>(CL38-'In Process Calc.'!N4)^2</f>
        <v>9.9803647372948313E-3</v>
      </c>
      <c r="CM66" s="295">
        <f>(CM38-'In Process Calc.'!O4)^2</f>
        <v>5.2612532441776046E-4</v>
      </c>
      <c r="CN66" s="295">
        <f>(CN38-'In Process Calc.'!P4)^2</f>
        <v>0.16016346896446923</v>
      </c>
      <c r="CO66" s="295">
        <f>(CO38-'In Process Calc.'!Q4)^2</f>
        <v>1.1725650576101916E-3</v>
      </c>
      <c r="CP66" s="295">
        <f>(CP38-'In Process Calc.'!R4)^2</f>
        <v>2.3570730309915404E-3</v>
      </c>
      <c r="CQ66" s="295">
        <f>(CQ38-'In Process Calc.'!S4)^2</f>
        <v>5.7631060110276071E-2</v>
      </c>
      <c r="CR66" s="295">
        <f>(CR38-'In Process Calc.'!T4)^2</f>
        <v>4.4792443539223161E-6</v>
      </c>
      <c r="CS66" s="295">
        <f>(CS38-'In Process Calc.'!U4)^2</f>
        <v>2.56087637199215E-4</v>
      </c>
      <c r="CT66" s="295">
        <f>(CT38-'In Process Calc.'!V4)^2</f>
        <v>3.5533936276004228E-2</v>
      </c>
      <c r="CU66" s="295">
        <f>(CU38-'In Process Calc.'!W4)^2</f>
        <v>5.8827135079175565E-3</v>
      </c>
      <c r="CV66" s="295">
        <f>(CV38-'In Process Calc.'!X4)^2</f>
        <v>1.9019984433694878E-3</v>
      </c>
      <c r="CW66" s="295">
        <f>(CW38-'In Process Calc.'!Y4)^2</f>
        <v>0.16844616362633449</v>
      </c>
      <c r="CX66" s="295">
        <f>(CX38-'In Process Calc.'!Z4)^2</f>
        <v>3.2379974521610424E-3</v>
      </c>
      <c r="CY66" s="295">
        <f>(CY38-'In Process Calc.'!AA4)^2</f>
        <v>1.1826327944221678E-4</v>
      </c>
      <c r="CZ66" s="295">
        <f>(CZ38-'In Process Calc.'!AB4)^2</f>
        <v>3.7498186735189569E-4</v>
      </c>
      <c r="DA66" s="295">
        <f>(DA38-'In Process Calc.'!AC4)^2</f>
        <v>9.0525166217321883E-3</v>
      </c>
      <c r="DB66" s="295">
        <f>(DB38-'In Process Calc.'!AD4)^2</f>
        <v>6.0621918890467542E-5</v>
      </c>
      <c r="DC66" s="295">
        <f>(DC38-'In Process Calc.'!AE4)^2</f>
        <v>3.655637777719099E-7</v>
      </c>
      <c r="DD66" s="295">
        <f>(DD38-'In Process Calc.'!AF4)^2</f>
        <v>1.9678195936419167E-2</v>
      </c>
      <c r="DE66" s="295">
        <f>(DE38-'In Process Calc.'!AG4)^2</f>
        <v>4.9502747414038869E-8</v>
      </c>
      <c r="DF66" s="295">
        <f>(DF38-'In Process Calc.'!AH4)^2</f>
        <v>1.7230807181192423E-5</v>
      </c>
      <c r="DG66" s="295">
        <f>(DG38-'In Process Calc.'!AI4)^2</f>
        <v>5.0113487620527964E-3</v>
      </c>
      <c r="DH66" s="295">
        <f>(DH38-'In Process Calc.'!AJ4)^2</f>
        <v>5.3503216206255528E-4</v>
      </c>
      <c r="DI66" s="295">
        <f>(DI38-'In Process Calc.'!AK4)^2</f>
        <v>0</v>
      </c>
      <c r="DJ66" s="295">
        <f>(DJ38-'In Process Calc.'!AL4)^2</f>
        <v>0.98212951558695216</v>
      </c>
      <c r="DK66" s="295">
        <f>(DK38-'In Process Calc.'!AM4)^2</f>
        <v>1.6711855181765385</v>
      </c>
      <c r="DL66" s="295">
        <f>(DL38-'In Process Calc.'!AN4)^2</f>
        <v>17.407551315330551</v>
      </c>
    </row>
    <row r="67" spans="1:116" x14ac:dyDescent="0.15">
      <c r="A67" s="114" t="str">
        <f>IF(ISBLANK('In Process Calc.'!C67),"",'In Process Calc.'!C67)</f>
        <v/>
      </c>
      <c r="B67" s="114" t="str">
        <f>IF(ISBLANK('Measured Data'!H71),"",'Measured Data'!H71)</f>
        <v/>
      </c>
      <c r="C67" s="114" t="str">
        <f>IF(ISBLANK('In Process Calc.'!K67),"",'In Process Calc.'!K67)</f>
        <v/>
      </c>
      <c r="D67" s="114" t="str">
        <f>IF(ISBLANK('In Process Calc.'!L67),"",'In Process Calc.'!L67)</f>
        <v/>
      </c>
      <c r="E67" s="114" t="str">
        <f>IF(ISBLANK('In Process Calc.'!M67),"",'In Process Calc.'!M67)</f>
        <v/>
      </c>
      <c r="F67" s="114" t="str">
        <f>IF(ISBLANK('In Process Calc.'!N67),"",'In Process Calc.'!N67)</f>
        <v/>
      </c>
      <c r="G67" s="114" t="str">
        <f>IF(ISBLANK('In Process Calc.'!O67),"",'In Process Calc.'!O67)</f>
        <v/>
      </c>
      <c r="H67" s="114" t="str">
        <f>IF(ISBLANK('In Process Calc.'!P67),"",'In Process Calc.'!P67)</f>
        <v/>
      </c>
      <c r="I67" s="114" t="str">
        <f>IF(ISBLANK('In Process Calc.'!Q67),"",'In Process Calc.'!Q67)</f>
        <v/>
      </c>
      <c r="J67" s="114" t="str">
        <f>IF(ISBLANK('In Process Calc.'!R67),"",'In Process Calc.'!R67)</f>
        <v/>
      </c>
      <c r="K67" s="114" t="str">
        <f>IF(ISBLANK('In Process Calc.'!S67),"",'In Process Calc.'!S67)</f>
        <v/>
      </c>
      <c r="L67" s="114" t="str">
        <f>IF(ISBLANK('In Process Calc.'!T67),"",'In Process Calc.'!T67)</f>
        <v/>
      </c>
      <c r="M67" s="114" t="str">
        <f>IF(ISBLANK('In Process Calc.'!U67),"",'In Process Calc.'!U67)</f>
        <v/>
      </c>
      <c r="N67" s="114" t="str">
        <f>IF(ISBLANK('In Process Calc.'!V67),"",'In Process Calc.'!V67)</f>
        <v/>
      </c>
      <c r="O67" s="114" t="str">
        <f>IF(ISBLANK('In Process Calc.'!W67),"",'In Process Calc.'!W67)</f>
        <v/>
      </c>
      <c r="P67" s="114" t="str">
        <f>IF(ISBLANK('In Process Calc.'!X67),"",'In Process Calc.'!X67)</f>
        <v/>
      </c>
      <c r="Q67" s="114" t="str">
        <f>IF(ISBLANK('In Process Calc.'!Y67),"",'In Process Calc.'!Y67)</f>
        <v/>
      </c>
      <c r="R67" s="114" t="str">
        <f>IF(ISBLANK('In Process Calc.'!Z67),"",'In Process Calc.'!Z67)</f>
        <v/>
      </c>
      <c r="S67" s="114" t="str">
        <f>IF(ISBLANK('In Process Calc.'!AA67),"",'In Process Calc.'!AA67)</f>
        <v/>
      </c>
      <c r="T67" s="114" t="str">
        <f>IF(ISBLANK('In Process Calc.'!AB67),"",'In Process Calc.'!AB67)</f>
        <v/>
      </c>
      <c r="U67" s="114" t="str">
        <f>IF(ISBLANK('In Process Calc.'!AC67),"",'In Process Calc.'!AC67)</f>
        <v/>
      </c>
      <c r="V67" s="114" t="str">
        <f>IF(ISBLANK('In Process Calc.'!AD67),"",'In Process Calc.'!AD67)</f>
        <v/>
      </c>
      <c r="W67" s="114" t="str">
        <f>IF(ISBLANK('In Process Calc.'!AE67),"",'In Process Calc.'!AE67)</f>
        <v/>
      </c>
      <c r="X67" s="114" t="str">
        <f>IF(ISBLANK('In Process Calc.'!AF67),"",'In Process Calc.'!AF67)</f>
        <v/>
      </c>
      <c r="Y67" s="114" t="str">
        <f>IF(ISBLANK('In Process Calc.'!AG67),"",'In Process Calc.'!AG67)</f>
        <v/>
      </c>
      <c r="Z67" s="114" t="str">
        <f>IF(ISBLANK('In Process Calc.'!AH67),"",'In Process Calc.'!AH67)</f>
        <v/>
      </c>
      <c r="AA67" s="114" t="str">
        <f>IF(ISBLANK('In Process Calc.'!AI67),"",'In Process Calc.'!AI67)</f>
        <v/>
      </c>
      <c r="AB67" s="114" t="str">
        <f>IF(ISBLANK('In Process Calc.'!AJ67),"",'In Process Calc.'!AJ67)</f>
        <v/>
      </c>
      <c r="AC67" s="114" t="str">
        <f>IF(ISBLANK('In Process Calc.'!AK67),"",'In Process Calc.'!AK67)</f>
        <v/>
      </c>
      <c r="AD67" s="114" t="str">
        <f>IF(ISBLANK('In Process Calc.'!AL67),"",'In Process Calc.'!AL67)</f>
        <v/>
      </c>
      <c r="AE67" s="114" t="str">
        <f>IF(ISBLANK('In Process Calc.'!AM67),"",'In Process Calc.'!AM67)</f>
        <v/>
      </c>
      <c r="AF67" s="114" t="str">
        <f>IF(ISBLANK('In Process Calc.'!AN67),"",'In Process Calc.'!AN67)</f>
        <v/>
      </c>
      <c r="AG67" s="48"/>
      <c r="AH67" s="114" t="str">
        <f>IF(ISBLANK('In Process Calc.'!C75),"",'In Process Calc.'!C75)</f>
        <v/>
      </c>
      <c r="AI67" s="114" t="str">
        <f>IF(ISBLANK('Measured Data'!H79),"",'Measured Data'!H79)</f>
        <v/>
      </c>
      <c r="AJ67" s="114" t="str">
        <f>IF(ISBLANK('In Process Calc.'!K75),"",'In Process Calc.'!K75)</f>
        <v/>
      </c>
      <c r="AK67" s="114" t="str">
        <f>IF(ISBLANK('In Process Calc.'!L75),"",'In Process Calc.'!L75)</f>
        <v/>
      </c>
      <c r="AL67" s="114" t="str">
        <f>IF(ISBLANK('In Process Calc.'!M75),"",'In Process Calc.'!M75)</f>
        <v/>
      </c>
      <c r="AM67" s="114" t="str">
        <f>IF(ISBLANK('In Process Calc.'!N75),"",'In Process Calc.'!N75)</f>
        <v/>
      </c>
      <c r="AN67" s="114" t="str">
        <f>IF(ISBLANK('In Process Calc.'!O75),"",'In Process Calc.'!O75)</f>
        <v/>
      </c>
      <c r="AO67" s="114" t="str">
        <f>IF(ISBLANK('In Process Calc.'!P75),"",'In Process Calc.'!P75)</f>
        <v/>
      </c>
      <c r="AP67" s="114" t="str">
        <f>IF(ISBLANK('In Process Calc.'!Q75),"",'In Process Calc.'!Q75)</f>
        <v/>
      </c>
      <c r="AQ67" s="114" t="str">
        <f>IF(ISBLANK('In Process Calc.'!R75),"",'In Process Calc.'!R75)</f>
        <v/>
      </c>
      <c r="AR67" s="114" t="str">
        <f>IF(ISBLANK('In Process Calc.'!S75),"",'In Process Calc.'!S75)</f>
        <v/>
      </c>
      <c r="AS67" s="114" t="str">
        <f>IF(ISBLANK('In Process Calc.'!T75),"",'In Process Calc.'!T75)</f>
        <v/>
      </c>
      <c r="AT67" s="114" t="str">
        <f>IF(ISBLANK('In Process Calc.'!U75),"",'In Process Calc.'!U75)</f>
        <v/>
      </c>
      <c r="AU67" s="114" t="str">
        <f>IF(ISBLANK('In Process Calc.'!V75),"",'In Process Calc.'!V75)</f>
        <v/>
      </c>
      <c r="AV67" s="114" t="str">
        <f>IF(ISBLANK('In Process Calc.'!W75),"",'In Process Calc.'!W75)</f>
        <v/>
      </c>
      <c r="AW67" s="114" t="str">
        <f>IF(ISBLANK('In Process Calc.'!X75),"",'In Process Calc.'!X75)</f>
        <v/>
      </c>
      <c r="AX67" s="114" t="str">
        <f>IF(ISBLANK('In Process Calc.'!Y75),"",'In Process Calc.'!Y75)</f>
        <v/>
      </c>
      <c r="AY67" s="114" t="str">
        <f>IF(ISBLANK('In Process Calc.'!Z75),"",'In Process Calc.'!Z75)</f>
        <v/>
      </c>
      <c r="AZ67" s="114" t="str">
        <f>IF(ISBLANK('In Process Calc.'!AA75),"",'In Process Calc.'!AA75)</f>
        <v/>
      </c>
      <c r="BA67" s="114" t="str">
        <f>IF(ISBLANK('In Process Calc.'!AB75),"",'In Process Calc.'!AB75)</f>
        <v/>
      </c>
      <c r="BB67" s="114" t="str">
        <f>IF(ISBLANK('In Process Calc.'!AC75),"",'In Process Calc.'!AC75)</f>
        <v/>
      </c>
      <c r="BC67" s="114" t="str">
        <f>IF(ISBLANK('In Process Calc.'!AD75),"",'In Process Calc.'!AD75)</f>
        <v/>
      </c>
      <c r="BD67" s="114" t="str">
        <f>IF(ISBLANK('In Process Calc.'!AE75),"",'In Process Calc.'!AE75)</f>
        <v/>
      </c>
      <c r="BE67" s="114" t="str">
        <f>IF(ISBLANK('In Process Calc.'!AF75),"",'In Process Calc.'!AF75)</f>
        <v/>
      </c>
      <c r="BF67" s="114" t="str">
        <f>IF(ISBLANK('In Process Calc.'!AG75),"",'In Process Calc.'!AG75)</f>
        <v/>
      </c>
      <c r="BG67" s="114" t="str">
        <f>IF(ISBLANK('In Process Calc.'!AH75),"",'In Process Calc.'!AH75)</f>
        <v/>
      </c>
      <c r="BH67" s="114" t="str">
        <f>IF(ISBLANK('In Process Calc.'!AI75),"",'In Process Calc.'!AI75)</f>
        <v/>
      </c>
      <c r="BI67" s="114" t="str">
        <f>IF(ISBLANK('In Process Calc.'!AJ75),"",'In Process Calc.'!AJ75)</f>
        <v/>
      </c>
      <c r="BJ67" s="114" t="str">
        <f>IF(ISBLANK('In Process Calc.'!AK75),"",'In Process Calc.'!AK75)</f>
        <v/>
      </c>
      <c r="BK67" s="114" t="str">
        <f>IF(ISBLANK('In Process Calc.'!AL75),"",'In Process Calc.'!AL75)</f>
        <v/>
      </c>
      <c r="BL67" s="114" t="str">
        <f>IF(ISBLANK('In Process Calc.'!AM75),"",'In Process Calc.'!AM75)</f>
        <v/>
      </c>
      <c r="BM67" s="114" t="str">
        <f>IF(ISBLANK('In Process Calc.'!AN75),"",'In Process Calc.'!AN75)</f>
        <v/>
      </c>
      <c r="BN67" s="48"/>
      <c r="BO67" s="48"/>
      <c r="BP67" s="48"/>
      <c r="BQ67" s="48"/>
      <c r="BR67" s="48"/>
      <c r="BS67" s="48"/>
      <c r="BT67" s="48"/>
      <c r="BU67" s="48"/>
      <c r="BV67" s="48"/>
      <c r="BW67" s="48"/>
      <c r="BX67" s="48"/>
      <c r="BY67" s="48"/>
      <c r="BZ67" s="48"/>
      <c r="CA67" s="48"/>
      <c r="CB67" s="48"/>
      <c r="CC67" s="48"/>
      <c r="CD67" s="48"/>
      <c r="CE67" s="48"/>
      <c r="CF67" s="48"/>
      <c r="CG67" s="48"/>
      <c r="CL67" s="295">
        <f>(CL39-'In Process Calc.'!N5)^2</f>
        <v>1.0399650148160447E-2</v>
      </c>
      <c r="CM67" s="295">
        <f>(CM39-'In Process Calc.'!O5)^2</f>
        <v>1.2153728311745775E-8</v>
      </c>
      <c r="CN67" s="295">
        <f>(CN39-'In Process Calc.'!P5)^2</f>
        <v>2.6168384618459811E-4</v>
      </c>
      <c r="CO67" s="295">
        <f>(CO39-'In Process Calc.'!Q5)^2</f>
        <v>1.3131353004228236E-2</v>
      </c>
      <c r="CP67" s="295">
        <f>(CP39-'In Process Calc.'!R5)^2</f>
        <v>7.3314205897892981E-4</v>
      </c>
      <c r="CQ67" s="295">
        <f>(CQ39-'In Process Calc.'!S5)^2</f>
        <v>6.4701379148773358E-2</v>
      </c>
      <c r="CR67" s="295">
        <f>(CR39-'In Process Calc.'!T5)^2</f>
        <v>2.09327507473414E-4</v>
      </c>
      <c r="CS67" s="295">
        <f>(CS39-'In Process Calc.'!U5)^2</f>
        <v>1.1847365749054952E-4</v>
      </c>
      <c r="CT67" s="295">
        <f>(CT39-'In Process Calc.'!V5)^2</f>
        <v>1.7338670479974403E-3</v>
      </c>
      <c r="CU67" s="295">
        <f>(CU39-'In Process Calc.'!W5)^2</f>
        <v>8.9667762346940861E-4</v>
      </c>
      <c r="CV67" s="295">
        <f>(CV39-'In Process Calc.'!X5)^2</f>
        <v>1.5035311342805296E-3</v>
      </c>
      <c r="CW67" s="295">
        <f>(CW39-'In Process Calc.'!Y5)^2</f>
        <v>4.4561663499360422E-2</v>
      </c>
      <c r="CX67" s="295">
        <f>(CX39-'In Process Calc.'!Z5)^2</f>
        <v>7.3419060204652354E-4</v>
      </c>
      <c r="CY67" s="295">
        <f>(CY39-'In Process Calc.'!AA5)^2</f>
        <v>1.1644741170847713E-3</v>
      </c>
      <c r="CZ67" s="295">
        <f>(CZ39-'In Process Calc.'!AB5)^2</f>
        <v>5.5055439158650648E-6</v>
      </c>
      <c r="DA67" s="295">
        <f>(DA39-'In Process Calc.'!AC5)^2</f>
        <v>1.5205013422674848E-3</v>
      </c>
      <c r="DB67" s="295">
        <f>(DB39-'In Process Calc.'!AD5)^2</f>
        <v>2.108960977571156E-3</v>
      </c>
      <c r="DC67" s="295">
        <f>(DC39-'In Process Calc.'!AE5)^2</f>
        <v>5.0300157714129774E-4</v>
      </c>
      <c r="DD67" s="295">
        <f>(DD39-'In Process Calc.'!AF5)^2</f>
        <v>7.1169421199326422E-3</v>
      </c>
      <c r="DE67" s="295">
        <f>(DE39-'In Process Calc.'!AG5)^2</f>
        <v>1.2838908925184159E-3</v>
      </c>
      <c r="DF67" s="295">
        <f>(DF39-'In Process Calc.'!AH5)^2</f>
        <v>4.0249621859736343E-4</v>
      </c>
      <c r="DG67" s="295">
        <f>(DG39-'In Process Calc.'!AI5)^2</f>
        <v>3.0003241807491391E-3</v>
      </c>
      <c r="DH67" s="295">
        <f>(DH39-'In Process Calc.'!AJ5)^2</f>
        <v>1.4483688350930266E-3</v>
      </c>
      <c r="DI67" s="295">
        <f>(DI39-'In Process Calc.'!AK5)^2</f>
        <v>0</v>
      </c>
      <c r="DJ67" s="295">
        <f>(DJ39-'In Process Calc.'!AL5)^2</f>
        <v>0.5190317690511892</v>
      </c>
      <c r="DK67" s="295">
        <f>(DK39-'In Process Calc.'!AM5)^2</f>
        <v>0.41749341377498739</v>
      </c>
      <c r="DL67" s="295">
        <f>(DL39-'In Process Calc.'!AN5)^2</f>
        <v>13.132728722814276</v>
      </c>
    </row>
    <row r="68" spans="1:116" x14ac:dyDescent="0.15">
      <c r="A68" s="114" t="str">
        <f>IF(ISBLANK('In Process Calc.'!C68),"",'In Process Calc.'!C68)</f>
        <v/>
      </c>
      <c r="B68" s="114" t="str">
        <f>IF(ISBLANK('Measured Data'!H72),"",'Measured Data'!H72)</f>
        <v/>
      </c>
      <c r="C68" s="114" t="str">
        <f>IF(ISBLANK('In Process Calc.'!K68),"",'In Process Calc.'!K68)</f>
        <v/>
      </c>
      <c r="D68" s="114" t="str">
        <f>IF(ISBLANK('In Process Calc.'!L68),"",'In Process Calc.'!L68)</f>
        <v/>
      </c>
      <c r="E68" s="114" t="str">
        <f>IF(ISBLANK('In Process Calc.'!M68),"",'In Process Calc.'!M68)</f>
        <v/>
      </c>
      <c r="F68" s="114" t="str">
        <f>IF(ISBLANK('In Process Calc.'!N68),"",'In Process Calc.'!N68)</f>
        <v/>
      </c>
      <c r="G68" s="114" t="str">
        <f>IF(ISBLANK('In Process Calc.'!O68),"",'In Process Calc.'!O68)</f>
        <v/>
      </c>
      <c r="H68" s="114" t="str">
        <f>IF(ISBLANK('In Process Calc.'!P68),"",'In Process Calc.'!P68)</f>
        <v/>
      </c>
      <c r="I68" s="114" t="str">
        <f>IF(ISBLANK('In Process Calc.'!Q68),"",'In Process Calc.'!Q68)</f>
        <v/>
      </c>
      <c r="J68" s="114" t="str">
        <f>IF(ISBLANK('In Process Calc.'!R68),"",'In Process Calc.'!R68)</f>
        <v/>
      </c>
      <c r="K68" s="114" t="str">
        <f>IF(ISBLANK('In Process Calc.'!S68),"",'In Process Calc.'!S68)</f>
        <v/>
      </c>
      <c r="L68" s="114" t="str">
        <f>IF(ISBLANK('In Process Calc.'!T68),"",'In Process Calc.'!T68)</f>
        <v/>
      </c>
      <c r="M68" s="114" t="str">
        <f>IF(ISBLANK('In Process Calc.'!U68),"",'In Process Calc.'!U68)</f>
        <v/>
      </c>
      <c r="N68" s="114" t="str">
        <f>IF(ISBLANK('In Process Calc.'!V68),"",'In Process Calc.'!V68)</f>
        <v/>
      </c>
      <c r="O68" s="114" t="str">
        <f>IF(ISBLANK('In Process Calc.'!W68),"",'In Process Calc.'!W68)</f>
        <v/>
      </c>
      <c r="P68" s="114" t="str">
        <f>IF(ISBLANK('In Process Calc.'!X68),"",'In Process Calc.'!X68)</f>
        <v/>
      </c>
      <c r="Q68" s="114" t="str">
        <f>IF(ISBLANK('In Process Calc.'!Y68),"",'In Process Calc.'!Y68)</f>
        <v/>
      </c>
      <c r="R68" s="114" t="str">
        <f>IF(ISBLANK('In Process Calc.'!Z68),"",'In Process Calc.'!Z68)</f>
        <v/>
      </c>
      <c r="S68" s="114" t="str">
        <f>IF(ISBLANK('In Process Calc.'!AA68),"",'In Process Calc.'!AA68)</f>
        <v/>
      </c>
      <c r="T68" s="114" t="str">
        <f>IF(ISBLANK('In Process Calc.'!AB68),"",'In Process Calc.'!AB68)</f>
        <v/>
      </c>
      <c r="U68" s="114" t="str">
        <f>IF(ISBLANK('In Process Calc.'!AC68),"",'In Process Calc.'!AC68)</f>
        <v/>
      </c>
      <c r="V68" s="114" t="str">
        <f>IF(ISBLANK('In Process Calc.'!AD68),"",'In Process Calc.'!AD68)</f>
        <v/>
      </c>
      <c r="W68" s="114" t="str">
        <f>IF(ISBLANK('In Process Calc.'!AE68),"",'In Process Calc.'!AE68)</f>
        <v/>
      </c>
      <c r="X68" s="114" t="str">
        <f>IF(ISBLANK('In Process Calc.'!AF68),"",'In Process Calc.'!AF68)</f>
        <v/>
      </c>
      <c r="Y68" s="114" t="str">
        <f>IF(ISBLANK('In Process Calc.'!AG68),"",'In Process Calc.'!AG68)</f>
        <v/>
      </c>
      <c r="Z68" s="114" t="str">
        <f>IF(ISBLANK('In Process Calc.'!AH68),"",'In Process Calc.'!AH68)</f>
        <v/>
      </c>
      <c r="AA68" s="114" t="str">
        <f>IF(ISBLANK('In Process Calc.'!AI68),"",'In Process Calc.'!AI68)</f>
        <v/>
      </c>
      <c r="AB68" s="114" t="str">
        <f>IF(ISBLANK('In Process Calc.'!AJ68),"",'In Process Calc.'!AJ68)</f>
        <v/>
      </c>
      <c r="AC68" s="114" t="str">
        <f>IF(ISBLANK('In Process Calc.'!AK68),"",'In Process Calc.'!AK68)</f>
        <v/>
      </c>
      <c r="AD68" s="114" t="str">
        <f>IF(ISBLANK('In Process Calc.'!AL68),"",'In Process Calc.'!AL68)</f>
        <v/>
      </c>
      <c r="AE68" s="114" t="str">
        <f>IF(ISBLANK('In Process Calc.'!AM68),"",'In Process Calc.'!AM68)</f>
        <v/>
      </c>
      <c r="AF68" s="114" t="str">
        <f>IF(ISBLANK('In Process Calc.'!AN68),"",'In Process Calc.'!AN68)</f>
        <v/>
      </c>
      <c r="AG68" s="48"/>
      <c r="AH68" s="114" t="str">
        <f>IF(ISBLANK('In Process Calc.'!C76),"",'In Process Calc.'!C76)</f>
        <v/>
      </c>
      <c r="AI68" s="114" t="str">
        <f>IF(ISBLANK('Measured Data'!H80),"",'Measured Data'!H80)</f>
        <v/>
      </c>
      <c r="AJ68" s="114" t="str">
        <f>IF(ISBLANK('In Process Calc.'!K76),"",'In Process Calc.'!K76)</f>
        <v/>
      </c>
      <c r="AK68" s="114" t="str">
        <f>IF(ISBLANK('In Process Calc.'!L76),"",'In Process Calc.'!L76)</f>
        <v/>
      </c>
      <c r="AL68" s="114" t="str">
        <f>IF(ISBLANK('In Process Calc.'!M76),"",'In Process Calc.'!M76)</f>
        <v/>
      </c>
      <c r="AM68" s="114" t="str">
        <f>IF(ISBLANK('In Process Calc.'!N76),"",'In Process Calc.'!N76)</f>
        <v/>
      </c>
      <c r="AN68" s="114" t="str">
        <f>IF(ISBLANK('In Process Calc.'!O76),"",'In Process Calc.'!O76)</f>
        <v/>
      </c>
      <c r="AO68" s="114" t="str">
        <f>IF(ISBLANK('In Process Calc.'!P76),"",'In Process Calc.'!P76)</f>
        <v/>
      </c>
      <c r="AP68" s="114" t="str">
        <f>IF(ISBLANK('In Process Calc.'!Q76),"",'In Process Calc.'!Q76)</f>
        <v/>
      </c>
      <c r="AQ68" s="114" t="str">
        <f>IF(ISBLANK('In Process Calc.'!R76),"",'In Process Calc.'!R76)</f>
        <v/>
      </c>
      <c r="AR68" s="114" t="str">
        <f>IF(ISBLANK('In Process Calc.'!S76),"",'In Process Calc.'!S76)</f>
        <v/>
      </c>
      <c r="AS68" s="114" t="str">
        <f>IF(ISBLANK('In Process Calc.'!T76),"",'In Process Calc.'!T76)</f>
        <v/>
      </c>
      <c r="AT68" s="114" t="str">
        <f>IF(ISBLANK('In Process Calc.'!U76),"",'In Process Calc.'!U76)</f>
        <v/>
      </c>
      <c r="AU68" s="114" t="str">
        <f>IF(ISBLANK('In Process Calc.'!V76),"",'In Process Calc.'!V76)</f>
        <v/>
      </c>
      <c r="AV68" s="114" t="str">
        <f>IF(ISBLANK('In Process Calc.'!W76),"",'In Process Calc.'!W76)</f>
        <v/>
      </c>
      <c r="AW68" s="114" t="str">
        <f>IF(ISBLANK('In Process Calc.'!X76),"",'In Process Calc.'!X76)</f>
        <v/>
      </c>
      <c r="AX68" s="114" t="str">
        <f>IF(ISBLANK('In Process Calc.'!Y76),"",'In Process Calc.'!Y76)</f>
        <v/>
      </c>
      <c r="AY68" s="114" t="str">
        <f>IF(ISBLANK('In Process Calc.'!Z76),"",'In Process Calc.'!Z76)</f>
        <v/>
      </c>
      <c r="AZ68" s="114" t="str">
        <f>IF(ISBLANK('In Process Calc.'!AA76),"",'In Process Calc.'!AA76)</f>
        <v/>
      </c>
      <c r="BA68" s="114" t="str">
        <f>IF(ISBLANK('In Process Calc.'!AB76),"",'In Process Calc.'!AB76)</f>
        <v/>
      </c>
      <c r="BB68" s="114" t="str">
        <f>IF(ISBLANK('In Process Calc.'!AC76),"",'In Process Calc.'!AC76)</f>
        <v/>
      </c>
      <c r="BC68" s="114" t="str">
        <f>IF(ISBLANK('In Process Calc.'!AD76),"",'In Process Calc.'!AD76)</f>
        <v/>
      </c>
      <c r="BD68" s="114" t="str">
        <f>IF(ISBLANK('In Process Calc.'!AE76),"",'In Process Calc.'!AE76)</f>
        <v/>
      </c>
      <c r="BE68" s="114" t="str">
        <f>IF(ISBLANK('In Process Calc.'!AF76),"",'In Process Calc.'!AF76)</f>
        <v/>
      </c>
      <c r="BF68" s="114" t="str">
        <f>IF(ISBLANK('In Process Calc.'!AG76),"",'In Process Calc.'!AG76)</f>
        <v/>
      </c>
      <c r="BG68" s="114" t="str">
        <f>IF(ISBLANK('In Process Calc.'!AH76),"",'In Process Calc.'!AH76)</f>
        <v/>
      </c>
      <c r="BH68" s="114" t="str">
        <f>IF(ISBLANK('In Process Calc.'!AI76),"",'In Process Calc.'!AI76)</f>
        <v/>
      </c>
      <c r="BI68" s="114" t="str">
        <f>IF(ISBLANK('In Process Calc.'!AJ76),"",'In Process Calc.'!AJ76)</f>
        <v/>
      </c>
      <c r="BJ68" s="114" t="str">
        <f>IF(ISBLANK('In Process Calc.'!AK76),"",'In Process Calc.'!AK76)</f>
        <v/>
      </c>
      <c r="BK68" s="114" t="str">
        <f>IF(ISBLANK('In Process Calc.'!AL76),"",'In Process Calc.'!AL76)</f>
        <v/>
      </c>
      <c r="BL68" s="114" t="str">
        <f>IF(ISBLANK('In Process Calc.'!AM76),"",'In Process Calc.'!AM76)</f>
        <v/>
      </c>
      <c r="BM68" s="114" t="str">
        <f>IF(ISBLANK('In Process Calc.'!AN76),"",'In Process Calc.'!AN76)</f>
        <v/>
      </c>
      <c r="BN68" s="48"/>
      <c r="BO68" s="48"/>
      <c r="BP68" s="48"/>
      <c r="BQ68" s="48"/>
      <c r="BR68" s="48"/>
      <c r="BS68" s="48"/>
      <c r="BT68" s="48"/>
      <c r="BU68" s="48"/>
      <c r="BV68" s="48"/>
      <c r="BW68" s="48"/>
      <c r="BX68" s="48"/>
      <c r="BY68" s="48"/>
      <c r="BZ68" s="48"/>
      <c r="CA68" s="48"/>
      <c r="CB68" s="48"/>
      <c r="CC68" s="48"/>
      <c r="CD68" s="48"/>
      <c r="CE68" s="48"/>
      <c r="CF68" s="48"/>
      <c r="CG68" s="48"/>
      <c r="CL68" s="295">
        <f>(CL40-'In Process Calc.'!N6)^2</f>
        <v>1.7831910425325708E-2</v>
      </c>
      <c r="CM68" s="295">
        <f>(CM40-'In Process Calc.'!O6)^2</f>
        <v>9.6720836698231098E-7</v>
      </c>
      <c r="CN68" s="295">
        <f>(CN40-'In Process Calc.'!P6)^2</f>
        <v>1.089680095850971E-3</v>
      </c>
      <c r="CO68" s="295">
        <f>(CO40-'In Process Calc.'!Q6)^2</f>
        <v>1.3854009456020337E-2</v>
      </c>
      <c r="CP68" s="295">
        <f>(CP40-'In Process Calc.'!R6)^2</f>
        <v>1.846660293098608E-4</v>
      </c>
      <c r="CQ68" s="295">
        <f>(CQ40-'In Process Calc.'!S6)^2</f>
        <v>0.15895398977979375</v>
      </c>
      <c r="CR68" s="295">
        <f>(CR40-'In Process Calc.'!T6)^2</f>
        <v>3.7125520092539787E-4</v>
      </c>
      <c r="CS68" s="295">
        <f>(CS40-'In Process Calc.'!U6)^2</f>
        <v>2.5719514785672967E-3</v>
      </c>
      <c r="CT68" s="295">
        <f>(CT40-'In Process Calc.'!V6)^2</f>
        <v>4.0684827236913525E-3</v>
      </c>
      <c r="CU68" s="295">
        <f>(CU40-'In Process Calc.'!W6)^2</f>
        <v>5.752656089504025E-5</v>
      </c>
      <c r="CV68" s="295">
        <f>(CV40-'In Process Calc.'!X6)^2</f>
        <v>1.2953237239245366E-3</v>
      </c>
      <c r="CW68" s="295">
        <f>(CW40-'In Process Calc.'!Y6)^2</f>
        <v>0.19299210346714793</v>
      </c>
      <c r="CX68" s="295">
        <f>(CX40-'In Process Calc.'!Z6)^2</f>
        <v>1.2021565219530448E-3</v>
      </c>
      <c r="CY68" s="295">
        <f>(CY40-'In Process Calc.'!AA6)^2</f>
        <v>4.0689310998341221E-4</v>
      </c>
      <c r="CZ68" s="295">
        <f>(CZ40-'In Process Calc.'!AB6)^2</f>
        <v>9.429977923386247E-6</v>
      </c>
      <c r="DA68" s="295">
        <f>(DA40-'In Process Calc.'!AC6)^2</f>
        <v>1.4284124589506677E-2</v>
      </c>
      <c r="DB68" s="295">
        <f>(DB40-'In Process Calc.'!AD6)^2</f>
        <v>1.0006777629547377E-3</v>
      </c>
      <c r="DC68" s="295">
        <f>(DC40-'In Process Calc.'!AE6)^2</f>
        <v>4.0838085015256409E-4</v>
      </c>
      <c r="DD68" s="295">
        <f>(DD40-'In Process Calc.'!AF6)^2</f>
        <v>5.3606267328715315E-4</v>
      </c>
      <c r="DE68" s="295">
        <f>(DE40-'In Process Calc.'!AG6)^2</f>
        <v>4.4022114474125557E-4</v>
      </c>
      <c r="DF68" s="295">
        <f>(DF40-'In Process Calc.'!AH6)^2</f>
        <v>1.3631268086344956E-4</v>
      </c>
      <c r="DG68" s="295">
        <f>(DG40-'In Process Calc.'!AI6)^2</f>
        <v>7.7282806003724574E-6</v>
      </c>
      <c r="DH68" s="295">
        <f>(DH40-'In Process Calc.'!AJ6)^2</f>
        <v>5.4821826019831087E-4</v>
      </c>
      <c r="DI68" s="295">
        <f>(DI40-'In Process Calc.'!AK6)^2</f>
        <v>0</v>
      </c>
      <c r="DJ68" s="295">
        <f>(DJ40-'In Process Calc.'!AL6)^2</f>
        <v>0.19400025890964936</v>
      </c>
      <c r="DK68" s="295">
        <f>(DK40-'In Process Calc.'!AM6)^2</f>
        <v>0.53709212663208583</v>
      </c>
      <c r="DL68" s="295">
        <f>(DL40-'In Process Calc.'!AN6)^2</f>
        <v>2.8481688702697854</v>
      </c>
    </row>
    <row r="69" spans="1:116" x14ac:dyDescent="0.15">
      <c r="A69" s="114" t="str">
        <f>IF(ISBLANK('In Process Calc.'!C69),"",'In Process Calc.'!C69)</f>
        <v/>
      </c>
      <c r="B69" s="114" t="str">
        <f>IF(ISBLANK('Measured Data'!H73),"",'Measured Data'!H73)</f>
        <v/>
      </c>
      <c r="C69" s="114" t="str">
        <f>IF(ISBLANK('In Process Calc.'!K69),"",'In Process Calc.'!K69)</f>
        <v/>
      </c>
      <c r="D69" s="114" t="str">
        <f>IF(ISBLANK('In Process Calc.'!L69),"",'In Process Calc.'!L69)</f>
        <v/>
      </c>
      <c r="E69" s="114" t="str">
        <f>IF(ISBLANK('In Process Calc.'!M69),"",'In Process Calc.'!M69)</f>
        <v/>
      </c>
      <c r="F69" s="114" t="str">
        <f>IF(ISBLANK('In Process Calc.'!N69),"",'In Process Calc.'!N69)</f>
        <v/>
      </c>
      <c r="G69" s="114" t="str">
        <f>IF(ISBLANK('In Process Calc.'!O69),"",'In Process Calc.'!O69)</f>
        <v/>
      </c>
      <c r="H69" s="114" t="str">
        <f>IF(ISBLANK('In Process Calc.'!P69),"",'In Process Calc.'!P69)</f>
        <v/>
      </c>
      <c r="I69" s="114" t="str">
        <f>IF(ISBLANK('In Process Calc.'!Q69),"",'In Process Calc.'!Q69)</f>
        <v/>
      </c>
      <c r="J69" s="114" t="str">
        <f>IF(ISBLANK('In Process Calc.'!R69),"",'In Process Calc.'!R69)</f>
        <v/>
      </c>
      <c r="K69" s="114" t="str">
        <f>IF(ISBLANK('In Process Calc.'!S69),"",'In Process Calc.'!S69)</f>
        <v/>
      </c>
      <c r="L69" s="114" t="str">
        <f>IF(ISBLANK('In Process Calc.'!T69),"",'In Process Calc.'!T69)</f>
        <v/>
      </c>
      <c r="M69" s="114" t="str">
        <f>IF(ISBLANK('In Process Calc.'!U69),"",'In Process Calc.'!U69)</f>
        <v/>
      </c>
      <c r="N69" s="114" t="str">
        <f>IF(ISBLANK('In Process Calc.'!V69),"",'In Process Calc.'!V69)</f>
        <v/>
      </c>
      <c r="O69" s="114" t="str">
        <f>IF(ISBLANK('In Process Calc.'!W69),"",'In Process Calc.'!W69)</f>
        <v/>
      </c>
      <c r="P69" s="114" t="str">
        <f>IF(ISBLANK('In Process Calc.'!X69),"",'In Process Calc.'!X69)</f>
        <v/>
      </c>
      <c r="Q69" s="114" t="str">
        <f>IF(ISBLANK('In Process Calc.'!Y69),"",'In Process Calc.'!Y69)</f>
        <v/>
      </c>
      <c r="R69" s="114" t="str">
        <f>IF(ISBLANK('In Process Calc.'!Z69),"",'In Process Calc.'!Z69)</f>
        <v/>
      </c>
      <c r="S69" s="114" t="str">
        <f>IF(ISBLANK('In Process Calc.'!AA69),"",'In Process Calc.'!AA69)</f>
        <v/>
      </c>
      <c r="T69" s="114" t="str">
        <f>IF(ISBLANK('In Process Calc.'!AB69),"",'In Process Calc.'!AB69)</f>
        <v/>
      </c>
      <c r="U69" s="114" t="str">
        <f>IF(ISBLANK('In Process Calc.'!AC69),"",'In Process Calc.'!AC69)</f>
        <v/>
      </c>
      <c r="V69" s="114" t="str">
        <f>IF(ISBLANK('In Process Calc.'!AD69),"",'In Process Calc.'!AD69)</f>
        <v/>
      </c>
      <c r="W69" s="114" t="str">
        <f>IF(ISBLANK('In Process Calc.'!AE69),"",'In Process Calc.'!AE69)</f>
        <v/>
      </c>
      <c r="X69" s="114" t="str">
        <f>IF(ISBLANK('In Process Calc.'!AF69),"",'In Process Calc.'!AF69)</f>
        <v/>
      </c>
      <c r="Y69" s="114" t="str">
        <f>IF(ISBLANK('In Process Calc.'!AG69),"",'In Process Calc.'!AG69)</f>
        <v/>
      </c>
      <c r="Z69" s="114" t="str">
        <f>IF(ISBLANK('In Process Calc.'!AH69),"",'In Process Calc.'!AH69)</f>
        <v/>
      </c>
      <c r="AA69" s="114" t="str">
        <f>IF(ISBLANK('In Process Calc.'!AI69),"",'In Process Calc.'!AI69)</f>
        <v/>
      </c>
      <c r="AB69" s="114" t="str">
        <f>IF(ISBLANK('In Process Calc.'!AJ69),"",'In Process Calc.'!AJ69)</f>
        <v/>
      </c>
      <c r="AC69" s="114" t="str">
        <f>IF(ISBLANK('In Process Calc.'!AK69),"",'In Process Calc.'!AK69)</f>
        <v/>
      </c>
      <c r="AD69" s="114" t="str">
        <f>IF(ISBLANK('In Process Calc.'!AL69),"",'In Process Calc.'!AL69)</f>
        <v/>
      </c>
      <c r="AE69" s="114" t="str">
        <f>IF(ISBLANK('In Process Calc.'!AM69),"",'In Process Calc.'!AM69)</f>
        <v/>
      </c>
      <c r="AF69" s="114" t="str">
        <f>IF(ISBLANK('In Process Calc.'!AN69),"",'In Process Calc.'!AN69)</f>
        <v/>
      </c>
      <c r="AG69" s="48"/>
      <c r="AH69" s="114" t="str">
        <f>IF(ISBLANK('In Process Calc.'!C77),"",'In Process Calc.'!C77)</f>
        <v/>
      </c>
      <c r="AI69" s="114" t="str">
        <f>IF(ISBLANK('Measured Data'!H81),"",'Measured Data'!H81)</f>
        <v/>
      </c>
      <c r="AJ69" s="114" t="str">
        <f>IF(ISBLANK('In Process Calc.'!K77),"",'In Process Calc.'!K77)</f>
        <v/>
      </c>
      <c r="AK69" s="114" t="str">
        <f>IF(ISBLANK('In Process Calc.'!L77),"",'In Process Calc.'!L77)</f>
        <v/>
      </c>
      <c r="AL69" s="114" t="str">
        <f>IF(ISBLANK('In Process Calc.'!M77),"",'In Process Calc.'!M77)</f>
        <v/>
      </c>
      <c r="AM69" s="114" t="str">
        <f>IF(ISBLANK('In Process Calc.'!N77),"",'In Process Calc.'!N77)</f>
        <v/>
      </c>
      <c r="AN69" s="114" t="str">
        <f>IF(ISBLANK('In Process Calc.'!O77),"",'In Process Calc.'!O77)</f>
        <v/>
      </c>
      <c r="AO69" s="114" t="str">
        <f>IF(ISBLANK('In Process Calc.'!P77),"",'In Process Calc.'!P77)</f>
        <v/>
      </c>
      <c r="AP69" s="114" t="str">
        <f>IF(ISBLANK('In Process Calc.'!Q77),"",'In Process Calc.'!Q77)</f>
        <v/>
      </c>
      <c r="AQ69" s="114" t="str">
        <f>IF(ISBLANK('In Process Calc.'!R77),"",'In Process Calc.'!R77)</f>
        <v/>
      </c>
      <c r="AR69" s="114" t="str">
        <f>IF(ISBLANK('In Process Calc.'!S77),"",'In Process Calc.'!S77)</f>
        <v/>
      </c>
      <c r="AS69" s="114" t="str">
        <f>IF(ISBLANK('In Process Calc.'!T77),"",'In Process Calc.'!T77)</f>
        <v/>
      </c>
      <c r="AT69" s="114" t="str">
        <f>IF(ISBLANK('In Process Calc.'!U77),"",'In Process Calc.'!U77)</f>
        <v/>
      </c>
      <c r="AU69" s="114" t="str">
        <f>IF(ISBLANK('In Process Calc.'!V77),"",'In Process Calc.'!V77)</f>
        <v/>
      </c>
      <c r="AV69" s="114" t="str">
        <f>IF(ISBLANK('In Process Calc.'!W77),"",'In Process Calc.'!W77)</f>
        <v/>
      </c>
      <c r="AW69" s="114" t="str">
        <f>IF(ISBLANK('In Process Calc.'!X77),"",'In Process Calc.'!X77)</f>
        <v/>
      </c>
      <c r="AX69" s="114" t="str">
        <f>IF(ISBLANK('In Process Calc.'!Y77),"",'In Process Calc.'!Y77)</f>
        <v/>
      </c>
      <c r="AY69" s="114" t="str">
        <f>IF(ISBLANK('In Process Calc.'!Z77),"",'In Process Calc.'!Z77)</f>
        <v/>
      </c>
      <c r="AZ69" s="114" t="str">
        <f>IF(ISBLANK('In Process Calc.'!AA77),"",'In Process Calc.'!AA77)</f>
        <v/>
      </c>
      <c r="BA69" s="114" t="str">
        <f>IF(ISBLANK('In Process Calc.'!AB77),"",'In Process Calc.'!AB77)</f>
        <v/>
      </c>
      <c r="BB69" s="114" t="str">
        <f>IF(ISBLANK('In Process Calc.'!AC77),"",'In Process Calc.'!AC77)</f>
        <v/>
      </c>
      <c r="BC69" s="114" t="str">
        <f>IF(ISBLANK('In Process Calc.'!AD77),"",'In Process Calc.'!AD77)</f>
        <v/>
      </c>
      <c r="BD69" s="114" t="str">
        <f>IF(ISBLANK('In Process Calc.'!AE77),"",'In Process Calc.'!AE77)</f>
        <v/>
      </c>
      <c r="BE69" s="114" t="str">
        <f>IF(ISBLANK('In Process Calc.'!AF77),"",'In Process Calc.'!AF77)</f>
        <v/>
      </c>
      <c r="BF69" s="114" t="str">
        <f>IF(ISBLANK('In Process Calc.'!AG77),"",'In Process Calc.'!AG77)</f>
        <v/>
      </c>
      <c r="BG69" s="114" t="str">
        <f>IF(ISBLANK('In Process Calc.'!AH77),"",'In Process Calc.'!AH77)</f>
        <v/>
      </c>
      <c r="BH69" s="114" t="str">
        <f>IF(ISBLANK('In Process Calc.'!AI77),"",'In Process Calc.'!AI77)</f>
        <v/>
      </c>
      <c r="BI69" s="114" t="str">
        <f>IF(ISBLANK('In Process Calc.'!AJ77),"",'In Process Calc.'!AJ77)</f>
        <v/>
      </c>
      <c r="BJ69" s="114" t="str">
        <f>IF(ISBLANK('In Process Calc.'!AK77),"",'In Process Calc.'!AK77)</f>
        <v/>
      </c>
      <c r="BK69" s="114" t="str">
        <f>IF(ISBLANK('In Process Calc.'!AL77),"",'In Process Calc.'!AL77)</f>
        <v/>
      </c>
      <c r="BL69" s="114" t="str">
        <f>IF(ISBLANK('In Process Calc.'!AM77),"",'In Process Calc.'!AM77)</f>
        <v/>
      </c>
      <c r="BM69" s="114" t="str">
        <f>IF(ISBLANK('In Process Calc.'!AN77),"",'In Process Calc.'!AN77)</f>
        <v/>
      </c>
      <c r="BN69" s="48"/>
      <c r="BO69" s="48"/>
      <c r="BP69" s="48"/>
      <c r="BQ69" s="48"/>
      <c r="BR69" s="48"/>
      <c r="BS69" s="48"/>
      <c r="BT69" s="48"/>
      <c r="BU69" s="48"/>
      <c r="BV69" s="48"/>
      <c r="BW69" s="48"/>
      <c r="BX69" s="48"/>
      <c r="BY69" s="48"/>
      <c r="BZ69" s="48"/>
      <c r="CA69" s="48"/>
      <c r="CB69" s="48"/>
      <c r="CC69" s="48"/>
      <c r="CD69" s="48"/>
      <c r="CE69" s="48"/>
      <c r="CF69" s="48"/>
      <c r="CG69" s="48"/>
      <c r="CL69" s="295">
        <f>(CL41-'In Process Calc.'!N7)^2</f>
        <v>0.25134762238836017</v>
      </c>
      <c r="CM69" s="295">
        <f>(CM41-'In Process Calc.'!O7)^2</f>
        <v>2.5816482623908604E-2</v>
      </c>
      <c r="CN69" s="295">
        <f>(CN41-'In Process Calc.'!P7)^2</f>
        <v>7.9784539647682582</v>
      </c>
      <c r="CO69" s="295">
        <f>(CO41-'In Process Calc.'!Q7)^2</f>
        <v>7.4680053257623414E-3</v>
      </c>
      <c r="CP69" s="295">
        <f>(CP41-'In Process Calc.'!R7)^2</f>
        <v>0.10514240823071852</v>
      </c>
      <c r="CQ69" s="295">
        <f>(CQ41-'In Process Calc.'!S7)^2</f>
        <v>3.2286001701230464E-2</v>
      </c>
      <c r="CR69" s="295">
        <f>(CR41-'In Process Calc.'!T7)^2</f>
        <v>4.4267382607247569E-5</v>
      </c>
      <c r="CS69" s="295">
        <f>(CS41-'In Process Calc.'!U7)^2</f>
        <v>5.5232262631904226E-3</v>
      </c>
      <c r="CT69" s="295">
        <f>(CT41-'In Process Calc.'!V7)^2</f>
        <v>0.85812841814980967</v>
      </c>
      <c r="CU69" s="295">
        <f>(CU41-'In Process Calc.'!W7)^2</f>
        <v>5.092312239977647E-2</v>
      </c>
      <c r="CV69" s="295">
        <f>(CV41-'In Process Calc.'!X7)^2</f>
        <v>9.4068615683878379E-2</v>
      </c>
      <c r="CW69" s="295">
        <f>(CW41-'In Process Calc.'!Y7)^2</f>
        <v>6.357514862446785E-2</v>
      </c>
      <c r="CX69" s="295">
        <f>(CX41-'In Process Calc.'!Z7)^2</f>
        <v>0.28236645520322934</v>
      </c>
      <c r="CY69" s="295">
        <f>(CY41-'In Process Calc.'!AA7)^2</f>
        <v>5.3356841677292148E-2</v>
      </c>
      <c r="CZ69" s="295">
        <f>(CZ41-'In Process Calc.'!AB7)^2</f>
        <v>9.317171965001033E-3</v>
      </c>
      <c r="DA69" s="295">
        <f>(DA41-'In Process Calc.'!AC7)^2</f>
        <v>9.2240988644916505E-2</v>
      </c>
      <c r="DB69" s="295">
        <f>(DB41-'In Process Calc.'!AD7)^2</f>
        <v>1.6639914673376069E-2</v>
      </c>
      <c r="DC69" s="295">
        <f>(DC41-'In Process Calc.'!AE7)^2</f>
        <v>1.7643867299288702E-2</v>
      </c>
      <c r="DD69" s="295">
        <f>(DD41-'In Process Calc.'!AF7)^2</f>
        <v>1.3033414335066789</v>
      </c>
      <c r="DE69" s="295">
        <f>(DE41-'In Process Calc.'!AG7)^2</f>
        <v>3.1160364042776317E-2</v>
      </c>
      <c r="DF69" s="295">
        <f>(DF41-'In Process Calc.'!AH7)^2</f>
        <v>4.8634830598020228E-3</v>
      </c>
      <c r="DG69" s="295">
        <f>(DG41-'In Process Calc.'!AI7)^2</f>
        <v>5.913045873968506E-2</v>
      </c>
      <c r="DH69" s="295">
        <f>(DH41-'In Process Calc.'!AJ7)^2</f>
        <v>0.10685339902935864</v>
      </c>
      <c r="DI69" s="295">
        <f>(DI41-'In Process Calc.'!AK7)^2</f>
        <v>0</v>
      </c>
      <c r="DJ69" s="295">
        <f>(DJ41-'In Process Calc.'!AL7)^2</f>
        <v>50.083360005235178</v>
      </c>
      <c r="DK69" s="295">
        <f>(DK41-'In Process Calc.'!AM7)^2</f>
        <v>75.265806021485446</v>
      </c>
      <c r="DL69" s="295">
        <f>(DL41-'In Process Calc.'!AN7)^2</f>
        <v>914.76145960026065</v>
      </c>
    </row>
    <row r="70" spans="1:116" x14ac:dyDescent="0.15">
      <c r="A70" s="114" t="str">
        <f>IF(ISBLANK('In Process Calc.'!C70),"",'In Process Calc.'!C70)</f>
        <v/>
      </c>
      <c r="B70" s="114" t="str">
        <f>IF(ISBLANK('Measured Data'!H74),"",'Measured Data'!H74)</f>
        <v/>
      </c>
      <c r="C70" s="114" t="str">
        <f>IF(ISBLANK('In Process Calc.'!K70),"",'In Process Calc.'!K70)</f>
        <v/>
      </c>
      <c r="D70" s="114" t="str">
        <f>IF(ISBLANK('In Process Calc.'!L70),"",'In Process Calc.'!L70)</f>
        <v/>
      </c>
      <c r="E70" s="114" t="str">
        <f>IF(ISBLANK('In Process Calc.'!M70),"",'In Process Calc.'!M70)</f>
        <v/>
      </c>
      <c r="F70" s="114" t="str">
        <f>IF(ISBLANK('In Process Calc.'!N70),"",'In Process Calc.'!N70)</f>
        <v/>
      </c>
      <c r="G70" s="114" t="str">
        <f>IF(ISBLANK('In Process Calc.'!O70),"",'In Process Calc.'!O70)</f>
        <v/>
      </c>
      <c r="H70" s="114" t="str">
        <f>IF(ISBLANK('In Process Calc.'!P70),"",'In Process Calc.'!P70)</f>
        <v/>
      </c>
      <c r="I70" s="114" t="str">
        <f>IF(ISBLANK('In Process Calc.'!Q70),"",'In Process Calc.'!Q70)</f>
        <v/>
      </c>
      <c r="J70" s="114" t="str">
        <f>IF(ISBLANK('In Process Calc.'!R70),"",'In Process Calc.'!R70)</f>
        <v/>
      </c>
      <c r="K70" s="114" t="str">
        <f>IF(ISBLANK('In Process Calc.'!S70),"",'In Process Calc.'!S70)</f>
        <v/>
      </c>
      <c r="L70" s="114" t="str">
        <f>IF(ISBLANK('In Process Calc.'!T70),"",'In Process Calc.'!T70)</f>
        <v/>
      </c>
      <c r="M70" s="114" t="str">
        <f>IF(ISBLANK('In Process Calc.'!U70),"",'In Process Calc.'!U70)</f>
        <v/>
      </c>
      <c r="N70" s="114" t="str">
        <f>IF(ISBLANK('In Process Calc.'!V70),"",'In Process Calc.'!V70)</f>
        <v/>
      </c>
      <c r="O70" s="114" t="str">
        <f>IF(ISBLANK('In Process Calc.'!W70),"",'In Process Calc.'!W70)</f>
        <v/>
      </c>
      <c r="P70" s="114" t="str">
        <f>IF(ISBLANK('In Process Calc.'!X70),"",'In Process Calc.'!X70)</f>
        <v/>
      </c>
      <c r="Q70" s="114" t="str">
        <f>IF(ISBLANK('In Process Calc.'!Y70),"",'In Process Calc.'!Y70)</f>
        <v/>
      </c>
      <c r="R70" s="114" t="str">
        <f>IF(ISBLANK('In Process Calc.'!Z70),"",'In Process Calc.'!Z70)</f>
        <v/>
      </c>
      <c r="S70" s="114" t="str">
        <f>IF(ISBLANK('In Process Calc.'!AA70),"",'In Process Calc.'!AA70)</f>
        <v/>
      </c>
      <c r="T70" s="114" t="str">
        <f>IF(ISBLANK('In Process Calc.'!AB70),"",'In Process Calc.'!AB70)</f>
        <v/>
      </c>
      <c r="U70" s="114" t="str">
        <f>IF(ISBLANK('In Process Calc.'!AC70),"",'In Process Calc.'!AC70)</f>
        <v/>
      </c>
      <c r="V70" s="114" t="str">
        <f>IF(ISBLANK('In Process Calc.'!AD70),"",'In Process Calc.'!AD70)</f>
        <v/>
      </c>
      <c r="W70" s="114" t="str">
        <f>IF(ISBLANK('In Process Calc.'!AE70),"",'In Process Calc.'!AE70)</f>
        <v/>
      </c>
      <c r="X70" s="114" t="str">
        <f>IF(ISBLANK('In Process Calc.'!AF70),"",'In Process Calc.'!AF70)</f>
        <v/>
      </c>
      <c r="Y70" s="114" t="str">
        <f>IF(ISBLANK('In Process Calc.'!AG70),"",'In Process Calc.'!AG70)</f>
        <v/>
      </c>
      <c r="Z70" s="114" t="str">
        <f>IF(ISBLANK('In Process Calc.'!AH70),"",'In Process Calc.'!AH70)</f>
        <v/>
      </c>
      <c r="AA70" s="114" t="str">
        <f>IF(ISBLANK('In Process Calc.'!AI70),"",'In Process Calc.'!AI70)</f>
        <v/>
      </c>
      <c r="AB70" s="114" t="str">
        <f>IF(ISBLANK('In Process Calc.'!AJ70),"",'In Process Calc.'!AJ70)</f>
        <v/>
      </c>
      <c r="AC70" s="114" t="str">
        <f>IF(ISBLANK('In Process Calc.'!AK70),"",'In Process Calc.'!AK70)</f>
        <v/>
      </c>
      <c r="AD70" s="114" t="str">
        <f>IF(ISBLANK('In Process Calc.'!AL70),"",'In Process Calc.'!AL70)</f>
        <v/>
      </c>
      <c r="AE70" s="114" t="str">
        <f>IF(ISBLANK('In Process Calc.'!AM70),"",'In Process Calc.'!AM70)</f>
        <v/>
      </c>
      <c r="AF70" s="114" t="str">
        <f>IF(ISBLANK('In Process Calc.'!AN70),"",'In Process Calc.'!AN70)</f>
        <v/>
      </c>
      <c r="AG70" s="48"/>
      <c r="AH70" s="114" t="str">
        <f>IF(ISBLANK('In Process Calc.'!C78),"",'In Process Calc.'!C78)</f>
        <v/>
      </c>
      <c r="AI70" s="114" t="str">
        <f>IF(ISBLANK('Measured Data'!H82),"",'Measured Data'!H82)</f>
        <v/>
      </c>
      <c r="AJ70" s="114" t="str">
        <f>IF(ISBLANK('In Process Calc.'!K78),"",'In Process Calc.'!K78)</f>
        <v/>
      </c>
      <c r="AK70" s="114" t="str">
        <f>IF(ISBLANK('In Process Calc.'!L78),"",'In Process Calc.'!L78)</f>
        <v/>
      </c>
      <c r="AL70" s="114" t="str">
        <f>IF(ISBLANK('In Process Calc.'!M78),"",'In Process Calc.'!M78)</f>
        <v/>
      </c>
      <c r="AM70" s="114" t="str">
        <f>IF(ISBLANK('In Process Calc.'!N78),"",'In Process Calc.'!N78)</f>
        <v/>
      </c>
      <c r="AN70" s="114" t="str">
        <f>IF(ISBLANK('In Process Calc.'!O78),"",'In Process Calc.'!O78)</f>
        <v/>
      </c>
      <c r="AO70" s="114" t="str">
        <f>IF(ISBLANK('In Process Calc.'!P78),"",'In Process Calc.'!P78)</f>
        <v/>
      </c>
      <c r="AP70" s="114" t="str">
        <f>IF(ISBLANK('In Process Calc.'!Q78),"",'In Process Calc.'!Q78)</f>
        <v/>
      </c>
      <c r="AQ70" s="114" t="str">
        <f>IF(ISBLANK('In Process Calc.'!R78),"",'In Process Calc.'!R78)</f>
        <v/>
      </c>
      <c r="AR70" s="114" t="str">
        <f>IF(ISBLANK('In Process Calc.'!S78),"",'In Process Calc.'!S78)</f>
        <v/>
      </c>
      <c r="AS70" s="114" t="str">
        <f>IF(ISBLANK('In Process Calc.'!T78),"",'In Process Calc.'!T78)</f>
        <v/>
      </c>
      <c r="AT70" s="114" t="str">
        <f>IF(ISBLANK('In Process Calc.'!U78),"",'In Process Calc.'!U78)</f>
        <v/>
      </c>
      <c r="AU70" s="114" t="str">
        <f>IF(ISBLANK('In Process Calc.'!V78),"",'In Process Calc.'!V78)</f>
        <v/>
      </c>
      <c r="AV70" s="114" t="str">
        <f>IF(ISBLANK('In Process Calc.'!W78),"",'In Process Calc.'!W78)</f>
        <v/>
      </c>
      <c r="AW70" s="114" t="str">
        <f>IF(ISBLANK('In Process Calc.'!X78),"",'In Process Calc.'!X78)</f>
        <v/>
      </c>
      <c r="AX70" s="114" t="str">
        <f>IF(ISBLANK('In Process Calc.'!Y78),"",'In Process Calc.'!Y78)</f>
        <v/>
      </c>
      <c r="AY70" s="114" t="str">
        <f>IF(ISBLANK('In Process Calc.'!Z78),"",'In Process Calc.'!Z78)</f>
        <v/>
      </c>
      <c r="AZ70" s="114" t="str">
        <f>IF(ISBLANK('In Process Calc.'!AA78),"",'In Process Calc.'!AA78)</f>
        <v/>
      </c>
      <c r="BA70" s="114" t="str">
        <f>IF(ISBLANK('In Process Calc.'!AB78),"",'In Process Calc.'!AB78)</f>
        <v/>
      </c>
      <c r="BB70" s="114" t="str">
        <f>IF(ISBLANK('In Process Calc.'!AC78),"",'In Process Calc.'!AC78)</f>
        <v/>
      </c>
      <c r="BC70" s="114" t="str">
        <f>IF(ISBLANK('In Process Calc.'!AD78),"",'In Process Calc.'!AD78)</f>
        <v/>
      </c>
      <c r="BD70" s="114" t="str">
        <f>IF(ISBLANK('In Process Calc.'!AE78),"",'In Process Calc.'!AE78)</f>
        <v/>
      </c>
      <c r="BE70" s="114" t="str">
        <f>IF(ISBLANK('In Process Calc.'!AF78),"",'In Process Calc.'!AF78)</f>
        <v/>
      </c>
      <c r="BF70" s="114" t="str">
        <f>IF(ISBLANK('In Process Calc.'!AG78),"",'In Process Calc.'!AG78)</f>
        <v/>
      </c>
      <c r="BG70" s="114" t="str">
        <f>IF(ISBLANK('In Process Calc.'!AH78),"",'In Process Calc.'!AH78)</f>
        <v/>
      </c>
      <c r="BH70" s="114" t="str">
        <f>IF(ISBLANK('In Process Calc.'!AI78),"",'In Process Calc.'!AI78)</f>
        <v/>
      </c>
      <c r="BI70" s="114" t="str">
        <f>IF(ISBLANK('In Process Calc.'!AJ78),"",'In Process Calc.'!AJ78)</f>
        <v/>
      </c>
      <c r="BJ70" s="114" t="str">
        <f>IF(ISBLANK('In Process Calc.'!AK78),"",'In Process Calc.'!AK78)</f>
        <v/>
      </c>
      <c r="BK70" s="114" t="str">
        <f>IF(ISBLANK('In Process Calc.'!AL78),"",'In Process Calc.'!AL78)</f>
        <v/>
      </c>
      <c r="BL70" s="114" t="str">
        <f>IF(ISBLANK('In Process Calc.'!AM78),"",'In Process Calc.'!AM78)</f>
        <v/>
      </c>
      <c r="BM70" s="114" t="str">
        <f>IF(ISBLANK('In Process Calc.'!AN78),"",'In Process Calc.'!AN78)</f>
        <v/>
      </c>
      <c r="BN70" s="48"/>
      <c r="BO70" s="48"/>
      <c r="BP70" s="48"/>
      <c r="BQ70" s="48"/>
      <c r="BR70" s="48"/>
      <c r="BS70" s="48"/>
      <c r="BT70" s="48"/>
      <c r="BU70" s="48"/>
      <c r="BV70" s="48"/>
      <c r="BW70" s="48"/>
      <c r="BX70" s="48"/>
      <c r="BY70" s="48"/>
      <c r="BZ70" s="48"/>
      <c r="CA70" s="48"/>
      <c r="CB70" s="48"/>
      <c r="CC70" s="48"/>
      <c r="CD70" s="48"/>
      <c r="CE70" s="48"/>
      <c r="CF70" s="48"/>
      <c r="CG70" s="48"/>
      <c r="CL70" s="295">
        <f>(CL42-'In Process Calc.'!N8)^2</f>
        <v>0.29879536253150857</v>
      </c>
      <c r="CM70" s="295">
        <f>(CM42-'In Process Calc.'!O8)^2</f>
        <v>4.2515753746057205E-2</v>
      </c>
      <c r="CN70" s="295">
        <f>(CN42-'In Process Calc.'!P8)^2</f>
        <v>11.732851559499592</v>
      </c>
      <c r="CO70" s="295">
        <f>(CO42-'In Process Calc.'!Q8)^2</f>
        <v>6.6254175720612082E-2</v>
      </c>
      <c r="CP70" s="295">
        <f>(CP42-'In Process Calc.'!R8)^2</f>
        <v>0.16277905569407861</v>
      </c>
      <c r="CQ70" s="295">
        <f>(CQ42-'In Process Calc.'!S8)^2</f>
        <v>0.33912228943675693</v>
      </c>
      <c r="CR70" s="295">
        <f>(CR42-'In Process Calc.'!T8)^2</f>
        <v>9.9462696751538698E-5</v>
      </c>
      <c r="CS70" s="295">
        <f>(CS42-'In Process Calc.'!U8)^2</f>
        <v>6.6396001697983977E-5</v>
      </c>
      <c r="CT70" s="295">
        <f>(CT42-'In Process Calc.'!V8)^2</f>
        <v>1.2591037989873584</v>
      </c>
      <c r="CU70" s="295">
        <f>(CU42-'In Process Calc.'!W8)^2</f>
        <v>6.267670609479041E-2</v>
      </c>
      <c r="CV70" s="295">
        <f>(CV42-'In Process Calc.'!X8)^2</f>
        <v>0.15033905812277462</v>
      </c>
      <c r="CW70" s="295">
        <f>(CW42-'In Process Calc.'!Y8)^2</f>
        <v>0.15046757013105322</v>
      </c>
      <c r="CX70" s="295">
        <f>(CX42-'In Process Calc.'!Z8)^2</f>
        <v>0.48894887225375816</v>
      </c>
      <c r="CY70" s="295">
        <f>(CY42-'In Process Calc.'!AA8)^2</f>
        <v>9.780583285993856E-2</v>
      </c>
      <c r="CZ70" s="295">
        <f>(CZ42-'In Process Calc.'!AB8)^2</f>
        <v>1.3985037554948346E-2</v>
      </c>
      <c r="DA70" s="295">
        <f>(DA42-'In Process Calc.'!AC8)^2</f>
        <v>8.6707264727337752E-2</v>
      </c>
      <c r="DB70" s="295">
        <f>(DB42-'In Process Calc.'!AD8)^2</f>
        <v>2.8190290600687725E-2</v>
      </c>
      <c r="DC70" s="295">
        <f>(DC42-'In Process Calc.'!AE8)^2</f>
        <v>3.5183842014039034E-2</v>
      </c>
      <c r="DD70" s="295">
        <f>(DD42-'In Process Calc.'!AF8)^2</f>
        <v>2.1250709861245025</v>
      </c>
      <c r="DE70" s="295">
        <f>(DE42-'In Process Calc.'!AG8)^2</f>
        <v>6.1127366999436168E-2</v>
      </c>
      <c r="DF70" s="295">
        <f>(DF42-'In Process Calc.'!AH8)^2</f>
        <v>8.3212107475851681E-3</v>
      </c>
      <c r="DG70" s="295">
        <f>(DG42-'In Process Calc.'!AI8)^2</f>
        <v>6.5003028906451377E-2</v>
      </c>
      <c r="DH70" s="295">
        <f>(DH42-'In Process Calc.'!AJ8)^2</f>
        <v>0.19069959782326917</v>
      </c>
      <c r="DI70" s="295">
        <f>(DI42-'In Process Calc.'!AK8)^2</f>
        <v>0</v>
      </c>
      <c r="DJ70" s="295">
        <f>(DJ42-'In Process Calc.'!AL8)^2</f>
        <v>79.591932244088326</v>
      </c>
      <c r="DK70" s="295">
        <f>(DK42-'In Process Calc.'!AM8)^2</f>
        <v>120.28026892819436</v>
      </c>
      <c r="DL70" s="295">
        <f>(DL42-'In Process Calc.'!AN8)^2</f>
        <v>1446.58288058486</v>
      </c>
    </row>
    <row r="71" spans="1:116" x14ac:dyDescent="0.15">
      <c r="A71" s="114" t="str">
        <f>IF(ISBLANK('In Process Calc.'!C71),"",'In Process Calc.'!C71)</f>
        <v/>
      </c>
      <c r="B71" s="114" t="str">
        <f>IF(ISBLANK('Measured Data'!H75),"",'Measured Data'!H75)</f>
        <v/>
      </c>
      <c r="C71" s="114" t="str">
        <f>IF(ISBLANK('In Process Calc.'!K71),"",'In Process Calc.'!K71)</f>
        <v/>
      </c>
      <c r="D71" s="114" t="str">
        <f>IF(ISBLANK('In Process Calc.'!L71),"",'In Process Calc.'!L71)</f>
        <v/>
      </c>
      <c r="E71" s="114" t="str">
        <f>IF(ISBLANK('In Process Calc.'!M71),"",'In Process Calc.'!M71)</f>
        <v/>
      </c>
      <c r="F71" s="114" t="str">
        <f>IF(ISBLANK('In Process Calc.'!N71),"",'In Process Calc.'!N71)</f>
        <v/>
      </c>
      <c r="G71" s="114" t="str">
        <f>IF(ISBLANK('In Process Calc.'!O71),"",'In Process Calc.'!O71)</f>
        <v/>
      </c>
      <c r="H71" s="114" t="str">
        <f>IF(ISBLANK('In Process Calc.'!P71),"",'In Process Calc.'!P71)</f>
        <v/>
      </c>
      <c r="I71" s="114" t="str">
        <f>IF(ISBLANK('In Process Calc.'!Q71),"",'In Process Calc.'!Q71)</f>
        <v/>
      </c>
      <c r="J71" s="114" t="str">
        <f>IF(ISBLANK('In Process Calc.'!R71),"",'In Process Calc.'!R71)</f>
        <v/>
      </c>
      <c r="K71" s="114" t="str">
        <f>IF(ISBLANK('In Process Calc.'!S71),"",'In Process Calc.'!S71)</f>
        <v/>
      </c>
      <c r="L71" s="114" t="str">
        <f>IF(ISBLANK('In Process Calc.'!T71),"",'In Process Calc.'!T71)</f>
        <v/>
      </c>
      <c r="M71" s="114" t="str">
        <f>IF(ISBLANK('In Process Calc.'!U71),"",'In Process Calc.'!U71)</f>
        <v/>
      </c>
      <c r="N71" s="114" t="str">
        <f>IF(ISBLANK('In Process Calc.'!V71),"",'In Process Calc.'!V71)</f>
        <v/>
      </c>
      <c r="O71" s="114" t="str">
        <f>IF(ISBLANK('In Process Calc.'!W71),"",'In Process Calc.'!W71)</f>
        <v/>
      </c>
      <c r="P71" s="114" t="str">
        <f>IF(ISBLANK('In Process Calc.'!X71),"",'In Process Calc.'!X71)</f>
        <v/>
      </c>
      <c r="Q71" s="114" t="str">
        <f>IF(ISBLANK('In Process Calc.'!Y71),"",'In Process Calc.'!Y71)</f>
        <v/>
      </c>
      <c r="R71" s="114" t="str">
        <f>IF(ISBLANK('In Process Calc.'!Z71),"",'In Process Calc.'!Z71)</f>
        <v/>
      </c>
      <c r="S71" s="114" t="str">
        <f>IF(ISBLANK('In Process Calc.'!AA71),"",'In Process Calc.'!AA71)</f>
        <v/>
      </c>
      <c r="T71" s="114" t="str">
        <f>IF(ISBLANK('In Process Calc.'!AB71),"",'In Process Calc.'!AB71)</f>
        <v/>
      </c>
      <c r="U71" s="114" t="str">
        <f>IF(ISBLANK('In Process Calc.'!AC71),"",'In Process Calc.'!AC71)</f>
        <v/>
      </c>
      <c r="V71" s="114" t="str">
        <f>IF(ISBLANK('In Process Calc.'!AD71),"",'In Process Calc.'!AD71)</f>
        <v/>
      </c>
      <c r="W71" s="114" t="str">
        <f>IF(ISBLANK('In Process Calc.'!AE71),"",'In Process Calc.'!AE71)</f>
        <v/>
      </c>
      <c r="X71" s="114" t="str">
        <f>IF(ISBLANK('In Process Calc.'!AF71),"",'In Process Calc.'!AF71)</f>
        <v/>
      </c>
      <c r="Y71" s="114" t="str">
        <f>IF(ISBLANK('In Process Calc.'!AG71),"",'In Process Calc.'!AG71)</f>
        <v/>
      </c>
      <c r="Z71" s="114" t="str">
        <f>IF(ISBLANK('In Process Calc.'!AH71),"",'In Process Calc.'!AH71)</f>
        <v/>
      </c>
      <c r="AA71" s="114" t="str">
        <f>IF(ISBLANK('In Process Calc.'!AI71),"",'In Process Calc.'!AI71)</f>
        <v/>
      </c>
      <c r="AB71" s="114" t="str">
        <f>IF(ISBLANK('In Process Calc.'!AJ71),"",'In Process Calc.'!AJ71)</f>
        <v/>
      </c>
      <c r="AC71" s="114" t="str">
        <f>IF(ISBLANK('In Process Calc.'!AK71),"",'In Process Calc.'!AK71)</f>
        <v/>
      </c>
      <c r="AD71" s="114" t="str">
        <f>IF(ISBLANK('In Process Calc.'!AL71),"",'In Process Calc.'!AL71)</f>
        <v/>
      </c>
      <c r="AE71" s="114" t="str">
        <f>IF(ISBLANK('In Process Calc.'!AM71),"",'In Process Calc.'!AM71)</f>
        <v/>
      </c>
      <c r="AF71" s="114" t="str">
        <f>IF(ISBLANK('In Process Calc.'!AN71),"",'In Process Calc.'!AN71)</f>
        <v/>
      </c>
      <c r="AG71" s="48"/>
      <c r="AH71" s="114" t="str">
        <f>IF(ISBLANK('In Process Calc.'!C79),"",'In Process Calc.'!C79)</f>
        <v/>
      </c>
      <c r="AI71" s="114" t="str">
        <f>IF(ISBLANK('Measured Data'!H83),"",'Measured Data'!H83)</f>
        <v/>
      </c>
      <c r="AJ71" s="114" t="str">
        <f>IF(ISBLANK('In Process Calc.'!K79),"",'In Process Calc.'!K79)</f>
        <v/>
      </c>
      <c r="AK71" s="114" t="str">
        <f>IF(ISBLANK('In Process Calc.'!L79),"",'In Process Calc.'!L79)</f>
        <v/>
      </c>
      <c r="AL71" s="114" t="str">
        <f>IF(ISBLANK('In Process Calc.'!M79),"",'In Process Calc.'!M79)</f>
        <v/>
      </c>
      <c r="AM71" s="114" t="str">
        <f>IF(ISBLANK('In Process Calc.'!N79),"",'In Process Calc.'!N79)</f>
        <v/>
      </c>
      <c r="AN71" s="114" t="str">
        <f>IF(ISBLANK('In Process Calc.'!O79),"",'In Process Calc.'!O79)</f>
        <v/>
      </c>
      <c r="AO71" s="114" t="str">
        <f>IF(ISBLANK('In Process Calc.'!P79),"",'In Process Calc.'!P79)</f>
        <v/>
      </c>
      <c r="AP71" s="114" t="str">
        <f>IF(ISBLANK('In Process Calc.'!Q79),"",'In Process Calc.'!Q79)</f>
        <v/>
      </c>
      <c r="AQ71" s="114" t="str">
        <f>IF(ISBLANK('In Process Calc.'!R79),"",'In Process Calc.'!R79)</f>
        <v/>
      </c>
      <c r="AR71" s="114" t="str">
        <f>IF(ISBLANK('In Process Calc.'!S79),"",'In Process Calc.'!S79)</f>
        <v/>
      </c>
      <c r="AS71" s="114" t="str">
        <f>IF(ISBLANK('In Process Calc.'!T79),"",'In Process Calc.'!T79)</f>
        <v/>
      </c>
      <c r="AT71" s="114" t="str">
        <f>IF(ISBLANK('In Process Calc.'!U79),"",'In Process Calc.'!U79)</f>
        <v/>
      </c>
      <c r="AU71" s="114" t="str">
        <f>IF(ISBLANK('In Process Calc.'!V79),"",'In Process Calc.'!V79)</f>
        <v/>
      </c>
      <c r="AV71" s="114" t="str">
        <f>IF(ISBLANK('In Process Calc.'!W79),"",'In Process Calc.'!W79)</f>
        <v/>
      </c>
      <c r="AW71" s="114" t="str">
        <f>IF(ISBLANK('In Process Calc.'!X79),"",'In Process Calc.'!X79)</f>
        <v/>
      </c>
      <c r="AX71" s="114" t="str">
        <f>IF(ISBLANK('In Process Calc.'!Y79),"",'In Process Calc.'!Y79)</f>
        <v/>
      </c>
      <c r="AY71" s="114" t="str">
        <f>IF(ISBLANK('In Process Calc.'!Z79),"",'In Process Calc.'!Z79)</f>
        <v/>
      </c>
      <c r="AZ71" s="114" t="str">
        <f>IF(ISBLANK('In Process Calc.'!AA79),"",'In Process Calc.'!AA79)</f>
        <v/>
      </c>
      <c r="BA71" s="114" t="str">
        <f>IF(ISBLANK('In Process Calc.'!AB79),"",'In Process Calc.'!AB79)</f>
        <v/>
      </c>
      <c r="BB71" s="114" t="str">
        <f>IF(ISBLANK('In Process Calc.'!AC79),"",'In Process Calc.'!AC79)</f>
        <v/>
      </c>
      <c r="BC71" s="114" t="str">
        <f>IF(ISBLANK('In Process Calc.'!AD79),"",'In Process Calc.'!AD79)</f>
        <v/>
      </c>
      <c r="BD71" s="114" t="str">
        <f>IF(ISBLANK('In Process Calc.'!AE79),"",'In Process Calc.'!AE79)</f>
        <v/>
      </c>
      <c r="BE71" s="114" t="str">
        <f>IF(ISBLANK('In Process Calc.'!AF79),"",'In Process Calc.'!AF79)</f>
        <v/>
      </c>
      <c r="BF71" s="114" t="str">
        <f>IF(ISBLANK('In Process Calc.'!AG79),"",'In Process Calc.'!AG79)</f>
        <v/>
      </c>
      <c r="BG71" s="114" t="str">
        <f>IF(ISBLANK('In Process Calc.'!AH79),"",'In Process Calc.'!AH79)</f>
        <v/>
      </c>
      <c r="BH71" s="114" t="str">
        <f>IF(ISBLANK('In Process Calc.'!AI79),"",'In Process Calc.'!AI79)</f>
        <v/>
      </c>
      <c r="BI71" s="114" t="str">
        <f>IF(ISBLANK('In Process Calc.'!AJ79),"",'In Process Calc.'!AJ79)</f>
        <v/>
      </c>
      <c r="BJ71" s="114" t="str">
        <f>IF(ISBLANK('In Process Calc.'!AK79),"",'In Process Calc.'!AK79)</f>
        <v/>
      </c>
      <c r="BK71" s="114" t="str">
        <f>IF(ISBLANK('In Process Calc.'!AL79),"",'In Process Calc.'!AL79)</f>
        <v/>
      </c>
      <c r="BL71" s="114" t="str">
        <f>IF(ISBLANK('In Process Calc.'!AM79),"",'In Process Calc.'!AM79)</f>
        <v/>
      </c>
      <c r="BM71" s="114" t="str">
        <f>IF(ISBLANK('In Process Calc.'!AN79),"",'In Process Calc.'!AN79)</f>
        <v/>
      </c>
      <c r="BN71" s="48"/>
      <c r="BO71" s="48"/>
      <c r="BP71" s="48"/>
      <c r="BQ71" s="48"/>
      <c r="BR71" s="48"/>
      <c r="BS71" s="48"/>
      <c r="BT71" s="48"/>
      <c r="BU71" s="48"/>
      <c r="BV71" s="48"/>
      <c r="BW71" s="48"/>
      <c r="BX71" s="48"/>
      <c r="BY71" s="48"/>
      <c r="BZ71" s="48"/>
      <c r="CA71" s="48"/>
      <c r="CB71" s="48"/>
      <c r="CC71" s="48"/>
      <c r="CD71" s="48"/>
      <c r="CE71" s="48"/>
      <c r="CF71" s="48"/>
      <c r="CG71" s="48"/>
      <c r="CL71" s="295">
        <f>(CL43-'In Process Calc.'!N9)^2</f>
        <v>7.8740933145451969E-2</v>
      </c>
      <c r="CM71" s="295">
        <f>(CM43-'In Process Calc.'!O9)^2</f>
        <v>3.488196330214137E-5</v>
      </c>
      <c r="CN71" s="295">
        <f>(CN43-'In Process Calc.'!P9)^2</f>
        <v>4.092538859566861E-3</v>
      </c>
      <c r="CO71" s="295">
        <f>(CO43-'In Process Calc.'!Q9)^2</f>
        <v>1.5260594366364239E-4</v>
      </c>
      <c r="CP71" s="295">
        <f>(CP43-'In Process Calc.'!R9)^2</f>
        <v>5.5166388093956151E-4</v>
      </c>
      <c r="CQ71" s="295">
        <f>(CQ43-'In Process Calc.'!S9)^2</f>
        <v>0.51288736081816444</v>
      </c>
      <c r="CR71" s="295">
        <f>(CR43-'In Process Calc.'!T9)^2</f>
        <v>4.0314250541473033E-5</v>
      </c>
      <c r="CS71" s="295">
        <f>(CS43-'In Process Calc.'!U9)^2</f>
        <v>4.1479289984470919E-3</v>
      </c>
      <c r="CT71" s="295">
        <f>(CT43-'In Process Calc.'!V9)^2</f>
        <v>7.6042808183804714E-4</v>
      </c>
      <c r="CU71" s="295">
        <f>(CU43-'In Process Calc.'!W9)^2</f>
        <v>4.6693145433322167E-4</v>
      </c>
      <c r="CV71" s="295">
        <f>(CV43-'In Process Calc.'!X9)^2</f>
        <v>1.0264277852566547E-5</v>
      </c>
      <c r="CW71" s="295">
        <f>(CW43-'In Process Calc.'!Y9)^2</f>
        <v>1.6562987868969929E-2</v>
      </c>
      <c r="CX71" s="295">
        <f>(CX43-'In Process Calc.'!Z9)^2</f>
        <v>1.9111128912991512E-5</v>
      </c>
      <c r="CY71" s="295">
        <f>(CY43-'In Process Calc.'!AA9)^2</f>
        <v>2.2180646680318219E-4</v>
      </c>
      <c r="CZ71" s="295">
        <f>(CZ43-'In Process Calc.'!AB9)^2</f>
        <v>5.433566106756738E-5</v>
      </c>
      <c r="DA71" s="295">
        <f>(DA43-'In Process Calc.'!AC9)^2</f>
        <v>0.10743770960751498</v>
      </c>
      <c r="DB71" s="295">
        <f>(DB43-'In Process Calc.'!AD9)^2</f>
        <v>2.5319957332851169E-4</v>
      </c>
      <c r="DC71" s="295">
        <f>(DC43-'In Process Calc.'!AE9)^2</f>
        <v>2.505694870153914E-5</v>
      </c>
      <c r="DD71" s="295">
        <f>(DD43-'In Process Calc.'!AF9)^2</f>
        <v>5.3552175349080942E-3</v>
      </c>
      <c r="DE71" s="295">
        <f>(DE43-'In Process Calc.'!AG9)^2</f>
        <v>3.3613915026559299E-4</v>
      </c>
      <c r="DF71" s="295">
        <f>(DF43-'In Process Calc.'!AH9)^2</f>
        <v>7.0499512035700139E-5</v>
      </c>
      <c r="DG71" s="295">
        <f>(DG43-'In Process Calc.'!AI9)^2</f>
        <v>1.1466872056974766E-2</v>
      </c>
      <c r="DH71" s="295">
        <f>(DH43-'In Process Calc.'!AJ9)^2</f>
        <v>2.286117496997163E-4</v>
      </c>
      <c r="DI71" s="295">
        <f>(DI43-'In Process Calc.'!AK9)^2</f>
        <v>0</v>
      </c>
      <c r="DJ71" s="295">
        <f>(DJ43-'In Process Calc.'!AL9)^2</f>
        <v>0.13993961998916177</v>
      </c>
      <c r="DK71" s="295">
        <f>(DK43-'In Process Calc.'!AM9)^2</f>
        <v>8.1105698799888125E-3</v>
      </c>
      <c r="DL71" s="295">
        <f>(DL43-'In Process Calc.'!AN9)^2</f>
        <v>7.104314716400153</v>
      </c>
    </row>
    <row r="72" spans="1:116" x14ac:dyDescent="0.15">
      <c r="A72" s="114" t="str">
        <f>IF(ISBLANK('In Process Calc.'!C72),"",'In Process Calc.'!C72)</f>
        <v/>
      </c>
      <c r="B72" s="114" t="str">
        <f>IF(ISBLANK('Measured Data'!H76),"",'Measured Data'!H76)</f>
        <v/>
      </c>
      <c r="C72" s="114" t="str">
        <f>IF(ISBLANK('In Process Calc.'!K72),"",'In Process Calc.'!K72)</f>
        <v/>
      </c>
      <c r="D72" s="114" t="str">
        <f>IF(ISBLANK('In Process Calc.'!L72),"",'In Process Calc.'!L72)</f>
        <v/>
      </c>
      <c r="E72" s="114" t="str">
        <f>IF(ISBLANK('In Process Calc.'!M72),"",'In Process Calc.'!M72)</f>
        <v/>
      </c>
      <c r="F72" s="114" t="str">
        <f>IF(ISBLANK('In Process Calc.'!N72),"",'In Process Calc.'!N72)</f>
        <v/>
      </c>
      <c r="G72" s="114" t="str">
        <f>IF(ISBLANK('In Process Calc.'!O72),"",'In Process Calc.'!O72)</f>
        <v/>
      </c>
      <c r="H72" s="114" t="str">
        <f>IF(ISBLANK('In Process Calc.'!P72),"",'In Process Calc.'!P72)</f>
        <v/>
      </c>
      <c r="I72" s="114" t="str">
        <f>IF(ISBLANK('In Process Calc.'!Q72),"",'In Process Calc.'!Q72)</f>
        <v/>
      </c>
      <c r="J72" s="114" t="str">
        <f>IF(ISBLANK('In Process Calc.'!R72),"",'In Process Calc.'!R72)</f>
        <v/>
      </c>
      <c r="K72" s="114" t="str">
        <f>IF(ISBLANK('In Process Calc.'!S72),"",'In Process Calc.'!S72)</f>
        <v/>
      </c>
      <c r="L72" s="114" t="str">
        <f>IF(ISBLANK('In Process Calc.'!T72),"",'In Process Calc.'!T72)</f>
        <v/>
      </c>
      <c r="M72" s="114" t="str">
        <f>IF(ISBLANK('In Process Calc.'!U72),"",'In Process Calc.'!U72)</f>
        <v/>
      </c>
      <c r="N72" s="114" t="str">
        <f>IF(ISBLANK('In Process Calc.'!V72),"",'In Process Calc.'!V72)</f>
        <v/>
      </c>
      <c r="O72" s="114" t="str">
        <f>IF(ISBLANK('In Process Calc.'!W72),"",'In Process Calc.'!W72)</f>
        <v/>
      </c>
      <c r="P72" s="114" t="str">
        <f>IF(ISBLANK('In Process Calc.'!X72),"",'In Process Calc.'!X72)</f>
        <v/>
      </c>
      <c r="Q72" s="114" t="str">
        <f>IF(ISBLANK('In Process Calc.'!Y72),"",'In Process Calc.'!Y72)</f>
        <v/>
      </c>
      <c r="R72" s="114" t="str">
        <f>IF(ISBLANK('In Process Calc.'!Z72),"",'In Process Calc.'!Z72)</f>
        <v/>
      </c>
      <c r="S72" s="114" t="str">
        <f>IF(ISBLANK('In Process Calc.'!AA72),"",'In Process Calc.'!AA72)</f>
        <v/>
      </c>
      <c r="T72" s="114" t="str">
        <f>IF(ISBLANK('In Process Calc.'!AB72),"",'In Process Calc.'!AB72)</f>
        <v/>
      </c>
      <c r="U72" s="114" t="str">
        <f>IF(ISBLANK('In Process Calc.'!AC72),"",'In Process Calc.'!AC72)</f>
        <v/>
      </c>
      <c r="V72" s="114" t="str">
        <f>IF(ISBLANK('In Process Calc.'!AD72),"",'In Process Calc.'!AD72)</f>
        <v/>
      </c>
      <c r="W72" s="114" t="str">
        <f>IF(ISBLANK('In Process Calc.'!AE72),"",'In Process Calc.'!AE72)</f>
        <v/>
      </c>
      <c r="X72" s="114" t="str">
        <f>IF(ISBLANK('In Process Calc.'!AF72),"",'In Process Calc.'!AF72)</f>
        <v/>
      </c>
      <c r="Y72" s="114" t="str">
        <f>IF(ISBLANK('In Process Calc.'!AG72),"",'In Process Calc.'!AG72)</f>
        <v/>
      </c>
      <c r="Z72" s="114" t="str">
        <f>IF(ISBLANK('In Process Calc.'!AH72),"",'In Process Calc.'!AH72)</f>
        <v/>
      </c>
      <c r="AA72" s="114" t="str">
        <f>IF(ISBLANK('In Process Calc.'!AI72),"",'In Process Calc.'!AI72)</f>
        <v/>
      </c>
      <c r="AB72" s="114" t="str">
        <f>IF(ISBLANK('In Process Calc.'!AJ72),"",'In Process Calc.'!AJ72)</f>
        <v/>
      </c>
      <c r="AC72" s="114" t="str">
        <f>IF(ISBLANK('In Process Calc.'!AK72),"",'In Process Calc.'!AK72)</f>
        <v/>
      </c>
      <c r="AD72" s="114" t="str">
        <f>IF(ISBLANK('In Process Calc.'!AL72),"",'In Process Calc.'!AL72)</f>
        <v/>
      </c>
      <c r="AE72" s="114" t="str">
        <f>IF(ISBLANK('In Process Calc.'!AM72),"",'In Process Calc.'!AM72)</f>
        <v/>
      </c>
      <c r="AF72" s="114" t="str">
        <f>IF(ISBLANK('In Process Calc.'!AN72),"",'In Process Calc.'!AN72)</f>
        <v/>
      </c>
      <c r="AG72" s="48"/>
      <c r="AH72" s="114" t="str">
        <f>IF(ISBLANK('In Process Calc.'!C80),"",'In Process Calc.'!C80)</f>
        <v/>
      </c>
      <c r="AI72" s="114" t="str">
        <f>IF(ISBLANK('Measured Data'!H84),"",'Measured Data'!H84)</f>
        <v/>
      </c>
      <c r="AJ72" s="114" t="str">
        <f>IF(ISBLANK('In Process Calc.'!K80),"",'In Process Calc.'!K80)</f>
        <v/>
      </c>
      <c r="AK72" s="114" t="str">
        <f>IF(ISBLANK('In Process Calc.'!L80),"",'In Process Calc.'!L80)</f>
        <v/>
      </c>
      <c r="AL72" s="114" t="str">
        <f>IF(ISBLANK('In Process Calc.'!M80),"",'In Process Calc.'!M80)</f>
        <v/>
      </c>
      <c r="AM72" s="114" t="str">
        <f>IF(ISBLANK('In Process Calc.'!N80),"",'In Process Calc.'!N80)</f>
        <v/>
      </c>
      <c r="AN72" s="114" t="str">
        <f>IF(ISBLANK('In Process Calc.'!O80),"",'In Process Calc.'!O80)</f>
        <v/>
      </c>
      <c r="AO72" s="114" t="str">
        <f>IF(ISBLANK('In Process Calc.'!P80),"",'In Process Calc.'!P80)</f>
        <v/>
      </c>
      <c r="AP72" s="114" t="str">
        <f>IF(ISBLANK('In Process Calc.'!Q80),"",'In Process Calc.'!Q80)</f>
        <v/>
      </c>
      <c r="AQ72" s="114" t="str">
        <f>IF(ISBLANK('In Process Calc.'!R80),"",'In Process Calc.'!R80)</f>
        <v/>
      </c>
      <c r="AR72" s="114" t="str">
        <f>IF(ISBLANK('In Process Calc.'!S80),"",'In Process Calc.'!S80)</f>
        <v/>
      </c>
      <c r="AS72" s="114" t="str">
        <f>IF(ISBLANK('In Process Calc.'!T80),"",'In Process Calc.'!T80)</f>
        <v/>
      </c>
      <c r="AT72" s="114" t="str">
        <f>IF(ISBLANK('In Process Calc.'!U80),"",'In Process Calc.'!U80)</f>
        <v/>
      </c>
      <c r="AU72" s="114" t="str">
        <f>IF(ISBLANK('In Process Calc.'!V80),"",'In Process Calc.'!V80)</f>
        <v/>
      </c>
      <c r="AV72" s="114" t="str">
        <f>IF(ISBLANK('In Process Calc.'!W80),"",'In Process Calc.'!W80)</f>
        <v/>
      </c>
      <c r="AW72" s="114" t="str">
        <f>IF(ISBLANK('In Process Calc.'!X80),"",'In Process Calc.'!X80)</f>
        <v/>
      </c>
      <c r="AX72" s="114" t="str">
        <f>IF(ISBLANK('In Process Calc.'!Y80),"",'In Process Calc.'!Y80)</f>
        <v/>
      </c>
      <c r="AY72" s="114" t="str">
        <f>IF(ISBLANK('In Process Calc.'!Z80),"",'In Process Calc.'!Z80)</f>
        <v/>
      </c>
      <c r="AZ72" s="114" t="str">
        <f>IF(ISBLANK('In Process Calc.'!AA80),"",'In Process Calc.'!AA80)</f>
        <v/>
      </c>
      <c r="BA72" s="114" t="str">
        <f>IF(ISBLANK('In Process Calc.'!AB80),"",'In Process Calc.'!AB80)</f>
        <v/>
      </c>
      <c r="BB72" s="114" t="str">
        <f>IF(ISBLANK('In Process Calc.'!AC80),"",'In Process Calc.'!AC80)</f>
        <v/>
      </c>
      <c r="BC72" s="114" t="str">
        <f>IF(ISBLANK('In Process Calc.'!AD80),"",'In Process Calc.'!AD80)</f>
        <v/>
      </c>
      <c r="BD72" s="114" t="str">
        <f>IF(ISBLANK('In Process Calc.'!AE80),"",'In Process Calc.'!AE80)</f>
        <v/>
      </c>
      <c r="BE72" s="114" t="str">
        <f>IF(ISBLANK('In Process Calc.'!AF80),"",'In Process Calc.'!AF80)</f>
        <v/>
      </c>
      <c r="BF72" s="114" t="str">
        <f>IF(ISBLANK('In Process Calc.'!AG80),"",'In Process Calc.'!AG80)</f>
        <v/>
      </c>
      <c r="BG72" s="114" t="str">
        <f>IF(ISBLANK('In Process Calc.'!AH80),"",'In Process Calc.'!AH80)</f>
        <v/>
      </c>
      <c r="BH72" s="114" t="str">
        <f>IF(ISBLANK('In Process Calc.'!AI80),"",'In Process Calc.'!AI80)</f>
        <v/>
      </c>
      <c r="BI72" s="114" t="str">
        <f>IF(ISBLANK('In Process Calc.'!AJ80),"",'In Process Calc.'!AJ80)</f>
        <v/>
      </c>
      <c r="BJ72" s="114" t="str">
        <f>IF(ISBLANK('In Process Calc.'!AK80),"",'In Process Calc.'!AK80)</f>
        <v/>
      </c>
      <c r="BK72" s="114" t="str">
        <f>IF(ISBLANK('In Process Calc.'!AL80),"",'In Process Calc.'!AL80)</f>
        <v/>
      </c>
      <c r="BL72" s="114" t="str">
        <f>IF(ISBLANK('In Process Calc.'!AM80),"",'In Process Calc.'!AM80)</f>
        <v/>
      </c>
      <c r="BM72" s="114" t="str">
        <f>IF(ISBLANK('In Process Calc.'!AN80),"",'In Process Calc.'!AN80)</f>
        <v/>
      </c>
      <c r="BN72" s="48"/>
      <c r="BO72" s="48"/>
      <c r="BP72" s="48"/>
      <c r="BQ72" s="48"/>
      <c r="BR72" s="48"/>
      <c r="BS72" s="48"/>
      <c r="BT72" s="48"/>
      <c r="BU72" s="48"/>
      <c r="BV72" s="48"/>
      <c r="BW72" s="48"/>
      <c r="BX72" s="48"/>
      <c r="BY72" s="48"/>
      <c r="BZ72" s="48"/>
      <c r="CA72" s="48"/>
      <c r="CB72" s="48"/>
      <c r="CC72" s="48"/>
      <c r="CD72" s="48"/>
      <c r="CE72" s="48"/>
      <c r="CF72" s="48"/>
      <c r="CG72" s="48"/>
      <c r="CL72" s="295">
        <f>(CL44-'In Process Calc.'!N10)^2</f>
        <v>0.32903367377907922</v>
      </c>
      <c r="CM72" s="295">
        <f>(CM44-'In Process Calc.'!O10)^2</f>
        <v>0.11583378253500876</v>
      </c>
      <c r="CN72" s="295">
        <f>(CN44-'In Process Calc.'!P10)^2</f>
        <v>21.327329438111178</v>
      </c>
      <c r="CO72" s="295">
        <f>(CO44-'In Process Calc.'!Q10)^2</f>
        <v>1.2237751039600477</v>
      </c>
      <c r="CP72" s="295">
        <f>(CP44-'In Process Calc.'!R10)^2</f>
        <v>0.37797479753633162</v>
      </c>
      <c r="CQ72" s="295">
        <f>(CQ44-'In Process Calc.'!S10)^2</f>
        <v>0.17432406580232207</v>
      </c>
      <c r="CR72" s="295">
        <f>(CR44-'In Process Calc.'!T10)^2</f>
        <v>1.6628154897224937E-3</v>
      </c>
      <c r="CS72" s="295">
        <f>(CS44-'In Process Calc.'!U10)^2</f>
        <v>4.6008432563699967E-3</v>
      </c>
      <c r="CT72" s="295">
        <f>(CT44-'In Process Calc.'!V10)^2</f>
        <v>2.6894575715757485</v>
      </c>
      <c r="CU72" s="295">
        <f>(CU44-'In Process Calc.'!W10)^2</f>
        <v>9.3864945273402708E-2</v>
      </c>
      <c r="CV72" s="295">
        <f>(CV44-'In Process Calc.'!X10)^2</f>
        <v>0.38831615990848195</v>
      </c>
      <c r="CW72" s="295">
        <f>(CW44-'In Process Calc.'!Y10)^2</f>
        <v>4.8615950282736006E-2</v>
      </c>
      <c r="CX72" s="295">
        <f>(CX44-'In Process Calc.'!Z10)^2</f>
        <v>1.4515102150304802</v>
      </c>
      <c r="CY72" s="295">
        <f>(CY44-'In Process Calc.'!AA10)^2</f>
        <v>0.31570921463260204</v>
      </c>
      <c r="CZ72" s="295">
        <f>(CZ44-'In Process Calc.'!AB10)^2</f>
        <v>3.2433259924504992E-2</v>
      </c>
      <c r="DA72" s="295">
        <f>(DA44-'In Process Calc.'!AC10)^2</f>
        <v>0.1311146801643166</v>
      </c>
      <c r="DB72" s="295">
        <f>(DB44-'In Process Calc.'!AD10)^2</f>
        <v>7.9269652932406121E-2</v>
      </c>
      <c r="DC72" s="295">
        <f>(DC44-'In Process Calc.'!AE10)^2</f>
        <v>0.13079732144671105</v>
      </c>
      <c r="DD72" s="295">
        <f>(DD44-'In Process Calc.'!AF10)^2</f>
        <v>5.5426224796390775</v>
      </c>
      <c r="DE72" s="295">
        <f>(DE44-'In Process Calc.'!AG10)^2</f>
        <v>0.22094106204181035</v>
      </c>
      <c r="DF72" s="295">
        <f>(DF44-'In Process Calc.'!AH10)^2</f>
        <v>2.3703395807740803E-2</v>
      </c>
      <c r="DG72" s="295">
        <f>(DG44-'In Process Calc.'!AI10)^2</f>
        <v>6.1472899488449653E-2</v>
      </c>
      <c r="DH72" s="295">
        <f>(DH44-'In Process Calc.'!AJ10)^2</f>
        <v>0.59251853854121461</v>
      </c>
      <c r="DI72" s="295">
        <f>(DI44-'In Process Calc.'!AK10)^2</f>
        <v>0</v>
      </c>
      <c r="DJ72" s="295">
        <f>(DJ44-'In Process Calc.'!AL10)^2</f>
        <v>200.42811300369712</v>
      </c>
      <c r="DK72" s="295">
        <f>(DK44-'In Process Calc.'!AM10)^2</f>
        <v>307.97652696898155</v>
      </c>
      <c r="DL72" s="295">
        <f>(DL44-'In Process Calc.'!AN10)^2</f>
        <v>3619.4838711835705</v>
      </c>
    </row>
    <row r="73" spans="1:116" x14ac:dyDescent="0.15">
      <c r="A73" s="114" t="str">
        <f>IF(ISBLANK('In Process Calc.'!C73),"",'In Process Calc.'!C73)</f>
        <v/>
      </c>
      <c r="B73" s="114" t="str">
        <f>IF(ISBLANK('Measured Data'!H77),"",'Measured Data'!H77)</f>
        <v/>
      </c>
      <c r="C73" s="114" t="str">
        <f>IF(ISBLANK('In Process Calc.'!K73),"",'In Process Calc.'!K73)</f>
        <v/>
      </c>
      <c r="D73" s="114" t="str">
        <f>IF(ISBLANK('In Process Calc.'!L73),"",'In Process Calc.'!L73)</f>
        <v/>
      </c>
      <c r="E73" s="114" t="str">
        <f>IF(ISBLANK('In Process Calc.'!M73),"",'In Process Calc.'!M73)</f>
        <v/>
      </c>
      <c r="F73" s="114" t="str">
        <f>IF(ISBLANK('In Process Calc.'!N73),"",'In Process Calc.'!N73)</f>
        <v/>
      </c>
      <c r="G73" s="114" t="str">
        <f>IF(ISBLANK('In Process Calc.'!O73),"",'In Process Calc.'!O73)</f>
        <v/>
      </c>
      <c r="H73" s="114" t="str">
        <f>IF(ISBLANK('In Process Calc.'!P73),"",'In Process Calc.'!P73)</f>
        <v/>
      </c>
      <c r="I73" s="114" t="str">
        <f>IF(ISBLANK('In Process Calc.'!Q73),"",'In Process Calc.'!Q73)</f>
        <v/>
      </c>
      <c r="J73" s="114" t="str">
        <f>IF(ISBLANK('In Process Calc.'!R73),"",'In Process Calc.'!R73)</f>
        <v/>
      </c>
      <c r="K73" s="114" t="str">
        <f>IF(ISBLANK('In Process Calc.'!S73),"",'In Process Calc.'!S73)</f>
        <v/>
      </c>
      <c r="L73" s="114" t="str">
        <f>IF(ISBLANK('In Process Calc.'!T73),"",'In Process Calc.'!T73)</f>
        <v/>
      </c>
      <c r="M73" s="114" t="str">
        <f>IF(ISBLANK('In Process Calc.'!U73),"",'In Process Calc.'!U73)</f>
        <v/>
      </c>
      <c r="N73" s="114" t="str">
        <f>IF(ISBLANK('In Process Calc.'!V73),"",'In Process Calc.'!V73)</f>
        <v/>
      </c>
      <c r="O73" s="114" t="str">
        <f>IF(ISBLANK('In Process Calc.'!W73),"",'In Process Calc.'!W73)</f>
        <v/>
      </c>
      <c r="P73" s="114" t="str">
        <f>IF(ISBLANK('In Process Calc.'!X73),"",'In Process Calc.'!X73)</f>
        <v/>
      </c>
      <c r="Q73" s="114" t="str">
        <f>IF(ISBLANK('In Process Calc.'!Y73),"",'In Process Calc.'!Y73)</f>
        <v/>
      </c>
      <c r="R73" s="114" t="str">
        <f>IF(ISBLANK('In Process Calc.'!Z73),"",'In Process Calc.'!Z73)</f>
        <v/>
      </c>
      <c r="S73" s="114" t="str">
        <f>IF(ISBLANK('In Process Calc.'!AA73),"",'In Process Calc.'!AA73)</f>
        <v/>
      </c>
      <c r="T73" s="114" t="str">
        <f>IF(ISBLANK('In Process Calc.'!AB73),"",'In Process Calc.'!AB73)</f>
        <v/>
      </c>
      <c r="U73" s="114" t="str">
        <f>IF(ISBLANK('In Process Calc.'!AC73),"",'In Process Calc.'!AC73)</f>
        <v/>
      </c>
      <c r="V73" s="114" t="str">
        <f>IF(ISBLANK('In Process Calc.'!AD73),"",'In Process Calc.'!AD73)</f>
        <v/>
      </c>
      <c r="W73" s="114" t="str">
        <f>IF(ISBLANK('In Process Calc.'!AE73),"",'In Process Calc.'!AE73)</f>
        <v/>
      </c>
      <c r="X73" s="114" t="str">
        <f>IF(ISBLANK('In Process Calc.'!AF73),"",'In Process Calc.'!AF73)</f>
        <v/>
      </c>
      <c r="Y73" s="114" t="str">
        <f>IF(ISBLANK('In Process Calc.'!AG73),"",'In Process Calc.'!AG73)</f>
        <v/>
      </c>
      <c r="Z73" s="114" t="str">
        <f>IF(ISBLANK('In Process Calc.'!AH73),"",'In Process Calc.'!AH73)</f>
        <v/>
      </c>
      <c r="AA73" s="114" t="str">
        <f>IF(ISBLANK('In Process Calc.'!AI73),"",'In Process Calc.'!AI73)</f>
        <v/>
      </c>
      <c r="AB73" s="114" t="str">
        <f>IF(ISBLANK('In Process Calc.'!AJ73),"",'In Process Calc.'!AJ73)</f>
        <v/>
      </c>
      <c r="AC73" s="114" t="str">
        <f>IF(ISBLANK('In Process Calc.'!AK73),"",'In Process Calc.'!AK73)</f>
        <v/>
      </c>
      <c r="AD73" s="114" t="str">
        <f>IF(ISBLANK('In Process Calc.'!AL73),"",'In Process Calc.'!AL73)</f>
        <v/>
      </c>
      <c r="AE73" s="114" t="str">
        <f>IF(ISBLANK('In Process Calc.'!AM73),"",'In Process Calc.'!AM73)</f>
        <v/>
      </c>
      <c r="AF73" s="114" t="str">
        <f>IF(ISBLANK('In Process Calc.'!AN73),"",'In Process Calc.'!AN73)</f>
        <v/>
      </c>
      <c r="AG73" s="48"/>
      <c r="AH73" s="114" t="str">
        <f>IF(ISBLANK('In Process Calc.'!C81),"",'In Process Calc.'!C81)</f>
        <v/>
      </c>
      <c r="AI73" s="114" t="str">
        <f>IF(ISBLANK('Measured Data'!H85),"",'Measured Data'!H85)</f>
        <v/>
      </c>
      <c r="AJ73" s="114" t="str">
        <f>IF(ISBLANK('In Process Calc.'!K81),"",'In Process Calc.'!K81)</f>
        <v/>
      </c>
      <c r="AK73" s="114" t="str">
        <f>IF(ISBLANK('In Process Calc.'!L81),"",'In Process Calc.'!L81)</f>
        <v/>
      </c>
      <c r="AL73" s="114" t="str">
        <f>IF(ISBLANK('In Process Calc.'!M81),"",'In Process Calc.'!M81)</f>
        <v/>
      </c>
      <c r="AM73" s="114" t="str">
        <f>IF(ISBLANK('In Process Calc.'!N81),"",'In Process Calc.'!N81)</f>
        <v/>
      </c>
      <c r="AN73" s="114" t="str">
        <f>IF(ISBLANK('In Process Calc.'!O81),"",'In Process Calc.'!O81)</f>
        <v/>
      </c>
      <c r="AO73" s="114" t="str">
        <f>IF(ISBLANK('In Process Calc.'!P81),"",'In Process Calc.'!P81)</f>
        <v/>
      </c>
      <c r="AP73" s="114" t="str">
        <f>IF(ISBLANK('In Process Calc.'!Q81),"",'In Process Calc.'!Q81)</f>
        <v/>
      </c>
      <c r="AQ73" s="114" t="str">
        <f>IF(ISBLANK('In Process Calc.'!R81),"",'In Process Calc.'!R81)</f>
        <v/>
      </c>
      <c r="AR73" s="114" t="str">
        <f>IF(ISBLANK('In Process Calc.'!S81),"",'In Process Calc.'!S81)</f>
        <v/>
      </c>
      <c r="AS73" s="114" t="str">
        <f>IF(ISBLANK('In Process Calc.'!T81),"",'In Process Calc.'!T81)</f>
        <v/>
      </c>
      <c r="AT73" s="114" t="str">
        <f>IF(ISBLANK('In Process Calc.'!U81),"",'In Process Calc.'!U81)</f>
        <v/>
      </c>
      <c r="AU73" s="114" t="str">
        <f>IF(ISBLANK('In Process Calc.'!V81),"",'In Process Calc.'!V81)</f>
        <v/>
      </c>
      <c r="AV73" s="114" t="str">
        <f>IF(ISBLANK('In Process Calc.'!W81),"",'In Process Calc.'!W81)</f>
        <v/>
      </c>
      <c r="AW73" s="114" t="str">
        <f>IF(ISBLANK('In Process Calc.'!X81),"",'In Process Calc.'!X81)</f>
        <v/>
      </c>
      <c r="AX73" s="114" t="str">
        <f>IF(ISBLANK('In Process Calc.'!Y81),"",'In Process Calc.'!Y81)</f>
        <v/>
      </c>
      <c r="AY73" s="114" t="str">
        <f>IF(ISBLANK('In Process Calc.'!Z81),"",'In Process Calc.'!Z81)</f>
        <v/>
      </c>
      <c r="AZ73" s="114" t="str">
        <f>IF(ISBLANK('In Process Calc.'!AA81),"",'In Process Calc.'!AA81)</f>
        <v/>
      </c>
      <c r="BA73" s="114" t="str">
        <f>IF(ISBLANK('In Process Calc.'!AB81),"",'In Process Calc.'!AB81)</f>
        <v/>
      </c>
      <c r="BB73" s="114" t="str">
        <f>IF(ISBLANK('In Process Calc.'!AC81),"",'In Process Calc.'!AC81)</f>
        <v/>
      </c>
      <c r="BC73" s="114" t="str">
        <f>IF(ISBLANK('In Process Calc.'!AD81),"",'In Process Calc.'!AD81)</f>
        <v/>
      </c>
      <c r="BD73" s="114" t="str">
        <f>IF(ISBLANK('In Process Calc.'!AE81),"",'In Process Calc.'!AE81)</f>
        <v/>
      </c>
      <c r="BE73" s="114" t="str">
        <f>IF(ISBLANK('In Process Calc.'!AF81),"",'In Process Calc.'!AF81)</f>
        <v/>
      </c>
      <c r="BF73" s="114" t="str">
        <f>IF(ISBLANK('In Process Calc.'!AG81),"",'In Process Calc.'!AG81)</f>
        <v/>
      </c>
      <c r="BG73" s="114" t="str">
        <f>IF(ISBLANK('In Process Calc.'!AH81),"",'In Process Calc.'!AH81)</f>
        <v/>
      </c>
      <c r="BH73" s="114" t="str">
        <f>IF(ISBLANK('In Process Calc.'!AI81),"",'In Process Calc.'!AI81)</f>
        <v/>
      </c>
      <c r="BI73" s="114" t="str">
        <f>IF(ISBLANK('In Process Calc.'!AJ81),"",'In Process Calc.'!AJ81)</f>
        <v/>
      </c>
      <c r="BJ73" s="114" t="str">
        <f>IF(ISBLANK('In Process Calc.'!AK81),"",'In Process Calc.'!AK81)</f>
        <v/>
      </c>
      <c r="BK73" s="114" t="str">
        <f>IF(ISBLANK('In Process Calc.'!AL81),"",'In Process Calc.'!AL81)</f>
        <v/>
      </c>
      <c r="BL73" s="114" t="str">
        <f>IF(ISBLANK('In Process Calc.'!AM81),"",'In Process Calc.'!AM81)</f>
        <v/>
      </c>
      <c r="BM73" s="114" t="str">
        <f>IF(ISBLANK('In Process Calc.'!AN81),"",'In Process Calc.'!AN81)</f>
        <v/>
      </c>
      <c r="BN73" s="48"/>
      <c r="BO73" s="48"/>
      <c r="BP73" s="48"/>
      <c r="BQ73" s="48"/>
      <c r="BR73" s="48"/>
      <c r="BS73" s="48"/>
      <c r="BT73" s="48"/>
      <c r="BU73" s="48"/>
      <c r="BV73" s="48"/>
      <c r="BW73" s="48"/>
      <c r="BX73" s="48"/>
      <c r="BY73" s="48"/>
      <c r="BZ73" s="48"/>
      <c r="CA73" s="48"/>
      <c r="CB73" s="48"/>
      <c r="CC73" s="48"/>
      <c r="CD73" s="48"/>
      <c r="CE73" s="48"/>
      <c r="CF73" s="48"/>
      <c r="CG73" s="48"/>
      <c r="CL73" s="295">
        <f>(CL45-'In Process Calc.'!N11)^2</f>
        <v>5.1073327354018878E-3</v>
      </c>
      <c r="CM73" s="295">
        <f>(CM45-'In Process Calc.'!O11)^2</f>
        <v>4.3161730217911964E-4</v>
      </c>
      <c r="CN73" s="295">
        <f>(CN45-'In Process Calc.'!P11)^2</f>
        <v>9.8884371758215638E-3</v>
      </c>
      <c r="CO73" s="295">
        <f>(CO45-'In Process Calc.'!Q11)^2</f>
        <v>4.4891839170198601E-3</v>
      </c>
      <c r="CP73" s="295">
        <f>(CP45-'In Process Calc.'!R11)^2</f>
        <v>1.100915791500106E-3</v>
      </c>
      <c r="CQ73" s="295">
        <f>(CQ45-'In Process Calc.'!S11)^2</f>
        <v>9.9342780286430302E-2</v>
      </c>
      <c r="CR73" s="295">
        <f>(CR45-'In Process Calc.'!T11)^2</f>
        <v>7.6876485978835468E-4</v>
      </c>
      <c r="CS73" s="295">
        <f>(CS45-'In Process Calc.'!U11)^2</f>
        <v>6.1550343843169586E-5</v>
      </c>
      <c r="CT73" s="295">
        <f>(CT45-'In Process Calc.'!V11)^2</f>
        <v>1.8715831312942656E-3</v>
      </c>
      <c r="CU73" s="295">
        <f>(CU45-'In Process Calc.'!W11)^2</f>
        <v>2.5884568157846171E-5</v>
      </c>
      <c r="CV73" s="295">
        <f>(CV45-'In Process Calc.'!X11)^2</f>
        <v>7.8831590531541014E-4</v>
      </c>
      <c r="CW73" s="295">
        <f>(CW45-'In Process Calc.'!Y11)^2</f>
        <v>5.9504127636643748E-4</v>
      </c>
      <c r="CX73" s="295">
        <f>(CX45-'In Process Calc.'!Z11)^2</f>
        <v>1.5178727667489638E-3</v>
      </c>
      <c r="CY73" s="295">
        <f>(CY45-'In Process Calc.'!AA11)^2</f>
        <v>1.6339197544880453E-4</v>
      </c>
      <c r="CZ73" s="295">
        <f>(CZ45-'In Process Calc.'!AB11)^2</f>
        <v>2.5312477752309693E-4</v>
      </c>
      <c r="DA73" s="295">
        <f>(DA45-'In Process Calc.'!AC11)^2</f>
        <v>5.3059078763555652E-2</v>
      </c>
      <c r="DB73" s="295">
        <f>(DB45-'In Process Calc.'!AD11)^2</f>
        <v>5.5115077761456847E-4</v>
      </c>
      <c r="DC73" s="295">
        <f>(DC45-'In Process Calc.'!AE11)^2</f>
        <v>5.1251109166731566E-4</v>
      </c>
      <c r="DD73" s="295">
        <f>(DD45-'In Process Calc.'!AF11)^2</f>
        <v>7.3770712357528921E-4</v>
      </c>
      <c r="DE73" s="295">
        <f>(DE45-'In Process Calc.'!AG11)^2</f>
        <v>4.0682016710372936E-4</v>
      </c>
      <c r="DF73" s="295">
        <f>(DF45-'In Process Calc.'!AH11)^2</f>
        <v>3.3396338685357019E-5</v>
      </c>
      <c r="DG73" s="295">
        <f>(DG45-'In Process Calc.'!AI11)^2</f>
        <v>1.2873290300716381E-2</v>
      </c>
      <c r="DH73" s="295">
        <f>(DH45-'In Process Calc.'!AJ11)^2</f>
        <v>1.8863634952050713E-4</v>
      </c>
      <c r="DI73" s="295">
        <f>(DI45-'In Process Calc.'!AK11)^2</f>
        <v>0</v>
      </c>
      <c r="DJ73" s="295">
        <f>(DJ45-'In Process Calc.'!AL11)^2</f>
        <v>0.2446854825827654</v>
      </c>
      <c r="DK73" s="295">
        <f>(DK45-'In Process Calc.'!AM11)^2</f>
        <v>0.35471019813607468</v>
      </c>
      <c r="DL73" s="295">
        <f>(DL45-'In Process Calc.'!AN11)^2</f>
        <v>6.6706723943425192</v>
      </c>
    </row>
    <row r="74" spans="1:116" x14ac:dyDescent="0.15">
      <c r="A74" s="114" t="str">
        <f>IF(ISBLANK('In Process Calc.'!C74),"",'In Process Calc.'!C74)</f>
        <v/>
      </c>
      <c r="B74" s="114" t="str">
        <f>IF(ISBLANK('Measured Data'!H78),"",'Measured Data'!H78)</f>
        <v/>
      </c>
      <c r="C74" s="114" t="str">
        <f>IF(ISBLANK('In Process Calc.'!K74),"",'In Process Calc.'!K74)</f>
        <v/>
      </c>
      <c r="D74" s="114" t="str">
        <f>IF(ISBLANK('In Process Calc.'!L74),"",'In Process Calc.'!L74)</f>
        <v/>
      </c>
      <c r="E74" s="114" t="str">
        <f>IF(ISBLANK('In Process Calc.'!M74),"",'In Process Calc.'!M74)</f>
        <v/>
      </c>
      <c r="F74" s="114" t="str">
        <f>IF(ISBLANK('In Process Calc.'!N74),"",'In Process Calc.'!N74)</f>
        <v/>
      </c>
      <c r="G74" s="114" t="str">
        <f>IF(ISBLANK('In Process Calc.'!O74),"",'In Process Calc.'!O74)</f>
        <v/>
      </c>
      <c r="H74" s="114" t="str">
        <f>IF(ISBLANK('In Process Calc.'!P74),"",'In Process Calc.'!P74)</f>
        <v/>
      </c>
      <c r="I74" s="114" t="str">
        <f>IF(ISBLANK('In Process Calc.'!Q74),"",'In Process Calc.'!Q74)</f>
        <v/>
      </c>
      <c r="J74" s="114" t="str">
        <f>IF(ISBLANK('In Process Calc.'!R74),"",'In Process Calc.'!R74)</f>
        <v/>
      </c>
      <c r="K74" s="114" t="str">
        <f>IF(ISBLANK('In Process Calc.'!S74),"",'In Process Calc.'!S74)</f>
        <v/>
      </c>
      <c r="L74" s="114" t="str">
        <f>IF(ISBLANK('In Process Calc.'!T74),"",'In Process Calc.'!T74)</f>
        <v/>
      </c>
      <c r="M74" s="114" t="str">
        <f>IF(ISBLANK('In Process Calc.'!U74),"",'In Process Calc.'!U74)</f>
        <v/>
      </c>
      <c r="N74" s="114" t="str">
        <f>IF(ISBLANK('In Process Calc.'!V74),"",'In Process Calc.'!V74)</f>
        <v/>
      </c>
      <c r="O74" s="114" t="str">
        <f>IF(ISBLANK('In Process Calc.'!W74),"",'In Process Calc.'!W74)</f>
        <v/>
      </c>
      <c r="P74" s="114" t="str">
        <f>IF(ISBLANK('In Process Calc.'!X74),"",'In Process Calc.'!X74)</f>
        <v/>
      </c>
      <c r="Q74" s="114" t="str">
        <f>IF(ISBLANK('In Process Calc.'!Y74),"",'In Process Calc.'!Y74)</f>
        <v/>
      </c>
      <c r="R74" s="114" t="str">
        <f>IF(ISBLANK('In Process Calc.'!Z74),"",'In Process Calc.'!Z74)</f>
        <v/>
      </c>
      <c r="S74" s="114" t="str">
        <f>IF(ISBLANK('In Process Calc.'!AA74),"",'In Process Calc.'!AA74)</f>
        <v/>
      </c>
      <c r="T74" s="114" t="str">
        <f>IF(ISBLANK('In Process Calc.'!AB74),"",'In Process Calc.'!AB74)</f>
        <v/>
      </c>
      <c r="U74" s="114" t="str">
        <f>IF(ISBLANK('In Process Calc.'!AC74),"",'In Process Calc.'!AC74)</f>
        <v/>
      </c>
      <c r="V74" s="114" t="str">
        <f>IF(ISBLANK('In Process Calc.'!AD74),"",'In Process Calc.'!AD74)</f>
        <v/>
      </c>
      <c r="W74" s="114" t="str">
        <f>IF(ISBLANK('In Process Calc.'!AE74),"",'In Process Calc.'!AE74)</f>
        <v/>
      </c>
      <c r="X74" s="114" t="str">
        <f>IF(ISBLANK('In Process Calc.'!AF74),"",'In Process Calc.'!AF74)</f>
        <v/>
      </c>
      <c r="Y74" s="114" t="str">
        <f>IF(ISBLANK('In Process Calc.'!AG74),"",'In Process Calc.'!AG74)</f>
        <v/>
      </c>
      <c r="Z74" s="114" t="str">
        <f>IF(ISBLANK('In Process Calc.'!AH74),"",'In Process Calc.'!AH74)</f>
        <v/>
      </c>
      <c r="AA74" s="114" t="str">
        <f>IF(ISBLANK('In Process Calc.'!AI74),"",'In Process Calc.'!AI74)</f>
        <v/>
      </c>
      <c r="AB74" s="114" t="str">
        <f>IF(ISBLANK('In Process Calc.'!AJ74),"",'In Process Calc.'!AJ74)</f>
        <v/>
      </c>
      <c r="AC74" s="114" t="str">
        <f>IF(ISBLANK('In Process Calc.'!AK74),"",'In Process Calc.'!AK74)</f>
        <v/>
      </c>
      <c r="AD74" s="114" t="str">
        <f>IF(ISBLANK('In Process Calc.'!AL74),"",'In Process Calc.'!AL74)</f>
        <v/>
      </c>
      <c r="AE74" s="114" t="str">
        <f>IF(ISBLANK('In Process Calc.'!AM74),"",'In Process Calc.'!AM74)</f>
        <v/>
      </c>
      <c r="AF74" s="114" t="str">
        <f>IF(ISBLANK('In Process Calc.'!AN74),"",'In Process Calc.'!AN74)</f>
        <v/>
      </c>
      <c r="AG74" s="48"/>
      <c r="AH74" s="114" t="str">
        <f>IF(ISBLANK('In Process Calc.'!C82),"",'In Process Calc.'!C82)</f>
        <v/>
      </c>
      <c r="AI74" s="114" t="str">
        <f>IF(ISBLANK('Measured Data'!H86),"",'Measured Data'!H86)</f>
        <v/>
      </c>
      <c r="AJ74" s="114" t="str">
        <f>IF(ISBLANK('In Process Calc.'!K82),"",'In Process Calc.'!K82)</f>
        <v/>
      </c>
      <c r="AK74" s="114" t="str">
        <f>IF(ISBLANK('In Process Calc.'!L82),"",'In Process Calc.'!L82)</f>
        <v/>
      </c>
      <c r="AL74" s="114" t="str">
        <f>IF(ISBLANK('In Process Calc.'!M82),"",'In Process Calc.'!M82)</f>
        <v/>
      </c>
      <c r="AM74" s="114" t="str">
        <f>IF(ISBLANK('In Process Calc.'!N82),"",'In Process Calc.'!N82)</f>
        <v/>
      </c>
      <c r="AN74" s="114" t="str">
        <f>IF(ISBLANK('In Process Calc.'!O82),"",'In Process Calc.'!O82)</f>
        <v/>
      </c>
      <c r="AO74" s="114" t="str">
        <f>IF(ISBLANK('In Process Calc.'!P82),"",'In Process Calc.'!P82)</f>
        <v/>
      </c>
      <c r="AP74" s="114" t="str">
        <f>IF(ISBLANK('In Process Calc.'!Q82),"",'In Process Calc.'!Q82)</f>
        <v/>
      </c>
      <c r="AQ74" s="114" t="str">
        <f>IF(ISBLANK('In Process Calc.'!R82),"",'In Process Calc.'!R82)</f>
        <v/>
      </c>
      <c r="AR74" s="114" t="str">
        <f>IF(ISBLANK('In Process Calc.'!S82),"",'In Process Calc.'!S82)</f>
        <v/>
      </c>
      <c r="AS74" s="114" t="str">
        <f>IF(ISBLANK('In Process Calc.'!T82),"",'In Process Calc.'!T82)</f>
        <v/>
      </c>
      <c r="AT74" s="114" t="str">
        <f>IF(ISBLANK('In Process Calc.'!U82),"",'In Process Calc.'!U82)</f>
        <v/>
      </c>
      <c r="AU74" s="114" t="str">
        <f>IF(ISBLANK('In Process Calc.'!V82),"",'In Process Calc.'!V82)</f>
        <v/>
      </c>
      <c r="AV74" s="114" t="str">
        <f>IF(ISBLANK('In Process Calc.'!W82),"",'In Process Calc.'!W82)</f>
        <v/>
      </c>
      <c r="AW74" s="114" t="str">
        <f>IF(ISBLANK('In Process Calc.'!X82),"",'In Process Calc.'!X82)</f>
        <v/>
      </c>
      <c r="AX74" s="114" t="str">
        <f>IF(ISBLANK('In Process Calc.'!Y82),"",'In Process Calc.'!Y82)</f>
        <v/>
      </c>
      <c r="AY74" s="114" t="str">
        <f>IF(ISBLANK('In Process Calc.'!Z82),"",'In Process Calc.'!Z82)</f>
        <v/>
      </c>
      <c r="AZ74" s="114" t="str">
        <f>IF(ISBLANK('In Process Calc.'!AA82),"",'In Process Calc.'!AA82)</f>
        <v/>
      </c>
      <c r="BA74" s="114" t="str">
        <f>IF(ISBLANK('In Process Calc.'!AB82),"",'In Process Calc.'!AB82)</f>
        <v/>
      </c>
      <c r="BB74" s="114" t="str">
        <f>IF(ISBLANK('In Process Calc.'!AC82),"",'In Process Calc.'!AC82)</f>
        <v/>
      </c>
      <c r="BC74" s="114" t="str">
        <f>IF(ISBLANK('In Process Calc.'!AD82),"",'In Process Calc.'!AD82)</f>
        <v/>
      </c>
      <c r="BD74" s="114" t="str">
        <f>IF(ISBLANK('In Process Calc.'!AE82),"",'In Process Calc.'!AE82)</f>
        <v/>
      </c>
      <c r="BE74" s="114" t="str">
        <f>IF(ISBLANK('In Process Calc.'!AF82),"",'In Process Calc.'!AF82)</f>
        <v/>
      </c>
      <c r="BF74" s="114" t="str">
        <f>IF(ISBLANK('In Process Calc.'!AG82),"",'In Process Calc.'!AG82)</f>
        <v/>
      </c>
      <c r="BG74" s="114" t="str">
        <f>IF(ISBLANK('In Process Calc.'!AH82),"",'In Process Calc.'!AH82)</f>
        <v/>
      </c>
      <c r="BH74" s="114" t="str">
        <f>IF(ISBLANK('In Process Calc.'!AI82),"",'In Process Calc.'!AI82)</f>
        <v/>
      </c>
      <c r="BI74" s="114" t="str">
        <f>IF(ISBLANK('In Process Calc.'!AJ82),"",'In Process Calc.'!AJ82)</f>
        <v/>
      </c>
      <c r="BJ74" s="114" t="str">
        <f>IF(ISBLANK('In Process Calc.'!AK82),"",'In Process Calc.'!AK82)</f>
        <v/>
      </c>
      <c r="BK74" s="114" t="str">
        <f>IF(ISBLANK('In Process Calc.'!AL82),"",'In Process Calc.'!AL82)</f>
        <v/>
      </c>
      <c r="BL74" s="114" t="str">
        <f>IF(ISBLANK('In Process Calc.'!AM82),"",'In Process Calc.'!AM82)</f>
        <v/>
      </c>
      <c r="BM74" s="114" t="str">
        <f>IF(ISBLANK('In Process Calc.'!AN82),"",'In Process Calc.'!AN82)</f>
        <v/>
      </c>
      <c r="BN74" s="48"/>
      <c r="BO74" s="48"/>
      <c r="BP74" s="48"/>
      <c r="BQ74" s="48"/>
      <c r="BR74" s="48"/>
      <c r="BS74" s="48"/>
      <c r="BT74" s="48"/>
      <c r="BU74" s="48"/>
      <c r="BV74" s="48"/>
      <c r="BW74" s="48"/>
      <c r="BX74" s="48"/>
      <c r="BY74" s="48"/>
      <c r="BZ74" s="48"/>
      <c r="CA74" s="48"/>
      <c r="CB74" s="48"/>
      <c r="CC74" s="48"/>
      <c r="CD74" s="48"/>
      <c r="CE74" s="48"/>
      <c r="CF74" s="48"/>
      <c r="CG74" s="48"/>
      <c r="CL74" s="295">
        <f>(CL46-'In Process Calc.'!N12)^2</f>
        <v>5.1163083292562382E-2</v>
      </c>
      <c r="CM74" s="295">
        <f>(CM46-'In Process Calc.'!O12)^2</f>
        <v>2.2576786328281802E-4</v>
      </c>
      <c r="CN74" s="295">
        <f>(CN46-'In Process Calc.'!P12)^2</f>
        <v>2.905344520248329E-3</v>
      </c>
      <c r="CO74" s="295">
        <f>(CO46-'In Process Calc.'!Q12)^2</f>
        <v>2.9694228529696782E-3</v>
      </c>
      <c r="CP74" s="295">
        <f>(CP46-'In Process Calc.'!R12)^2</f>
        <v>1.8670548873405988E-4</v>
      </c>
      <c r="CQ74" s="295">
        <f>(CQ46-'In Process Calc.'!S12)^2</f>
        <v>0.21817942242751912</v>
      </c>
      <c r="CR74" s="295">
        <f>(CR46-'In Process Calc.'!T12)^2</f>
        <v>5.6491280730375248E-4</v>
      </c>
      <c r="CS74" s="295">
        <f>(CS46-'In Process Calc.'!U12)^2</f>
        <v>3.4834646911686387E-3</v>
      </c>
      <c r="CT74" s="295">
        <f>(CT46-'In Process Calc.'!V12)^2</f>
        <v>2.40551938606462E-3</v>
      </c>
      <c r="CU74" s="295">
        <f>(CU46-'In Process Calc.'!W12)^2</f>
        <v>3.6846750473729729E-4</v>
      </c>
      <c r="CV74" s="295">
        <f>(CV46-'In Process Calc.'!X12)^2</f>
        <v>3.6657255728690538E-4</v>
      </c>
      <c r="CW74" s="295">
        <f>(CW46-'In Process Calc.'!Y12)^2</f>
        <v>2.1071572057393077E-3</v>
      </c>
      <c r="CX74" s="295">
        <f>(CX46-'In Process Calc.'!Z12)^2</f>
        <v>1.1547622636923977E-3</v>
      </c>
      <c r="CY74" s="295">
        <f>(CY46-'In Process Calc.'!AA12)^2</f>
        <v>5.3616984377311612E-8</v>
      </c>
      <c r="CZ74" s="295">
        <f>(CZ46-'In Process Calc.'!AB12)^2</f>
        <v>1.0337797069799453E-4</v>
      </c>
      <c r="DA74" s="295">
        <f>(DA46-'In Process Calc.'!AC12)^2</f>
        <v>9.5622566818842434E-3</v>
      </c>
      <c r="DB74" s="295">
        <f>(DB46-'In Process Calc.'!AD12)^2</f>
        <v>5.5636816580387002E-5</v>
      </c>
      <c r="DC74" s="295">
        <f>(DC46-'In Process Calc.'!AE12)^2</f>
        <v>2.2407597035119429E-4</v>
      </c>
      <c r="DD74" s="295">
        <f>(DD46-'In Process Calc.'!AF12)^2</f>
        <v>5.937493813471164E-4</v>
      </c>
      <c r="DE74" s="295">
        <f>(DE46-'In Process Calc.'!AG12)^2</f>
        <v>1.7709224334050962E-5</v>
      </c>
      <c r="DF74" s="295">
        <f>(DF46-'In Process Calc.'!AH12)^2</f>
        <v>2.1437615534925381E-6</v>
      </c>
      <c r="DG74" s="295">
        <f>(DG46-'In Process Calc.'!AI12)^2</f>
        <v>1.2777661162890748E-3</v>
      </c>
      <c r="DH74" s="295">
        <f>(DH46-'In Process Calc.'!AJ12)^2</f>
        <v>9.8219923811830302E-9</v>
      </c>
      <c r="DI74" s="295">
        <f>(DI46-'In Process Calc.'!AK12)^2</f>
        <v>0</v>
      </c>
      <c r="DJ74" s="295">
        <f>(DJ46-'In Process Calc.'!AL12)^2</f>
        <v>2.5566966984402594E-2</v>
      </c>
      <c r="DK74" s="295">
        <f>(DK46-'In Process Calc.'!AM12)^2</f>
        <v>0.25979023070017765</v>
      </c>
      <c r="DL74" s="295">
        <f>(DL46-'In Process Calc.'!AN12)^2</f>
        <v>0.21027513822926344</v>
      </c>
    </row>
    <row r="75" spans="1:116" x14ac:dyDescent="0.15">
      <c r="A75" s="114" t="str">
        <f>IF(ISBLANK('In Process Calc.'!C75),"",'In Process Calc.'!C75)</f>
        <v/>
      </c>
      <c r="B75" s="114" t="str">
        <f>IF(ISBLANK('Measured Data'!H79),"",'Measured Data'!H79)</f>
        <v/>
      </c>
      <c r="C75" s="114" t="str">
        <f>IF(ISBLANK('In Process Calc.'!K75),"",'In Process Calc.'!K75)</f>
        <v/>
      </c>
      <c r="D75" s="114" t="str">
        <f>IF(ISBLANK('In Process Calc.'!L75),"",'In Process Calc.'!L75)</f>
        <v/>
      </c>
      <c r="E75" s="114" t="str">
        <f>IF(ISBLANK('In Process Calc.'!M75),"",'In Process Calc.'!M75)</f>
        <v/>
      </c>
      <c r="F75" s="114" t="str">
        <f>IF(ISBLANK('In Process Calc.'!N75),"",'In Process Calc.'!N75)</f>
        <v/>
      </c>
      <c r="G75" s="114" t="str">
        <f>IF(ISBLANK('In Process Calc.'!O75),"",'In Process Calc.'!O75)</f>
        <v/>
      </c>
      <c r="H75" s="114" t="str">
        <f>IF(ISBLANK('In Process Calc.'!P75),"",'In Process Calc.'!P75)</f>
        <v/>
      </c>
      <c r="I75" s="114" t="str">
        <f>IF(ISBLANK('In Process Calc.'!Q75),"",'In Process Calc.'!Q75)</f>
        <v/>
      </c>
      <c r="J75" s="114" t="str">
        <f>IF(ISBLANK('In Process Calc.'!R75),"",'In Process Calc.'!R75)</f>
        <v/>
      </c>
      <c r="K75" s="114" t="str">
        <f>IF(ISBLANK('In Process Calc.'!S75),"",'In Process Calc.'!S75)</f>
        <v/>
      </c>
      <c r="L75" s="114" t="str">
        <f>IF(ISBLANK('In Process Calc.'!T75),"",'In Process Calc.'!T75)</f>
        <v/>
      </c>
      <c r="M75" s="114" t="str">
        <f>IF(ISBLANK('In Process Calc.'!U75),"",'In Process Calc.'!U75)</f>
        <v/>
      </c>
      <c r="N75" s="114" t="str">
        <f>IF(ISBLANK('In Process Calc.'!V75),"",'In Process Calc.'!V75)</f>
        <v/>
      </c>
      <c r="O75" s="114" t="str">
        <f>IF(ISBLANK('In Process Calc.'!W75),"",'In Process Calc.'!W75)</f>
        <v/>
      </c>
      <c r="P75" s="114" t="str">
        <f>IF(ISBLANK('In Process Calc.'!X75),"",'In Process Calc.'!X75)</f>
        <v/>
      </c>
      <c r="Q75" s="114" t="str">
        <f>IF(ISBLANK('In Process Calc.'!Y75),"",'In Process Calc.'!Y75)</f>
        <v/>
      </c>
      <c r="R75" s="114" t="str">
        <f>IF(ISBLANK('In Process Calc.'!Z75),"",'In Process Calc.'!Z75)</f>
        <v/>
      </c>
      <c r="S75" s="114" t="str">
        <f>IF(ISBLANK('In Process Calc.'!AA75),"",'In Process Calc.'!AA75)</f>
        <v/>
      </c>
      <c r="T75" s="114" t="str">
        <f>IF(ISBLANK('In Process Calc.'!AB75),"",'In Process Calc.'!AB75)</f>
        <v/>
      </c>
      <c r="U75" s="114" t="str">
        <f>IF(ISBLANK('In Process Calc.'!AC75),"",'In Process Calc.'!AC75)</f>
        <v/>
      </c>
      <c r="V75" s="114" t="str">
        <f>IF(ISBLANK('In Process Calc.'!AD75),"",'In Process Calc.'!AD75)</f>
        <v/>
      </c>
      <c r="W75" s="114" t="str">
        <f>IF(ISBLANK('In Process Calc.'!AE75),"",'In Process Calc.'!AE75)</f>
        <v/>
      </c>
      <c r="X75" s="114" t="str">
        <f>IF(ISBLANK('In Process Calc.'!AF75),"",'In Process Calc.'!AF75)</f>
        <v/>
      </c>
      <c r="Y75" s="114" t="str">
        <f>IF(ISBLANK('In Process Calc.'!AG75),"",'In Process Calc.'!AG75)</f>
        <v/>
      </c>
      <c r="Z75" s="114" t="str">
        <f>IF(ISBLANK('In Process Calc.'!AH75),"",'In Process Calc.'!AH75)</f>
        <v/>
      </c>
      <c r="AA75" s="114" t="str">
        <f>IF(ISBLANK('In Process Calc.'!AI75),"",'In Process Calc.'!AI75)</f>
        <v/>
      </c>
      <c r="AB75" s="114" t="str">
        <f>IF(ISBLANK('In Process Calc.'!AJ75),"",'In Process Calc.'!AJ75)</f>
        <v/>
      </c>
      <c r="AC75" s="114" t="str">
        <f>IF(ISBLANK('In Process Calc.'!AK75),"",'In Process Calc.'!AK75)</f>
        <v/>
      </c>
      <c r="AD75" s="114" t="str">
        <f>IF(ISBLANK('In Process Calc.'!AL75),"",'In Process Calc.'!AL75)</f>
        <v/>
      </c>
      <c r="AE75" s="114" t="str">
        <f>IF(ISBLANK('In Process Calc.'!AM75),"",'In Process Calc.'!AM75)</f>
        <v/>
      </c>
      <c r="AF75" s="114" t="str">
        <f>IF(ISBLANK('In Process Calc.'!AN75),"",'In Process Calc.'!AN75)</f>
        <v/>
      </c>
      <c r="AG75" s="48"/>
      <c r="AH75" s="114" t="str">
        <f>IF(ISBLANK('In Process Calc.'!C83),"",'In Process Calc.'!C83)</f>
        <v/>
      </c>
      <c r="AI75" s="114" t="str">
        <f>IF(ISBLANK('Measured Data'!H87),"",'Measured Data'!H87)</f>
        <v/>
      </c>
      <c r="AJ75" s="114" t="str">
        <f>IF(ISBLANK('In Process Calc.'!K83),"",'In Process Calc.'!K83)</f>
        <v/>
      </c>
      <c r="AK75" s="114" t="str">
        <f>IF(ISBLANK('In Process Calc.'!L83),"",'In Process Calc.'!L83)</f>
        <v/>
      </c>
      <c r="AL75" s="114" t="str">
        <f>IF(ISBLANK('In Process Calc.'!M83),"",'In Process Calc.'!M83)</f>
        <v/>
      </c>
      <c r="AM75" s="114" t="str">
        <f>IF(ISBLANK('In Process Calc.'!N83),"",'In Process Calc.'!N83)</f>
        <v/>
      </c>
      <c r="AN75" s="114" t="str">
        <f>IF(ISBLANK('In Process Calc.'!O83),"",'In Process Calc.'!O83)</f>
        <v/>
      </c>
      <c r="AO75" s="114" t="str">
        <f>IF(ISBLANK('In Process Calc.'!P83),"",'In Process Calc.'!P83)</f>
        <v/>
      </c>
      <c r="AP75" s="114" t="str">
        <f>IF(ISBLANK('In Process Calc.'!Q83),"",'In Process Calc.'!Q83)</f>
        <v/>
      </c>
      <c r="AQ75" s="114" t="str">
        <f>IF(ISBLANK('In Process Calc.'!R83),"",'In Process Calc.'!R83)</f>
        <v/>
      </c>
      <c r="AR75" s="114" t="str">
        <f>IF(ISBLANK('In Process Calc.'!S83),"",'In Process Calc.'!S83)</f>
        <v/>
      </c>
      <c r="AS75" s="114" t="str">
        <f>IF(ISBLANK('In Process Calc.'!T83),"",'In Process Calc.'!T83)</f>
        <v/>
      </c>
      <c r="AT75" s="114" t="str">
        <f>IF(ISBLANK('In Process Calc.'!U83),"",'In Process Calc.'!U83)</f>
        <v/>
      </c>
      <c r="AU75" s="114" t="str">
        <f>IF(ISBLANK('In Process Calc.'!V83),"",'In Process Calc.'!V83)</f>
        <v/>
      </c>
      <c r="AV75" s="114" t="str">
        <f>IF(ISBLANK('In Process Calc.'!W83),"",'In Process Calc.'!W83)</f>
        <v/>
      </c>
      <c r="AW75" s="114" t="str">
        <f>IF(ISBLANK('In Process Calc.'!X83),"",'In Process Calc.'!X83)</f>
        <v/>
      </c>
      <c r="AX75" s="114" t="str">
        <f>IF(ISBLANK('In Process Calc.'!Y83),"",'In Process Calc.'!Y83)</f>
        <v/>
      </c>
      <c r="AY75" s="114" t="str">
        <f>IF(ISBLANK('In Process Calc.'!Z83),"",'In Process Calc.'!Z83)</f>
        <v/>
      </c>
      <c r="AZ75" s="114" t="str">
        <f>IF(ISBLANK('In Process Calc.'!AA83),"",'In Process Calc.'!AA83)</f>
        <v/>
      </c>
      <c r="BA75" s="114" t="str">
        <f>IF(ISBLANK('In Process Calc.'!AB83),"",'In Process Calc.'!AB83)</f>
        <v/>
      </c>
      <c r="BB75" s="114" t="str">
        <f>IF(ISBLANK('In Process Calc.'!AC83),"",'In Process Calc.'!AC83)</f>
        <v/>
      </c>
      <c r="BC75" s="114" t="str">
        <f>IF(ISBLANK('In Process Calc.'!AD83),"",'In Process Calc.'!AD83)</f>
        <v/>
      </c>
      <c r="BD75" s="114" t="str">
        <f>IF(ISBLANK('In Process Calc.'!AE83),"",'In Process Calc.'!AE83)</f>
        <v/>
      </c>
      <c r="BE75" s="114" t="str">
        <f>IF(ISBLANK('In Process Calc.'!AF83),"",'In Process Calc.'!AF83)</f>
        <v/>
      </c>
      <c r="BF75" s="114" t="str">
        <f>IF(ISBLANK('In Process Calc.'!AG83),"",'In Process Calc.'!AG83)</f>
        <v/>
      </c>
      <c r="BG75" s="114" t="str">
        <f>IF(ISBLANK('In Process Calc.'!AH83),"",'In Process Calc.'!AH83)</f>
        <v/>
      </c>
      <c r="BH75" s="114" t="str">
        <f>IF(ISBLANK('In Process Calc.'!AI83),"",'In Process Calc.'!AI83)</f>
        <v/>
      </c>
      <c r="BI75" s="114" t="str">
        <f>IF(ISBLANK('In Process Calc.'!AJ83),"",'In Process Calc.'!AJ83)</f>
        <v/>
      </c>
      <c r="BJ75" s="114" t="str">
        <f>IF(ISBLANK('In Process Calc.'!AK83),"",'In Process Calc.'!AK83)</f>
        <v/>
      </c>
      <c r="BK75" s="114" t="str">
        <f>IF(ISBLANK('In Process Calc.'!AL83),"",'In Process Calc.'!AL83)</f>
        <v/>
      </c>
      <c r="BL75" s="114" t="str">
        <f>IF(ISBLANK('In Process Calc.'!AM83),"",'In Process Calc.'!AM83)</f>
        <v/>
      </c>
      <c r="BM75" s="114" t="str">
        <f>IF(ISBLANK('In Process Calc.'!AN83),"",'In Process Calc.'!AN83)</f>
        <v/>
      </c>
      <c r="BN75" s="48"/>
      <c r="BO75" s="48"/>
      <c r="BP75" s="48"/>
      <c r="BQ75" s="48"/>
      <c r="BR75" s="48"/>
      <c r="BS75" s="48"/>
      <c r="BT75" s="48"/>
      <c r="BU75" s="48"/>
      <c r="BV75" s="48"/>
      <c r="BW75" s="48"/>
      <c r="BX75" s="48"/>
      <c r="BY75" s="48"/>
      <c r="BZ75" s="48"/>
      <c r="CA75" s="48"/>
      <c r="CB75" s="48"/>
      <c r="CC75" s="48"/>
      <c r="CD75" s="48"/>
      <c r="CE75" s="48"/>
      <c r="CF75" s="48"/>
      <c r="CG75" s="48"/>
      <c r="CL75" s="295">
        <f>(CL47-'In Process Calc.'!N13)^2</f>
        <v>0.16958671775581993</v>
      </c>
    </row>
    <row r="76" spans="1:116" x14ac:dyDescent="0.15">
      <c r="A76" s="114" t="str">
        <f>IF(ISBLANK('In Process Calc.'!C76),"",'In Process Calc.'!C76)</f>
        <v/>
      </c>
      <c r="B76" s="114" t="str">
        <f>IF(ISBLANK('Measured Data'!H80),"",'Measured Data'!H80)</f>
        <v/>
      </c>
      <c r="C76" s="114" t="str">
        <f>IF(ISBLANK('In Process Calc.'!K76),"",'In Process Calc.'!K76)</f>
        <v/>
      </c>
      <c r="D76" s="114" t="str">
        <f>IF(ISBLANK('In Process Calc.'!L76),"",'In Process Calc.'!L76)</f>
        <v/>
      </c>
      <c r="E76" s="114" t="str">
        <f>IF(ISBLANK('In Process Calc.'!M76),"",'In Process Calc.'!M76)</f>
        <v/>
      </c>
      <c r="F76" s="114" t="str">
        <f>IF(ISBLANK('In Process Calc.'!N76),"",'In Process Calc.'!N76)</f>
        <v/>
      </c>
      <c r="G76" s="114" t="str">
        <f>IF(ISBLANK('In Process Calc.'!O76),"",'In Process Calc.'!O76)</f>
        <v/>
      </c>
      <c r="H76" s="114" t="str">
        <f>IF(ISBLANK('In Process Calc.'!P76),"",'In Process Calc.'!P76)</f>
        <v/>
      </c>
      <c r="I76" s="114" t="str">
        <f>IF(ISBLANK('In Process Calc.'!Q76),"",'In Process Calc.'!Q76)</f>
        <v/>
      </c>
      <c r="J76" s="114" t="str">
        <f>IF(ISBLANK('In Process Calc.'!R76),"",'In Process Calc.'!R76)</f>
        <v/>
      </c>
      <c r="K76" s="114" t="str">
        <f>IF(ISBLANK('In Process Calc.'!S76),"",'In Process Calc.'!S76)</f>
        <v/>
      </c>
      <c r="L76" s="114" t="str">
        <f>IF(ISBLANK('In Process Calc.'!T76),"",'In Process Calc.'!T76)</f>
        <v/>
      </c>
      <c r="M76" s="114" t="str">
        <f>IF(ISBLANK('In Process Calc.'!U76),"",'In Process Calc.'!U76)</f>
        <v/>
      </c>
      <c r="N76" s="114" t="str">
        <f>IF(ISBLANK('In Process Calc.'!V76),"",'In Process Calc.'!V76)</f>
        <v/>
      </c>
      <c r="O76" s="114" t="str">
        <f>IF(ISBLANK('In Process Calc.'!W76),"",'In Process Calc.'!W76)</f>
        <v/>
      </c>
      <c r="P76" s="114" t="str">
        <f>IF(ISBLANK('In Process Calc.'!X76),"",'In Process Calc.'!X76)</f>
        <v/>
      </c>
      <c r="Q76" s="114" t="str">
        <f>IF(ISBLANK('In Process Calc.'!Y76),"",'In Process Calc.'!Y76)</f>
        <v/>
      </c>
      <c r="R76" s="114" t="str">
        <f>IF(ISBLANK('In Process Calc.'!Z76),"",'In Process Calc.'!Z76)</f>
        <v/>
      </c>
      <c r="S76" s="114" t="str">
        <f>IF(ISBLANK('In Process Calc.'!AA76),"",'In Process Calc.'!AA76)</f>
        <v/>
      </c>
      <c r="T76" s="114" t="str">
        <f>IF(ISBLANK('In Process Calc.'!AB76),"",'In Process Calc.'!AB76)</f>
        <v/>
      </c>
      <c r="U76" s="114" t="str">
        <f>IF(ISBLANK('In Process Calc.'!AC76),"",'In Process Calc.'!AC76)</f>
        <v/>
      </c>
      <c r="V76" s="114" t="str">
        <f>IF(ISBLANK('In Process Calc.'!AD76),"",'In Process Calc.'!AD76)</f>
        <v/>
      </c>
      <c r="W76" s="114" t="str">
        <f>IF(ISBLANK('In Process Calc.'!AE76),"",'In Process Calc.'!AE76)</f>
        <v/>
      </c>
      <c r="X76" s="114" t="str">
        <f>IF(ISBLANK('In Process Calc.'!AF76),"",'In Process Calc.'!AF76)</f>
        <v/>
      </c>
      <c r="Y76" s="114" t="str">
        <f>IF(ISBLANK('In Process Calc.'!AG76),"",'In Process Calc.'!AG76)</f>
        <v/>
      </c>
      <c r="Z76" s="114" t="str">
        <f>IF(ISBLANK('In Process Calc.'!AH76),"",'In Process Calc.'!AH76)</f>
        <v/>
      </c>
      <c r="AA76" s="114" t="str">
        <f>IF(ISBLANK('In Process Calc.'!AI76),"",'In Process Calc.'!AI76)</f>
        <v/>
      </c>
      <c r="AB76" s="114" t="str">
        <f>IF(ISBLANK('In Process Calc.'!AJ76),"",'In Process Calc.'!AJ76)</f>
        <v/>
      </c>
      <c r="AC76" s="114" t="str">
        <f>IF(ISBLANK('In Process Calc.'!AK76),"",'In Process Calc.'!AK76)</f>
        <v/>
      </c>
      <c r="AD76" s="114" t="str">
        <f>IF(ISBLANK('In Process Calc.'!AL76),"",'In Process Calc.'!AL76)</f>
        <v/>
      </c>
      <c r="AE76" s="114" t="str">
        <f>IF(ISBLANK('In Process Calc.'!AM76),"",'In Process Calc.'!AM76)</f>
        <v/>
      </c>
      <c r="AF76" s="114" t="str">
        <f>IF(ISBLANK('In Process Calc.'!AN76),"",'In Process Calc.'!AN76)</f>
        <v/>
      </c>
      <c r="AG76" s="48"/>
      <c r="AH76" s="114" t="str">
        <f>IF(ISBLANK('In Process Calc.'!C84),"",'In Process Calc.'!C84)</f>
        <v/>
      </c>
      <c r="AI76" s="114" t="str">
        <f>IF(ISBLANK('Measured Data'!H88),"",'Measured Data'!H88)</f>
        <v/>
      </c>
      <c r="AJ76" s="114" t="str">
        <f>IF(ISBLANK('In Process Calc.'!K84),"",'In Process Calc.'!K84)</f>
        <v/>
      </c>
      <c r="AK76" s="114" t="str">
        <f>IF(ISBLANK('In Process Calc.'!L84),"",'In Process Calc.'!L84)</f>
        <v/>
      </c>
      <c r="AL76" s="114" t="str">
        <f>IF(ISBLANK('In Process Calc.'!M84),"",'In Process Calc.'!M84)</f>
        <v/>
      </c>
      <c r="AM76" s="114" t="str">
        <f>IF(ISBLANK('In Process Calc.'!N84),"",'In Process Calc.'!N84)</f>
        <v/>
      </c>
      <c r="AN76" s="114" t="str">
        <f>IF(ISBLANK('In Process Calc.'!O84),"",'In Process Calc.'!O84)</f>
        <v/>
      </c>
      <c r="AO76" s="114" t="str">
        <f>IF(ISBLANK('In Process Calc.'!P84),"",'In Process Calc.'!P84)</f>
        <v/>
      </c>
      <c r="AP76" s="114" t="str">
        <f>IF(ISBLANK('In Process Calc.'!Q84),"",'In Process Calc.'!Q84)</f>
        <v/>
      </c>
      <c r="AQ76" s="114" t="str">
        <f>IF(ISBLANK('In Process Calc.'!R84),"",'In Process Calc.'!R84)</f>
        <v/>
      </c>
      <c r="AR76" s="114" t="str">
        <f>IF(ISBLANK('In Process Calc.'!S84),"",'In Process Calc.'!S84)</f>
        <v/>
      </c>
      <c r="AS76" s="114" t="str">
        <f>IF(ISBLANK('In Process Calc.'!T84),"",'In Process Calc.'!T84)</f>
        <v/>
      </c>
      <c r="AT76" s="114" t="str">
        <f>IF(ISBLANK('In Process Calc.'!U84),"",'In Process Calc.'!U84)</f>
        <v/>
      </c>
      <c r="AU76" s="114" t="str">
        <f>IF(ISBLANK('In Process Calc.'!V84),"",'In Process Calc.'!V84)</f>
        <v/>
      </c>
      <c r="AV76" s="114" t="str">
        <f>IF(ISBLANK('In Process Calc.'!W84),"",'In Process Calc.'!W84)</f>
        <v/>
      </c>
      <c r="AW76" s="114" t="str">
        <f>IF(ISBLANK('In Process Calc.'!X84),"",'In Process Calc.'!X84)</f>
        <v/>
      </c>
      <c r="AX76" s="114" t="str">
        <f>IF(ISBLANK('In Process Calc.'!Y84),"",'In Process Calc.'!Y84)</f>
        <v/>
      </c>
      <c r="AY76" s="114" t="str">
        <f>IF(ISBLANK('In Process Calc.'!Z84),"",'In Process Calc.'!Z84)</f>
        <v/>
      </c>
      <c r="AZ76" s="114" t="str">
        <f>IF(ISBLANK('In Process Calc.'!AA84),"",'In Process Calc.'!AA84)</f>
        <v/>
      </c>
      <c r="BA76" s="114" t="str">
        <f>IF(ISBLANK('In Process Calc.'!AB84),"",'In Process Calc.'!AB84)</f>
        <v/>
      </c>
      <c r="BB76" s="114" t="str">
        <f>IF(ISBLANK('In Process Calc.'!AC84),"",'In Process Calc.'!AC84)</f>
        <v/>
      </c>
      <c r="BC76" s="114" t="str">
        <f>IF(ISBLANK('In Process Calc.'!AD84),"",'In Process Calc.'!AD84)</f>
        <v/>
      </c>
      <c r="BD76" s="114" t="str">
        <f>IF(ISBLANK('In Process Calc.'!AE84),"",'In Process Calc.'!AE84)</f>
        <v/>
      </c>
      <c r="BE76" s="114" t="str">
        <f>IF(ISBLANK('In Process Calc.'!AF84),"",'In Process Calc.'!AF84)</f>
        <v/>
      </c>
      <c r="BF76" s="114" t="str">
        <f>IF(ISBLANK('In Process Calc.'!AG84),"",'In Process Calc.'!AG84)</f>
        <v/>
      </c>
      <c r="BG76" s="114" t="str">
        <f>IF(ISBLANK('In Process Calc.'!AH84),"",'In Process Calc.'!AH84)</f>
        <v/>
      </c>
      <c r="BH76" s="114" t="str">
        <f>IF(ISBLANK('In Process Calc.'!AI84),"",'In Process Calc.'!AI84)</f>
        <v/>
      </c>
      <c r="BI76" s="114" t="str">
        <f>IF(ISBLANK('In Process Calc.'!AJ84),"",'In Process Calc.'!AJ84)</f>
        <v/>
      </c>
      <c r="BJ76" s="114" t="str">
        <f>IF(ISBLANK('In Process Calc.'!AK84),"",'In Process Calc.'!AK84)</f>
        <v/>
      </c>
      <c r="BK76" s="114" t="str">
        <f>IF(ISBLANK('In Process Calc.'!AL84),"",'In Process Calc.'!AL84)</f>
        <v/>
      </c>
      <c r="BL76" s="114" t="str">
        <f>IF(ISBLANK('In Process Calc.'!AM84),"",'In Process Calc.'!AM84)</f>
        <v/>
      </c>
      <c r="BM76" s="114" t="str">
        <f>IF(ISBLANK('In Process Calc.'!AN84),"",'In Process Calc.'!AN84)</f>
        <v/>
      </c>
      <c r="BN76" s="48"/>
      <c r="BO76" s="48"/>
      <c r="BP76" s="48"/>
      <c r="BQ76" s="48"/>
      <c r="BR76" s="48"/>
      <c r="BS76" s="48"/>
      <c r="BT76" s="48"/>
      <c r="BU76" s="48"/>
      <c r="BV76" s="48"/>
      <c r="BW76" s="48"/>
      <c r="BX76" s="48"/>
      <c r="BY76" s="48"/>
      <c r="BZ76" s="48"/>
      <c r="CA76" s="48"/>
      <c r="CB76" s="48"/>
      <c r="CC76" s="48"/>
      <c r="CD76" s="48"/>
      <c r="CE76" s="48"/>
      <c r="CF76" s="48"/>
      <c r="CG76" s="48"/>
    </row>
    <row r="77" spans="1:116" x14ac:dyDescent="0.15">
      <c r="A77" s="114" t="str">
        <f>IF(ISBLANK('In Process Calc.'!C77),"",'In Process Calc.'!C77)</f>
        <v/>
      </c>
      <c r="B77" s="114" t="str">
        <f>IF(ISBLANK('Measured Data'!H81),"",'Measured Data'!H81)</f>
        <v/>
      </c>
      <c r="C77" s="114" t="str">
        <f>IF(ISBLANK('In Process Calc.'!K77),"",'In Process Calc.'!K77)</f>
        <v/>
      </c>
      <c r="D77" s="114" t="str">
        <f>IF(ISBLANK('In Process Calc.'!L77),"",'In Process Calc.'!L77)</f>
        <v/>
      </c>
      <c r="E77" s="114" t="str">
        <f>IF(ISBLANK('In Process Calc.'!M77),"",'In Process Calc.'!M77)</f>
        <v/>
      </c>
      <c r="F77" s="114" t="str">
        <f>IF(ISBLANK('In Process Calc.'!N77),"",'In Process Calc.'!N77)</f>
        <v/>
      </c>
      <c r="G77" s="114" t="str">
        <f>IF(ISBLANK('In Process Calc.'!O77),"",'In Process Calc.'!O77)</f>
        <v/>
      </c>
      <c r="H77" s="114" t="str">
        <f>IF(ISBLANK('In Process Calc.'!P77),"",'In Process Calc.'!P77)</f>
        <v/>
      </c>
      <c r="I77" s="114" t="str">
        <f>IF(ISBLANK('In Process Calc.'!Q77),"",'In Process Calc.'!Q77)</f>
        <v/>
      </c>
      <c r="J77" s="114" t="str">
        <f>IF(ISBLANK('In Process Calc.'!R77),"",'In Process Calc.'!R77)</f>
        <v/>
      </c>
      <c r="K77" s="114" t="str">
        <f>IF(ISBLANK('In Process Calc.'!S77),"",'In Process Calc.'!S77)</f>
        <v/>
      </c>
      <c r="L77" s="114" t="str">
        <f>IF(ISBLANK('In Process Calc.'!T77),"",'In Process Calc.'!T77)</f>
        <v/>
      </c>
      <c r="M77" s="114" t="str">
        <f>IF(ISBLANK('In Process Calc.'!U77),"",'In Process Calc.'!U77)</f>
        <v/>
      </c>
      <c r="N77" s="114" t="str">
        <f>IF(ISBLANK('In Process Calc.'!V77),"",'In Process Calc.'!V77)</f>
        <v/>
      </c>
      <c r="O77" s="114" t="str">
        <f>IF(ISBLANK('In Process Calc.'!W77),"",'In Process Calc.'!W77)</f>
        <v/>
      </c>
      <c r="P77" s="114" t="str">
        <f>IF(ISBLANK('In Process Calc.'!X77),"",'In Process Calc.'!X77)</f>
        <v/>
      </c>
      <c r="Q77" s="114" t="str">
        <f>IF(ISBLANK('In Process Calc.'!Y77),"",'In Process Calc.'!Y77)</f>
        <v/>
      </c>
      <c r="R77" s="114" t="str">
        <f>IF(ISBLANK('In Process Calc.'!Z77),"",'In Process Calc.'!Z77)</f>
        <v/>
      </c>
      <c r="S77" s="114" t="str">
        <f>IF(ISBLANK('In Process Calc.'!AA77),"",'In Process Calc.'!AA77)</f>
        <v/>
      </c>
      <c r="T77" s="114" t="str">
        <f>IF(ISBLANK('In Process Calc.'!AB77),"",'In Process Calc.'!AB77)</f>
        <v/>
      </c>
      <c r="U77" s="114" t="str">
        <f>IF(ISBLANK('In Process Calc.'!AC77),"",'In Process Calc.'!AC77)</f>
        <v/>
      </c>
      <c r="V77" s="114" t="str">
        <f>IF(ISBLANK('In Process Calc.'!AD77),"",'In Process Calc.'!AD77)</f>
        <v/>
      </c>
      <c r="W77" s="114" t="str">
        <f>IF(ISBLANK('In Process Calc.'!AE77),"",'In Process Calc.'!AE77)</f>
        <v/>
      </c>
      <c r="X77" s="114" t="str">
        <f>IF(ISBLANK('In Process Calc.'!AF77),"",'In Process Calc.'!AF77)</f>
        <v/>
      </c>
      <c r="Y77" s="114" t="str">
        <f>IF(ISBLANK('In Process Calc.'!AG77),"",'In Process Calc.'!AG77)</f>
        <v/>
      </c>
      <c r="Z77" s="114" t="str">
        <f>IF(ISBLANK('In Process Calc.'!AH77),"",'In Process Calc.'!AH77)</f>
        <v/>
      </c>
      <c r="AA77" s="114" t="str">
        <f>IF(ISBLANK('In Process Calc.'!AI77),"",'In Process Calc.'!AI77)</f>
        <v/>
      </c>
      <c r="AB77" s="114" t="str">
        <f>IF(ISBLANK('In Process Calc.'!AJ77),"",'In Process Calc.'!AJ77)</f>
        <v/>
      </c>
      <c r="AC77" s="114" t="str">
        <f>IF(ISBLANK('In Process Calc.'!AK77),"",'In Process Calc.'!AK77)</f>
        <v/>
      </c>
      <c r="AD77" s="114" t="str">
        <f>IF(ISBLANK('In Process Calc.'!AL77),"",'In Process Calc.'!AL77)</f>
        <v/>
      </c>
      <c r="AE77" s="114" t="str">
        <f>IF(ISBLANK('In Process Calc.'!AM77),"",'In Process Calc.'!AM77)</f>
        <v/>
      </c>
      <c r="AF77" s="114" t="str">
        <f>IF(ISBLANK('In Process Calc.'!AN77),"",'In Process Calc.'!AN77)</f>
        <v/>
      </c>
      <c r="AG77" s="48"/>
      <c r="AH77" s="114" t="str">
        <f>IF(ISBLANK('In Process Calc.'!C85),"",'In Process Calc.'!C85)</f>
        <v/>
      </c>
      <c r="AI77" s="114" t="str">
        <f>IF(ISBLANK('Measured Data'!H89),"",'Measured Data'!H89)</f>
        <v/>
      </c>
      <c r="AJ77" s="114" t="str">
        <f>IF(ISBLANK('In Process Calc.'!K85),"",'In Process Calc.'!K85)</f>
        <v/>
      </c>
      <c r="AK77" s="114" t="str">
        <f>IF(ISBLANK('In Process Calc.'!L85),"",'In Process Calc.'!L85)</f>
        <v/>
      </c>
      <c r="AL77" s="114" t="str">
        <f>IF(ISBLANK('In Process Calc.'!M85),"",'In Process Calc.'!M85)</f>
        <v/>
      </c>
      <c r="AM77" s="114" t="str">
        <f>IF(ISBLANK('In Process Calc.'!N85),"",'In Process Calc.'!N85)</f>
        <v/>
      </c>
      <c r="AN77" s="114" t="str">
        <f>IF(ISBLANK('In Process Calc.'!O85),"",'In Process Calc.'!O85)</f>
        <v/>
      </c>
      <c r="AO77" s="114" t="str">
        <f>IF(ISBLANK('In Process Calc.'!P85),"",'In Process Calc.'!P85)</f>
        <v/>
      </c>
      <c r="AP77" s="114" t="str">
        <f>IF(ISBLANK('In Process Calc.'!Q85),"",'In Process Calc.'!Q85)</f>
        <v/>
      </c>
      <c r="AQ77" s="114" t="str">
        <f>IF(ISBLANK('In Process Calc.'!R85),"",'In Process Calc.'!R85)</f>
        <v/>
      </c>
      <c r="AR77" s="114" t="str">
        <f>IF(ISBLANK('In Process Calc.'!S85),"",'In Process Calc.'!S85)</f>
        <v/>
      </c>
      <c r="AS77" s="114" t="str">
        <f>IF(ISBLANK('In Process Calc.'!T85),"",'In Process Calc.'!T85)</f>
        <v/>
      </c>
      <c r="AT77" s="114" t="str">
        <f>IF(ISBLANK('In Process Calc.'!U85),"",'In Process Calc.'!U85)</f>
        <v/>
      </c>
      <c r="AU77" s="114" t="str">
        <f>IF(ISBLANK('In Process Calc.'!V85),"",'In Process Calc.'!V85)</f>
        <v/>
      </c>
      <c r="AV77" s="114" t="str">
        <f>IF(ISBLANK('In Process Calc.'!W85),"",'In Process Calc.'!W85)</f>
        <v/>
      </c>
      <c r="AW77" s="114" t="str">
        <f>IF(ISBLANK('In Process Calc.'!X85),"",'In Process Calc.'!X85)</f>
        <v/>
      </c>
      <c r="AX77" s="114" t="str">
        <f>IF(ISBLANK('In Process Calc.'!Y85),"",'In Process Calc.'!Y85)</f>
        <v/>
      </c>
      <c r="AY77" s="114" t="str">
        <f>IF(ISBLANK('In Process Calc.'!Z85),"",'In Process Calc.'!Z85)</f>
        <v/>
      </c>
      <c r="AZ77" s="114" t="str">
        <f>IF(ISBLANK('In Process Calc.'!AA85),"",'In Process Calc.'!AA85)</f>
        <v/>
      </c>
      <c r="BA77" s="114" t="str">
        <f>IF(ISBLANK('In Process Calc.'!AB85),"",'In Process Calc.'!AB85)</f>
        <v/>
      </c>
      <c r="BB77" s="114" t="str">
        <f>IF(ISBLANK('In Process Calc.'!AC85),"",'In Process Calc.'!AC85)</f>
        <v/>
      </c>
      <c r="BC77" s="114" t="str">
        <f>IF(ISBLANK('In Process Calc.'!AD85),"",'In Process Calc.'!AD85)</f>
        <v/>
      </c>
      <c r="BD77" s="114" t="str">
        <f>IF(ISBLANK('In Process Calc.'!AE85),"",'In Process Calc.'!AE85)</f>
        <v/>
      </c>
      <c r="BE77" s="114" t="str">
        <f>IF(ISBLANK('In Process Calc.'!AF85),"",'In Process Calc.'!AF85)</f>
        <v/>
      </c>
      <c r="BF77" s="114" t="str">
        <f>IF(ISBLANK('In Process Calc.'!AG85),"",'In Process Calc.'!AG85)</f>
        <v/>
      </c>
      <c r="BG77" s="114" t="str">
        <f>IF(ISBLANK('In Process Calc.'!AH85),"",'In Process Calc.'!AH85)</f>
        <v/>
      </c>
      <c r="BH77" s="114" t="str">
        <f>IF(ISBLANK('In Process Calc.'!AI85),"",'In Process Calc.'!AI85)</f>
        <v/>
      </c>
      <c r="BI77" s="114" t="str">
        <f>IF(ISBLANK('In Process Calc.'!AJ85),"",'In Process Calc.'!AJ85)</f>
        <v/>
      </c>
      <c r="BJ77" s="114" t="str">
        <f>IF(ISBLANK('In Process Calc.'!AK85),"",'In Process Calc.'!AK85)</f>
        <v/>
      </c>
      <c r="BK77" s="114" t="str">
        <f>IF(ISBLANK('In Process Calc.'!AL85),"",'In Process Calc.'!AL85)</f>
        <v/>
      </c>
      <c r="BL77" s="114" t="str">
        <f>IF(ISBLANK('In Process Calc.'!AM85),"",'In Process Calc.'!AM85)</f>
        <v/>
      </c>
      <c r="BM77" s="114" t="str">
        <f>IF(ISBLANK('In Process Calc.'!AN85),"",'In Process Calc.'!AN85)</f>
        <v/>
      </c>
      <c r="BN77" s="48"/>
      <c r="BO77" s="48"/>
      <c r="BP77" s="48"/>
      <c r="BQ77" s="48"/>
      <c r="BR77" s="48"/>
      <c r="BS77" s="48"/>
      <c r="BT77" s="48"/>
      <c r="BU77" s="48"/>
      <c r="BV77" s="48"/>
      <c r="BW77" s="48"/>
      <c r="BX77" s="48"/>
      <c r="BY77" s="48"/>
      <c r="BZ77" s="48"/>
      <c r="CA77" s="48"/>
      <c r="CB77" s="48"/>
      <c r="CC77" s="48"/>
      <c r="CD77" s="48"/>
      <c r="CE77" s="48"/>
      <c r="CF77" s="48"/>
      <c r="CG77" s="48"/>
    </row>
    <row r="78" spans="1:116" x14ac:dyDescent="0.15">
      <c r="A78" s="114" t="str">
        <f>IF(ISBLANK('In Process Calc.'!C78),"",'In Process Calc.'!C78)</f>
        <v/>
      </c>
      <c r="B78" s="114" t="str">
        <f>IF(ISBLANK('Measured Data'!H82),"",'Measured Data'!H82)</f>
        <v/>
      </c>
      <c r="C78" s="114" t="str">
        <f>IF(ISBLANK('In Process Calc.'!K78),"",'In Process Calc.'!K78)</f>
        <v/>
      </c>
      <c r="D78" s="114" t="str">
        <f>IF(ISBLANK('In Process Calc.'!L78),"",'In Process Calc.'!L78)</f>
        <v/>
      </c>
      <c r="E78" s="114" t="str">
        <f>IF(ISBLANK('In Process Calc.'!M78),"",'In Process Calc.'!M78)</f>
        <v/>
      </c>
      <c r="F78" s="114" t="str">
        <f>IF(ISBLANK('In Process Calc.'!N78),"",'In Process Calc.'!N78)</f>
        <v/>
      </c>
      <c r="G78" s="114" t="str">
        <f>IF(ISBLANK('In Process Calc.'!O78),"",'In Process Calc.'!O78)</f>
        <v/>
      </c>
      <c r="H78" s="114" t="str">
        <f>IF(ISBLANK('In Process Calc.'!P78),"",'In Process Calc.'!P78)</f>
        <v/>
      </c>
      <c r="I78" s="114" t="str">
        <f>IF(ISBLANK('In Process Calc.'!Q78),"",'In Process Calc.'!Q78)</f>
        <v/>
      </c>
      <c r="J78" s="114" t="str">
        <f>IF(ISBLANK('In Process Calc.'!R78),"",'In Process Calc.'!R78)</f>
        <v/>
      </c>
      <c r="K78" s="114" t="str">
        <f>IF(ISBLANK('In Process Calc.'!S78),"",'In Process Calc.'!S78)</f>
        <v/>
      </c>
      <c r="L78" s="114" t="str">
        <f>IF(ISBLANK('In Process Calc.'!T78),"",'In Process Calc.'!T78)</f>
        <v/>
      </c>
      <c r="M78" s="114" t="str">
        <f>IF(ISBLANK('In Process Calc.'!U78),"",'In Process Calc.'!U78)</f>
        <v/>
      </c>
      <c r="N78" s="114" t="str">
        <f>IF(ISBLANK('In Process Calc.'!V78),"",'In Process Calc.'!V78)</f>
        <v/>
      </c>
      <c r="O78" s="114" t="str">
        <f>IF(ISBLANK('In Process Calc.'!W78),"",'In Process Calc.'!W78)</f>
        <v/>
      </c>
      <c r="P78" s="114" t="str">
        <f>IF(ISBLANK('In Process Calc.'!X78),"",'In Process Calc.'!X78)</f>
        <v/>
      </c>
      <c r="Q78" s="114" t="str">
        <f>IF(ISBLANK('In Process Calc.'!Y78),"",'In Process Calc.'!Y78)</f>
        <v/>
      </c>
      <c r="R78" s="114" t="str">
        <f>IF(ISBLANK('In Process Calc.'!Z78),"",'In Process Calc.'!Z78)</f>
        <v/>
      </c>
      <c r="S78" s="114" t="str">
        <f>IF(ISBLANK('In Process Calc.'!AA78),"",'In Process Calc.'!AA78)</f>
        <v/>
      </c>
      <c r="T78" s="114" t="str">
        <f>IF(ISBLANK('In Process Calc.'!AB78),"",'In Process Calc.'!AB78)</f>
        <v/>
      </c>
      <c r="U78" s="114" t="str">
        <f>IF(ISBLANK('In Process Calc.'!AC78),"",'In Process Calc.'!AC78)</f>
        <v/>
      </c>
      <c r="V78" s="114" t="str">
        <f>IF(ISBLANK('In Process Calc.'!AD78),"",'In Process Calc.'!AD78)</f>
        <v/>
      </c>
      <c r="W78" s="114" t="str">
        <f>IF(ISBLANK('In Process Calc.'!AE78),"",'In Process Calc.'!AE78)</f>
        <v/>
      </c>
      <c r="X78" s="114" t="str">
        <f>IF(ISBLANK('In Process Calc.'!AF78),"",'In Process Calc.'!AF78)</f>
        <v/>
      </c>
      <c r="Y78" s="114" t="str">
        <f>IF(ISBLANK('In Process Calc.'!AG78),"",'In Process Calc.'!AG78)</f>
        <v/>
      </c>
      <c r="Z78" s="114" t="str">
        <f>IF(ISBLANK('In Process Calc.'!AH78),"",'In Process Calc.'!AH78)</f>
        <v/>
      </c>
      <c r="AA78" s="114" t="str">
        <f>IF(ISBLANK('In Process Calc.'!AI78),"",'In Process Calc.'!AI78)</f>
        <v/>
      </c>
      <c r="AB78" s="114" t="str">
        <f>IF(ISBLANK('In Process Calc.'!AJ78),"",'In Process Calc.'!AJ78)</f>
        <v/>
      </c>
      <c r="AC78" s="114" t="str">
        <f>IF(ISBLANK('In Process Calc.'!AK78),"",'In Process Calc.'!AK78)</f>
        <v/>
      </c>
      <c r="AD78" s="114" t="str">
        <f>IF(ISBLANK('In Process Calc.'!AL78),"",'In Process Calc.'!AL78)</f>
        <v/>
      </c>
      <c r="AE78" s="114" t="str">
        <f>IF(ISBLANK('In Process Calc.'!AM78),"",'In Process Calc.'!AM78)</f>
        <v/>
      </c>
      <c r="AF78" s="114" t="str">
        <f>IF(ISBLANK('In Process Calc.'!AN78),"",'In Process Calc.'!AN78)</f>
        <v/>
      </c>
      <c r="AG78" s="48"/>
      <c r="AH78" s="114" t="str">
        <f>IF(ISBLANK('In Process Calc.'!C86),"",'In Process Calc.'!C86)</f>
        <v/>
      </c>
      <c r="AI78" s="114" t="str">
        <f>IF(ISBLANK('Measured Data'!H90),"",'Measured Data'!H90)</f>
        <v/>
      </c>
      <c r="AJ78" s="114" t="str">
        <f>IF(ISBLANK('In Process Calc.'!K86),"",'In Process Calc.'!K86)</f>
        <v/>
      </c>
      <c r="AK78" s="114" t="str">
        <f>IF(ISBLANK('In Process Calc.'!L86),"",'In Process Calc.'!L86)</f>
        <v/>
      </c>
      <c r="AL78" s="114" t="str">
        <f>IF(ISBLANK('In Process Calc.'!M86),"",'In Process Calc.'!M86)</f>
        <v/>
      </c>
      <c r="AM78" s="114" t="str">
        <f>IF(ISBLANK('In Process Calc.'!N86),"",'In Process Calc.'!N86)</f>
        <v/>
      </c>
      <c r="AN78" s="114" t="str">
        <f>IF(ISBLANK('In Process Calc.'!O86),"",'In Process Calc.'!O86)</f>
        <v/>
      </c>
      <c r="AO78" s="114" t="str">
        <f>IF(ISBLANK('In Process Calc.'!P86),"",'In Process Calc.'!P86)</f>
        <v/>
      </c>
      <c r="AP78" s="114" t="str">
        <f>IF(ISBLANK('In Process Calc.'!Q86),"",'In Process Calc.'!Q86)</f>
        <v/>
      </c>
      <c r="AQ78" s="114" t="str">
        <f>IF(ISBLANK('In Process Calc.'!R86),"",'In Process Calc.'!R86)</f>
        <v/>
      </c>
      <c r="AR78" s="114" t="str">
        <f>IF(ISBLANK('In Process Calc.'!S86),"",'In Process Calc.'!S86)</f>
        <v/>
      </c>
      <c r="AS78" s="114" t="str">
        <f>IF(ISBLANK('In Process Calc.'!T86),"",'In Process Calc.'!T86)</f>
        <v/>
      </c>
      <c r="AT78" s="114" t="str">
        <f>IF(ISBLANK('In Process Calc.'!U86),"",'In Process Calc.'!U86)</f>
        <v/>
      </c>
      <c r="AU78" s="114" t="str">
        <f>IF(ISBLANK('In Process Calc.'!V86),"",'In Process Calc.'!V86)</f>
        <v/>
      </c>
      <c r="AV78" s="114" t="str">
        <f>IF(ISBLANK('In Process Calc.'!W86),"",'In Process Calc.'!W86)</f>
        <v/>
      </c>
      <c r="AW78" s="114" t="str">
        <f>IF(ISBLANK('In Process Calc.'!X86),"",'In Process Calc.'!X86)</f>
        <v/>
      </c>
      <c r="AX78" s="114" t="str">
        <f>IF(ISBLANK('In Process Calc.'!Y86),"",'In Process Calc.'!Y86)</f>
        <v/>
      </c>
      <c r="AY78" s="114" t="str">
        <f>IF(ISBLANK('In Process Calc.'!Z86),"",'In Process Calc.'!Z86)</f>
        <v/>
      </c>
      <c r="AZ78" s="114" t="str">
        <f>IF(ISBLANK('In Process Calc.'!AA86),"",'In Process Calc.'!AA86)</f>
        <v/>
      </c>
      <c r="BA78" s="114" t="str">
        <f>IF(ISBLANK('In Process Calc.'!AB86),"",'In Process Calc.'!AB86)</f>
        <v/>
      </c>
      <c r="BB78" s="114" t="str">
        <f>IF(ISBLANK('In Process Calc.'!AC86),"",'In Process Calc.'!AC86)</f>
        <v/>
      </c>
      <c r="BC78" s="114" t="str">
        <f>IF(ISBLANK('In Process Calc.'!AD86),"",'In Process Calc.'!AD86)</f>
        <v/>
      </c>
      <c r="BD78" s="114" t="str">
        <f>IF(ISBLANK('In Process Calc.'!AE86),"",'In Process Calc.'!AE86)</f>
        <v/>
      </c>
      <c r="BE78" s="114" t="str">
        <f>IF(ISBLANK('In Process Calc.'!AF86),"",'In Process Calc.'!AF86)</f>
        <v/>
      </c>
      <c r="BF78" s="114" t="str">
        <f>IF(ISBLANK('In Process Calc.'!AG86),"",'In Process Calc.'!AG86)</f>
        <v/>
      </c>
      <c r="BG78" s="114" t="str">
        <f>IF(ISBLANK('In Process Calc.'!AH86),"",'In Process Calc.'!AH86)</f>
        <v/>
      </c>
      <c r="BH78" s="114" t="str">
        <f>IF(ISBLANK('In Process Calc.'!AI86),"",'In Process Calc.'!AI86)</f>
        <v/>
      </c>
      <c r="BI78" s="114" t="str">
        <f>IF(ISBLANK('In Process Calc.'!AJ86),"",'In Process Calc.'!AJ86)</f>
        <v/>
      </c>
      <c r="BJ78" s="114" t="str">
        <f>IF(ISBLANK('In Process Calc.'!AK86),"",'In Process Calc.'!AK86)</f>
        <v/>
      </c>
      <c r="BK78" s="114" t="str">
        <f>IF(ISBLANK('In Process Calc.'!AL86),"",'In Process Calc.'!AL86)</f>
        <v/>
      </c>
      <c r="BL78" s="114" t="str">
        <f>IF(ISBLANK('In Process Calc.'!AM86),"",'In Process Calc.'!AM86)</f>
        <v/>
      </c>
      <c r="BM78" s="114" t="str">
        <f>IF(ISBLANK('In Process Calc.'!AN86),"",'In Process Calc.'!AN86)</f>
        <v/>
      </c>
      <c r="BN78" s="48"/>
      <c r="BO78" s="48"/>
      <c r="BP78" s="48"/>
      <c r="BQ78" s="48"/>
      <c r="BR78" s="48"/>
      <c r="BS78" s="48"/>
      <c r="BT78" s="48"/>
      <c r="BU78" s="48"/>
      <c r="BV78" s="48"/>
      <c r="BW78" s="48"/>
      <c r="BX78" s="48"/>
      <c r="BY78" s="48"/>
      <c r="BZ78" s="48"/>
      <c r="CA78" s="48"/>
      <c r="CB78" s="48"/>
      <c r="CC78" s="48"/>
      <c r="CD78" s="48"/>
      <c r="CE78" s="48"/>
      <c r="CF78" s="48"/>
      <c r="CG78" s="48"/>
    </row>
    <row r="79" spans="1:116" x14ac:dyDescent="0.15">
      <c r="A79" s="114" t="str">
        <f>IF(ISBLANK('In Process Calc.'!C79),"",'In Process Calc.'!C79)</f>
        <v/>
      </c>
      <c r="B79" s="114" t="str">
        <f>IF(ISBLANK('Measured Data'!H83),"",'Measured Data'!H83)</f>
        <v/>
      </c>
      <c r="C79" s="114" t="str">
        <f>IF(ISBLANK('In Process Calc.'!K79),"",'In Process Calc.'!K79)</f>
        <v/>
      </c>
      <c r="D79" s="114" t="str">
        <f>IF(ISBLANK('In Process Calc.'!L79),"",'In Process Calc.'!L79)</f>
        <v/>
      </c>
      <c r="E79" s="114" t="str">
        <f>IF(ISBLANK('In Process Calc.'!M79),"",'In Process Calc.'!M79)</f>
        <v/>
      </c>
      <c r="F79" s="114" t="str">
        <f>IF(ISBLANK('In Process Calc.'!N79),"",'In Process Calc.'!N79)</f>
        <v/>
      </c>
      <c r="G79" s="114" t="str">
        <f>IF(ISBLANK('In Process Calc.'!O79),"",'In Process Calc.'!O79)</f>
        <v/>
      </c>
      <c r="H79" s="114" t="str">
        <f>IF(ISBLANK('In Process Calc.'!P79),"",'In Process Calc.'!P79)</f>
        <v/>
      </c>
      <c r="I79" s="114" t="str">
        <f>IF(ISBLANK('In Process Calc.'!Q79),"",'In Process Calc.'!Q79)</f>
        <v/>
      </c>
      <c r="J79" s="114" t="str">
        <f>IF(ISBLANK('In Process Calc.'!R79),"",'In Process Calc.'!R79)</f>
        <v/>
      </c>
      <c r="K79" s="114" t="str">
        <f>IF(ISBLANK('In Process Calc.'!S79),"",'In Process Calc.'!S79)</f>
        <v/>
      </c>
      <c r="L79" s="114" t="str">
        <f>IF(ISBLANK('In Process Calc.'!T79),"",'In Process Calc.'!T79)</f>
        <v/>
      </c>
      <c r="M79" s="114" t="str">
        <f>IF(ISBLANK('In Process Calc.'!U79),"",'In Process Calc.'!U79)</f>
        <v/>
      </c>
      <c r="N79" s="114" t="str">
        <f>IF(ISBLANK('In Process Calc.'!V79),"",'In Process Calc.'!V79)</f>
        <v/>
      </c>
      <c r="O79" s="114" t="str">
        <f>IF(ISBLANK('In Process Calc.'!W79),"",'In Process Calc.'!W79)</f>
        <v/>
      </c>
      <c r="P79" s="114" t="str">
        <f>IF(ISBLANK('In Process Calc.'!X79),"",'In Process Calc.'!X79)</f>
        <v/>
      </c>
      <c r="Q79" s="114" t="str">
        <f>IF(ISBLANK('In Process Calc.'!Y79),"",'In Process Calc.'!Y79)</f>
        <v/>
      </c>
      <c r="R79" s="114" t="str">
        <f>IF(ISBLANK('In Process Calc.'!Z79),"",'In Process Calc.'!Z79)</f>
        <v/>
      </c>
      <c r="S79" s="114" t="str">
        <f>IF(ISBLANK('In Process Calc.'!AA79),"",'In Process Calc.'!AA79)</f>
        <v/>
      </c>
      <c r="T79" s="114" t="str">
        <f>IF(ISBLANK('In Process Calc.'!AB79),"",'In Process Calc.'!AB79)</f>
        <v/>
      </c>
      <c r="U79" s="114" t="str">
        <f>IF(ISBLANK('In Process Calc.'!AC79),"",'In Process Calc.'!AC79)</f>
        <v/>
      </c>
      <c r="V79" s="114" t="str">
        <f>IF(ISBLANK('In Process Calc.'!AD79),"",'In Process Calc.'!AD79)</f>
        <v/>
      </c>
      <c r="W79" s="114" t="str">
        <f>IF(ISBLANK('In Process Calc.'!AE79),"",'In Process Calc.'!AE79)</f>
        <v/>
      </c>
      <c r="X79" s="114" t="str">
        <f>IF(ISBLANK('In Process Calc.'!AF79),"",'In Process Calc.'!AF79)</f>
        <v/>
      </c>
      <c r="Y79" s="114" t="str">
        <f>IF(ISBLANK('In Process Calc.'!AG79),"",'In Process Calc.'!AG79)</f>
        <v/>
      </c>
      <c r="Z79" s="114" t="str">
        <f>IF(ISBLANK('In Process Calc.'!AH79),"",'In Process Calc.'!AH79)</f>
        <v/>
      </c>
      <c r="AA79" s="114" t="str">
        <f>IF(ISBLANK('In Process Calc.'!AI79),"",'In Process Calc.'!AI79)</f>
        <v/>
      </c>
      <c r="AB79" s="114" t="str">
        <f>IF(ISBLANK('In Process Calc.'!AJ79),"",'In Process Calc.'!AJ79)</f>
        <v/>
      </c>
      <c r="AC79" s="114" t="str">
        <f>IF(ISBLANK('In Process Calc.'!AK79),"",'In Process Calc.'!AK79)</f>
        <v/>
      </c>
      <c r="AD79" s="114" t="str">
        <f>IF(ISBLANK('In Process Calc.'!AL79),"",'In Process Calc.'!AL79)</f>
        <v/>
      </c>
      <c r="AE79" s="114" t="str">
        <f>IF(ISBLANK('In Process Calc.'!AM79),"",'In Process Calc.'!AM79)</f>
        <v/>
      </c>
      <c r="AF79" s="114" t="str">
        <f>IF(ISBLANK('In Process Calc.'!AN79),"",'In Process Calc.'!AN79)</f>
        <v/>
      </c>
      <c r="AG79" s="48"/>
      <c r="AH79" s="114" t="str">
        <f>IF(ISBLANK('In Process Calc.'!C87),"",'In Process Calc.'!C87)</f>
        <v/>
      </c>
      <c r="AI79" s="114" t="str">
        <f>IF(ISBLANK('Measured Data'!H91),"",'Measured Data'!H91)</f>
        <v/>
      </c>
      <c r="AJ79" s="114" t="str">
        <f>IF(ISBLANK('In Process Calc.'!K87),"",'In Process Calc.'!K87)</f>
        <v/>
      </c>
      <c r="AK79" s="114" t="str">
        <f>IF(ISBLANK('In Process Calc.'!L87),"",'In Process Calc.'!L87)</f>
        <v/>
      </c>
      <c r="AL79" s="114" t="str">
        <f>IF(ISBLANK('In Process Calc.'!M87),"",'In Process Calc.'!M87)</f>
        <v/>
      </c>
      <c r="AM79" s="114" t="str">
        <f>IF(ISBLANK('In Process Calc.'!N87),"",'In Process Calc.'!N87)</f>
        <v/>
      </c>
      <c r="AN79" s="114" t="str">
        <f>IF(ISBLANK('In Process Calc.'!O87),"",'In Process Calc.'!O87)</f>
        <v/>
      </c>
      <c r="AO79" s="114" t="str">
        <f>IF(ISBLANK('In Process Calc.'!P87),"",'In Process Calc.'!P87)</f>
        <v/>
      </c>
      <c r="AP79" s="114" t="str">
        <f>IF(ISBLANK('In Process Calc.'!Q87),"",'In Process Calc.'!Q87)</f>
        <v/>
      </c>
      <c r="AQ79" s="114" t="str">
        <f>IF(ISBLANK('In Process Calc.'!R87),"",'In Process Calc.'!R87)</f>
        <v/>
      </c>
      <c r="AR79" s="114" t="str">
        <f>IF(ISBLANK('In Process Calc.'!S87),"",'In Process Calc.'!S87)</f>
        <v/>
      </c>
      <c r="AS79" s="114" t="str">
        <f>IF(ISBLANK('In Process Calc.'!T87),"",'In Process Calc.'!T87)</f>
        <v/>
      </c>
      <c r="AT79" s="114" t="str">
        <f>IF(ISBLANK('In Process Calc.'!U87),"",'In Process Calc.'!U87)</f>
        <v/>
      </c>
      <c r="AU79" s="114" t="str">
        <f>IF(ISBLANK('In Process Calc.'!V87),"",'In Process Calc.'!V87)</f>
        <v/>
      </c>
      <c r="AV79" s="114" t="str">
        <f>IF(ISBLANK('In Process Calc.'!W87),"",'In Process Calc.'!W87)</f>
        <v/>
      </c>
      <c r="AW79" s="114" t="str">
        <f>IF(ISBLANK('In Process Calc.'!X87),"",'In Process Calc.'!X87)</f>
        <v/>
      </c>
      <c r="AX79" s="114" t="str">
        <f>IF(ISBLANK('In Process Calc.'!Y87),"",'In Process Calc.'!Y87)</f>
        <v/>
      </c>
      <c r="AY79" s="114" t="str">
        <f>IF(ISBLANK('In Process Calc.'!Z87),"",'In Process Calc.'!Z87)</f>
        <v/>
      </c>
      <c r="AZ79" s="114" t="str">
        <f>IF(ISBLANK('In Process Calc.'!AA87),"",'In Process Calc.'!AA87)</f>
        <v/>
      </c>
      <c r="BA79" s="114" t="str">
        <f>IF(ISBLANK('In Process Calc.'!AB87),"",'In Process Calc.'!AB87)</f>
        <v/>
      </c>
      <c r="BB79" s="114" t="str">
        <f>IF(ISBLANK('In Process Calc.'!AC87),"",'In Process Calc.'!AC87)</f>
        <v/>
      </c>
      <c r="BC79" s="114" t="str">
        <f>IF(ISBLANK('In Process Calc.'!AD87),"",'In Process Calc.'!AD87)</f>
        <v/>
      </c>
      <c r="BD79" s="114" t="str">
        <f>IF(ISBLANK('In Process Calc.'!AE87),"",'In Process Calc.'!AE87)</f>
        <v/>
      </c>
      <c r="BE79" s="114" t="str">
        <f>IF(ISBLANK('In Process Calc.'!AF87),"",'In Process Calc.'!AF87)</f>
        <v/>
      </c>
      <c r="BF79" s="114" t="str">
        <f>IF(ISBLANK('In Process Calc.'!AG87),"",'In Process Calc.'!AG87)</f>
        <v/>
      </c>
      <c r="BG79" s="114" t="str">
        <f>IF(ISBLANK('In Process Calc.'!AH87),"",'In Process Calc.'!AH87)</f>
        <v/>
      </c>
      <c r="BH79" s="114" t="str">
        <f>IF(ISBLANK('In Process Calc.'!AI87),"",'In Process Calc.'!AI87)</f>
        <v/>
      </c>
      <c r="BI79" s="114" t="str">
        <f>IF(ISBLANK('In Process Calc.'!AJ87),"",'In Process Calc.'!AJ87)</f>
        <v/>
      </c>
      <c r="BJ79" s="114" t="str">
        <f>IF(ISBLANK('In Process Calc.'!AK87),"",'In Process Calc.'!AK87)</f>
        <v/>
      </c>
      <c r="BK79" s="114" t="str">
        <f>IF(ISBLANK('In Process Calc.'!AL87),"",'In Process Calc.'!AL87)</f>
        <v/>
      </c>
      <c r="BL79" s="114" t="str">
        <f>IF(ISBLANK('In Process Calc.'!AM87),"",'In Process Calc.'!AM87)</f>
        <v/>
      </c>
      <c r="BM79" s="114" t="str">
        <f>IF(ISBLANK('In Process Calc.'!AN87),"",'In Process Calc.'!AN87)</f>
        <v/>
      </c>
      <c r="BN79" s="48"/>
      <c r="BO79" s="48"/>
      <c r="BP79" s="48"/>
      <c r="BQ79" s="48"/>
      <c r="BR79" s="48"/>
      <c r="BS79" s="48"/>
      <c r="BT79" s="48"/>
      <c r="BU79" s="48"/>
      <c r="BV79" s="48"/>
      <c r="BW79" s="48"/>
      <c r="BX79" s="48"/>
      <c r="BY79" s="48"/>
      <c r="BZ79" s="48"/>
      <c r="CA79" s="48"/>
      <c r="CB79" s="48"/>
      <c r="CC79" s="48"/>
      <c r="CD79" s="48"/>
      <c r="CE79" s="48"/>
      <c r="CF79" s="48"/>
      <c r="CG79" s="48"/>
    </row>
    <row r="80" spans="1:116" x14ac:dyDescent="0.15">
      <c r="A80" s="114" t="str">
        <f>IF(ISBLANK('In Process Calc.'!C80),"",'In Process Calc.'!C80)</f>
        <v/>
      </c>
      <c r="B80" s="114" t="str">
        <f>IF(ISBLANK('Measured Data'!H84),"",'Measured Data'!H84)</f>
        <v/>
      </c>
      <c r="C80" s="114" t="str">
        <f>IF(ISBLANK('In Process Calc.'!K80),"",'In Process Calc.'!K80)</f>
        <v/>
      </c>
      <c r="D80" s="114" t="str">
        <f>IF(ISBLANK('In Process Calc.'!L80),"",'In Process Calc.'!L80)</f>
        <v/>
      </c>
      <c r="E80" s="114" t="str">
        <f>IF(ISBLANK('In Process Calc.'!M80),"",'In Process Calc.'!M80)</f>
        <v/>
      </c>
      <c r="F80" s="114" t="str">
        <f>IF(ISBLANK('In Process Calc.'!N80),"",'In Process Calc.'!N80)</f>
        <v/>
      </c>
      <c r="G80" s="114" t="str">
        <f>IF(ISBLANK('In Process Calc.'!O80),"",'In Process Calc.'!O80)</f>
        <v/>
      </c>
      <c r="H80" s="114" t="str">
        <f>IF(ISBLANK('In Process Calc.'!P80),"",'In Process Calc.'!P80)</f>
        <v/>
      </c>
      <c r="I80" s="114" t="str">
        <f>IF(ISBLANK('In Process Calc.'!Q80),"",'In Process Calc.'!Q80)</f>
        <v/>
      </c>
      <c r="J80" s="114" t="str">
        <f>IF(ISBLANK('In Process Calc.'!R80),"",'In Process Calc.'!R80)</f>
        <v/>
      </c>
      <c r="K80" s="114" t="str">
        <f>IF(ISBLANK('In Process Calc.'!S80),"",'In Process Calc.'!S80)</f>
        <v/>
      </c>
      <c r="L80" s="114" t="str">
        <f>IF(ISBLANK('In Process Calc.'!T80),"",'In Process Calc.'!T80)</f>
        <v/>
      </c>
      <c r="M80" s="114" t="str">
        <f>IF(ISBLANK('In Process Calc.'!U80),"",'In Process Calc.'!U80)</f>
        <v/>
      </c>
      <c r="N80" s="114" t="str">
        <f>IF(ISBLANK('In Process Calc.'!V80),"",'In Process Calc.'!V80)</f>
        <v/>
      </c>
      <c r="O80" s="114" t="str">
        <f>IF(ISBLANK('In Process Calc.'!W80),"",'In Process Calc.'!W80)</f>
        <v/>
      </c>
      <c r="P80" s="114" t="str">
        <f>IF(ISBLANK('In Process Calc.'!X80),"",'In Process Calc.'!X80)</f>
        <v/>
      </c>
      <c r="Q80" s="114" t="str">
        <f>IF(ISBLANK('In Process Calc.'!Y80),"",'In Process Calc.'!Y80)</f>
        <v/>
      </c>
      <c r="R80" s="114" t="str">
        <f>IF(ISBLANK('In Process Calc.'!Z80),"",'In Process Calc.'!Z80)</f>
        <v/>
      </c>
      <c r="S80" s="114" t="str">
        <f>IF(ISBLANK('In Process Calc.'!AA80),"",'In Process Calc.'!AA80)</f>
        <v/>
      </c>
      <c r="T80" s="114" t="str">
        <f>IF(ISBLANK('In Process Calc.'!AB80),"",'In Process Calc.'!AB80)</f>
        <v/>
      </c>
      <c r="U80" s="114" t="str">
        <f>IF(ISBLANK('In Process Calc.'!AC80),"",'In Process Calc.'!AC80)</f>
        <v/>
      </c>
      <c r="V80" s="114" t="str">
        <f>IF(ISBLANK('In Process Calc.'!AD80),"",'In Process Calc.'!AD80)</f>
        <v/>
      </c>
      <c r="W80" s="114" t="str">
        <f>IF(ISBLANK('In Process Calc.'!AE80),"",'In Process Calc.'!AE80)</f>
        <v/>
      </c>
      <c r="X80" s="114" t="str">
        <f>IF(ISBLANK('In Process Calc.'!AF80),"",'In Process Calc.'!AF80)</f>
        <v/>
      </c>
      <c r="Y80" s="114" t="str">
        <f>IF(ISBLANK('In Process Calc.'!AG80),"",'In Process Calc.'!AG80)</f>
        <v/>
      </c>
      <c r="Z80" s="114" t="str">
        <f>IF(ISBLANK('In Process Calc.'!AH80),"",'In Process Calc.'!AH80)</f>
        <v/>
      </c>
      <c r="AA80" s="114" t="str">
        <f>IF(ISBLANK('In Process Calc.'!AI80),"",'In Process Calc.'!AI80)</f>
        <v/>
      </c>
      <c r="AB80" s="114" t="str">
        <f>IF(ISBLANK('In Process Calc.'!AJ80),"",'In Process Calc.'!AJ80)</f>
        <v/>
      </c>
      <c r="AC80" s="114" t="str">
        <f>IF(ISBLANK('In Process Calc.'!AK80),"",'In Process Calc.'!AK80)</f>
        <v/>
      </c>
      <c r="AD80" s="114" t="str">
        <f>IF(ISBLANK('In Process Calc.'!AL80),"",'In Process Calc.'!AL80)</f>
        <v/>
      </c>
      <c r="AE80" s="114" t="str">
        <f>IF(ISBLANK('In Process Calc.'!AM80),"",'In Process Calc.'!AM80)</f>
        <v/>
      </c>
      <c r="AF80" s="114" t="str">
        <f>IF(ISBLANK('In Process Calc.'!AN80),"",'In Process Calc.'!AN80)</f>
        <v/>
      </c>
      <c r="AG80" s="48"/>
      <c r="AH80" s="114" t="str">
        <f>IF(ISBLANK('In Process Calc.'!C88),"",'In Process Calc.'!C88)</f>
        <v/>
      </c>
      <c r="AI80" s="114" t="str">
        <f>IF(ISBLANK('Measured Data'!H92),"",'Measured Data'!H92)</f>
        <v/>
      </c>
      <c r="AJ80" s="114" t="str">
        <f>IF(ISBLANK('In Process Calc.'!K88),"",'In Process Calc.'!K88)</f>
        <v/>
      </c>
      <c r="AK80" s="114" t="str">
        <f>IF(ISBLANK('In Process Calc.'!L88),"",'In Process Calc.'!L88)</f>
        <v/>
      </c>
      <c r="AL80" s="114" t="str">
        <f>IF(ISBLANK('In Process Calc.'!M88),"",'In Process Calc.'!M88)</f>
        <v/>
      </c>
      <c r="AM80" s="114" t="str">
        <f>IF(ISBLANK('In Process Calc.'!N88),"",'In Process Calc.'!N88)</f>
        <v/>
      </c>
      <c r="AN80" s="114" t="str">
        <f>IF(ISBLANK('In Process Calc.'!O88),"",'In Process Calc.'!O88)</f>
        <v/>
      </c>
      <c r="AO80" s="114" t="str">
        <f>IF(ISBLANK('In Process Calc.'!P88),"",'In Process Calc.'!P88)</f>
        <v/>
      </c>
      <c r="AP80" s="114" t="str">
        <f>IF(ISBLANK('In Process Calc.'!Q88),"",'In Process Calc.'!Q88)</f>
        <v/>
      </c>
      <c r="AQ80" s="114" t="str">
        <f>IF(ISBLANK('In Process Calc.'!R88),"",'In Process Calc.'!R88)</f>
        <v/>
      </c>
      <c r="AR80" s="114" t="str">
        <f>IF(ISBLANK('In Process Calc.'!S88),"",'In Process Calc.'!S88)</f>
        <v/>
      </c>
      <c r="AS80" s="114" t="str">
        <f>IF(ISBLANK('In Process Calc.'!T88),"",'In Process Calc.'!T88)</f>
        <v/>
      </c>
      <c r="AT80" s="114" t="str">
        <f>IF(ISBLANK('In Process Calc.'!U88),"",'In Process Calc.'!U88)</f>
        <v/>
      </c>
      <c r="AU80" s="114" t="str">
        <f>IF(ISBLANK('In Process Calc.'!V88),"",'In Process Calc.'!V88)</f>
        <v/>
      </c>
      <c r="AV80" s="114" t="str">
        <f>IF(ISBLANK('In Process Calc.'!W88),"",'In Process Calc.'!W88)</f>
        <v/>
      </c>
      <c r="AW80" s="114" t="str">
        <f>IF(ISBLANK('In Process Calc.'!X88),"",'In Process Calc.'!X88)</f>
        <v/>
      </c>
      <c r="AX80" s="114" t="str">
        <f>IF(ISBLANK('In Process Calc.'!Y88),"",'In Process Calc.'!Y88)</f>
        <v/>
      </c>
      <c r="AY80" s="114" t="str">
        <f>IF(ISBLANK('In Process Calc.'!Z88),"",'In Process Calc.'!Z88)</f>
        <v/>
      </c>
      <c r="AZ80" s="114" t="str">
        <f>IF(ISBLANK('In Process Calc.'!AA88),"",'In Process Calc.'!AA88)</f>
        <v/>
      </c>
      <c r="BA80" s="114" t="str">
        <f>IF(ISBLANK('In Process Calc.'!AB88),"",'In Process Calc.'!AB88)</f>
        <v/>
      </c>
      <c r="BB80" s="114" t="str">
        <f>IF(ISBLANK('In Process Calc.'!AC88),"",'In Process Calc.'!AC88)</f>
        <v/>
      </c>
      <c r="BC80" s="114" t="str">
        <f>IF(ISBLANK('In Process Calc.'!AD88),"",'In Process Calc.'!AD88)</f>
        <v/>
      </c>
      <c r="BD80" s="114" t="str">
        <f>IF(ISBLANK('In Process Calc.'!AE88),"",'In Process Calc.'!AE88)</f>
        <v/>
      </c>
      <c r="BE80" s="114" t="str">
        <f>IF(ISBLANK('In Process Calc.'!AF88),"",'In Process Calc.'!AF88)</f>
        <v/>
      </c>
      <c r="BF80" s="114" t="str">
        <f>IF(ISBLANK('In Process Calc.'!AG88),"",'In Process Calc.'!AG88)</f>
        <v/>
      </c>
      <c r="BG80" s="114" t="str">
        <f>IF(ISBLANK('In Process Calc.'!AH88),"",'In Process Calc.'!AH88)</f>
        <v/>
      </c>
      <c r="BH80" s="114" t="str">
        <f>IF(ISBLANK('In Process Calc.'!AI88),"",'In Process Calc.'!AI88)</f>
        <v/>
      </c>
      <c r="BI80" s="114" t="str">
        <f>IF(ISBLANK('In Process Calc.'!AJ88),"",'In Process Calc.'!AJ88)</f>
        <v/>
      </c>
      <c r="BJ80" s="114" t="str">
        <f>IF(ISBLANK('In Process Calc.'!AK88),"",'In Process Calc.'!AK88)</f>
        <v/>
      </c>
      <c r="BK80" s="114" t="str">
        <f>IF(ISBLANK('In Process Calc.'!AL88),"",'In Process Calc.'!AL88)</f>
        <v/>
      </c>
      <c r="BL80" s="114" t="str">
        <f>IF(ISBLANK('In Process Calc.'!AM88),"",'In Process Calc.'!AM88)</f>
        <v/>
      </c>
      <c r="BM80" s="114" t="str">
        <f>IF(ISBLANK('In Process Calc.'!AN88),"",'In Process Calc.'!AN88)</f>
        <v/>
      </c>
      <c r="BN80" s="48"/>
      <c r="BO80" s="48"/>
      <c r="BP80" s="48"/>
      <c r="BQ80" s="48"/>
      <c r="BR80" s="48"/>
      <c r="BS80" s="48"/>
      <c r="BT80" s="48"/>
      <c r="BU80" s="48"/>
      <c r="BV80" s="48"/>
      <c r="BW80" s="48"/>
      <c r="BX80" s="48"/>
      <c r="BY80" s="48"/>
      <c r="BZ80" s="48"/>
      <c r="CA80" s="48"/>
      <c r="CB80" s="48"/>
      <c r="CC80" s="48"/>
      <c r="CD80" s="48"/>
      <c r="CE80" s="48"/>
      <c r="CF80" s="48"/>
      <c r="CG80" s="48"/>
    </row>
    <row r="81" spans="1:85" x14ac:dyDescent="0.15">
      <c r="A81" s="114" t="str">
        <f>IF(ISBLANK('In Process Calc.'!C81),"",'In Process Calc.'!C81)</f>
        <v/>
      </c>
      <c r="B81" s="114" t="str">
        <f>IF(ISBLANK('Measured Data'!H85),"",'Measured Data'!H85)</f>
        <v/>
      </c>
      <c r="C81" s="114" t="str">
        <f>IF(ISBLANK('In Process Calc.'!K81),"",'In Process Calc.'!K81)</f>
        <v/>
      </c>
      <c r="D81" s="114" t="str">
        <f>IF(ISBLANK('In Process Calc.'!L81),"",'In Process Calc.'!L81)</f>
        <v/>
      </c>
      <c r="E81" s="114" t="str">
        <f>IF(ISBLANK('In Process Calc.'!M81),"",'In Process Calc.'!M81)</f>
        <v/>
      </c>
      <c r="F81" s="114" t="str">
        <f>IF(ISBLANK('In Process Calc.'!N81),"",'In Process Calc.'!N81)</f>
        <v/>
      </c>
      <c r="G81" s="114" t="str">
        <f>IF(ISBLANK('In Process Calc.'!O81),"",'In Process Calc.'!O81)</f>
        <v/>
      </c>
      <c r="H81" s="114" t="str">
        <f>IF(ISBLANK('In Process Calc.'!P81),"",'In Process Calc.'!P81)</f>
        <v/>
      </c>
      <c r="I81" s="114" t="str">
        <f>IF(ISBLANK('In Process Calc.'!Q81),"",'In Process Calc.'!Q81)</f>
        <v/>
      </c>
      <c r="J81" s="114" t="str">
        <f>IF(ISBLANK('In Process Calc.'!R81),"",'In Process Calc.'!R81)</f>
        <v/>
      </c>
      <c r="K81" s="114" t="str">
        <f>IF(ISBLANK('In Process Calc.'!S81),"",'In Process Calc.'!S81)</f>
        <v/>
      </c>
      <c r="L81" s="114" t="str">
        <f>IF(ISBLANK('In Process Calc.'!T81),"",'In Process Calc.'!T81)</f>
        <v/>
      </c>
      <c r="M81" s="114" t="str">
        <f>IF(ISBLANK('In Process Calc.'!U81),"",'In Process Calc.'!U81)</f>
        <v/>
      </c>
      <c r="N81" s="114" t="str">
        <f>IF(ISBLANK('In Process Calc.'!V81),"",'In Process Calc.'!V81)</f>
        <v/>
      </c>
      <c r="O81" s="114" t="str">
        <f>IF(ISBLANK('In Process Calc.'!W81),"",'In Process Calc.'!W81)</f>
        <v/>
      </c>
      <c r="P81" s="114" t="str">
        <f>IF(ISBLANK('In Process Calc.'!X81),"",'In Process Calc.'!X81)</f>
        <v/>
      </c>
      <c r="Q81" s="114" t="str">
        <f>IF(ISBLANK('In Process Calc.'!Y81),"",'In Process Calc.'!Y81)</f>
        <v/>
      </c>
      <c r="R81" s="114" t="str">
        <f>IF(ISBLANK('In Process Calc.'!Z81),"",'In Process Calc.'!Z81)</f>
        <v/>
      </c>
      <c r="S81" s="114" t="str">
        <f>IF(ISBLANK('In Process Calc.'!AA81),"",'In Process Calc.'!AA81)</f>
        <v/>
      </c>
      <c r="T81" s="114" t="str">
        <f>IF(ISBLANK('In Process Calc.'!AB81),"",'In Process Calc.'!AB81)</f>
        <v/>
      </c>
      <c r="U81" s="114" t="str">
        <f>IF(ISBLANK('In Process Calc.'!AC81),"",'In Process Calc.'!AC81)</f>
        <v/>
      </c>
      <c r="V81" s="114" t="str">
        <f>IF(ISBLANK('In Process Calc.'!AD81),"",'In Process Calc.'!AD81)</f>
        <v/>
      </c>
      <c r="W81" s="114" t="str">
        <f>IF(ISBLANK('In Process Calc.'!AE81),"",'In Process Calc.'!AE81)</f>
        <v/>
      </c>
      <c r="X81" s="114" t="str">
        <f>IF(ISBLANK('In Process Calc.'!AF81),"",'In Process Calc.'!AF81)</f>
        <v/>
      </c>
      <c r="Y81" s="114" t="str">
        <f>IF(ISBLANK('In Process Calc.'!AG81),"",'In Process Calc.'!AG81)</f>
        <v/>
      </c>
      <c r="Z81" s="114" t="str">
        <f>IF(ISBLANK('In Process Calc.'!AH81),"",'In Process Calc.'!AH81)</f>
        <v/>
      </c>
      <c r="AA81" s="114" t="str">
        <f>IF(ISBLANK('In Process Calc.'!AI81),"",'In Process Calc.'!AI81)</f>
        <v/>
      </c>
      <c r="AB81" s="114" t="str">
        <f>IF(ISBLANK('In Process Calc.'!AJ81),"",'In Process Calc.'!AJ81)</f>
        <v/>
      </c>
      <c r="AC81" s="114" t="str">
        <f>IF(ISBLANK('In Process Calc.'!AK81),"",'In Process Calc.'!AK81)</f>
        <v/>
      </c>
      <c r="AD81" s="114" t="str">
        <f>IF(ISBLANK('In Process Calc.'!AL81),"",'In Process Calc.'!AL81)</f>
        <v/>
      </c>
      <c r="AE81" s="114" t="str">
        <f>IF(ISBLANK('In Process Calc.'!AM81),"",'In Process Calc.'!AM81)</f>
        <v/>
      </c>
      <c r="AF81" s="114" t="str">
        <f>IF(ISBLANK('In Process Calc.'!AN81),"",'In Process Calc.'!AN81)</f>
        <v/>
      </c>
      <c r="AG81" s="48"/>
      <c r="AH81" s="114" t="str">
        <f>IF(ISBLANK('In Process Calc.'!C89),"",'In Process Calc.'!C89)</f>
        <v/>
      </c>
      <c r="AI81" s="114" t="str">
        <f>IF(ISBLANK('Measured Data'!H93),"",'Measured Data'!H93)</f>
        <v/>
      </c>
      <c r="AJ81" s="114" t="str">
        <f>IF(ISBLANK('In Process Calc.'!K89),"",'In Process Calc.'!K89)</f>
        <v/>
      </c>
      <c r="AK81" s="114" t="str">
        <f>IF(ISBLANK('In Process Calc.'!L89),"",'In Process Calc.'!L89)</f>
        <v/>
      </c>
      <c r="AL81" s="114" t="str">
        <f>IF(ISBLANK('In Process Calc.'!M89),"",'In Process Calc.'!M89)</f>
        <v/>
      </c>
      <c r="AM81" s="114" t="str">
        <f>IF(ISBLANK('In Process Calc.'!N89),"",'In Process Calc.'!N89)</f>
        <v/>
      </c>
      <c r="AN81" s="114" t="str">
        <f>IF(ISBLANK('In Process Calc.'!O89),"",'In Process Calc.'!O89)</f>
        <v/>
      </c>
      <c r="AO81" s="114" t="str">
        <f>IF(ISBLANK('In Process Calc.'!P89),"",'In Process Calc.'!P89)</f>
        <v/>
      </c>
      <c r="AP81" s="114" t="str">
        <f>IF(ISBLANK('In Process Calc.'!Q89),"",'In Process Calc.'!Q89)</f>
        <v/>
      </c>
      <c r="AQ81" s="114" t="str">
        <f>IF(ISBLANK('In Process Calc.'!R89),"",'In Process Calc.'!R89)</f>
        <v/>
      </c>
      <c r="AR81" s="114" t="str">
        <f>IF(ISBLANK('In Process Calc.'!S89),"",'In Process Calc.'!S89)</f>
        <v/>
      </c>
      <c r="AS81" s="114" t="str">
        <f>IF(ISBLANK('In Process Calc.'!T89),"",'In Process Calc.'!T89)</f>
        <v/>
      </c>
      <c r="AT81" s="114" t="str">
        <f>IF(ISBLANK('In Process Calc.'!U89),"",'In Process Calc.'!U89)</f>
        <v/>
      </c>
      <c r="AU81" s="114" t="str">
        <f>IF(ISBLANK('In Process Calc.'!V89),"",'In Process Calc.'!V89)</f>
        <v/>
      </c>
      <c r="AV81" s="114" t="str">
        <f>IF(ISBLANK('In Process Calc.'!W89),"",'In Process Calc.'!W89)</f>
        <v/>
      </c>
      <c r="AW81" s="114" t="str">
        <f>IF(ISBLANK('In Process Calc.'!X89),"",'In Process Calc.'!X89)</f>
        <v/>
      </c>
      <c r="AX81" s="114" t="str">
        <f>IF(ISBLANK('In Process Calc.'!Y89),"",'In Process Calc.'!Y89)</f>
        <v/>
      </c>
      <c r="AY81" s="114" t="str">
        <f>IF(ISBLANK('In Process Calc.'!Z89),"",'In Process Calc.'!Z89)</f>
        <v/>
      </c>
      <c r="AZ81" s="114" t="str">
        <f>IF(ISBLANK('In Process Calc.'!AA89),"",'In Process Calc.'!AA89)</f>
        <v/>
      </c>
      <c r="BA81" s="114" t="str">
        <f>IF(ISBLANK('In Process Calc.'!AB89),"",'In Process Calc.'!AB89)</f>
        <v/>
      </c>
      <c r="BB81" s="114" t="str">
        <f>IF(ISBLANK('In Process Calc.'!AC89),"",'In Process Calc.'!AC89)</f>
        <v/>
      </c>
      <c r="BC81" s="114" t="str">
        <f>IF(ISBLANK('In Process Calc.'!AD89),"",'In Process Calc.'!AD89)</f>
        <v/>
      </c>
      <c r="BD81" s="114" t="str">
        <f>IF(ISBLANK('In Process Calc.'!AE89),"",'In Process Calc.'!AE89)</f>
        <v/>
      </c>
      <c r="BE81" s="114" t="str">
        <f>IF(ISBLANK('In Process Calc.'!AF89),"",'In Process Calc.'!AF89)</f>
        <v/>
      </c>
      <c r="BF81" s="114" t="str">
        <f>IF(ISBLANK('In Process Calc.'!AG89),"",'In Process Calc.'!AG89)</f>
        <v/>
      </c>
      <c r="BG81" s="114" t="str">
        <f>IF(ISBLANK('In Process Calc.'!AH89),"",'In Process Calc.'!AH89)</f>
        <v/>
      </c>
      <c r="BH81" s="114" t="str">
        <f>IF(ISBLANK('In Process Calc.'!AI89),"",'In Process Calc.'!AI89)</f>
        <v/>
      </c>
      <c r="BI81" s="114" t="str">
        <f>IF(ISBLANK('In Process Calc.'!AJ89),"",'In Process Calc.'!AJ89)</f>
        <v/>
      </c>
      <c r="BJ81" s="114" t="str">
        <f>IF(ISBLANK('In Process Calc.'!AK89),"",'In Process Calc.'!AK89)</f>
        <v/>
      </c>
      <c r="BK81" s="114" t="str">
        <f>IF(ISBLANK('In Process Calc.'!AL89),"",'In Process Calc.'!AL89)</f>
        <v/>
      </c>
      <c r="BL81" s="114" t="str">
        <f>IF(ISBLANK('In Process Calc.'!AM89),"",'In Process Calc.'!AM89)</f>
        <v/>
      </c>
      <c r="BM81" s="114" t="str">
        <f>IF(ISBLANK('In Process Calc.'!AN89),"",'In Process Calc.'!AN89)</f>
        <v/>
      </c>
      <c r="BN81" s="48"/>
      <c r="BO81" s="48"/>
      <c r="BP81" s="48"/>
      <c r="BQ81" s="48"/>
      <c r="BR81" s="48"/>
      <c r="BS81" s="48"/>
      <c r="BT81" s="48"/>
      <c r="BU81" s="48"/>
      <c r="BV81" s="48"/>
      <c r="BW81" s="48"/>
      <c r="BX81" s="48"/>
      <c r="BY81" s="48"/>
      <c r="BZ81" s="48"/>
      <c r="CA81" s="48"/>
      <c r="CB81" s="48"/>
      <c r="CC81" s="48"/>
      <c r="CD81" s="48"/>
      <c r="CE81" s="48"/>
      <c r="CF81" s="48"/>
      <c r="CG81" s="48"/>
    </row>
    <row r="82" spans="1:85" x14ac:dyDescent="0.15">
      <c r="A82" s="114" t="str">
        <f>IF(ISBLANK('In Process Calc.'!C82),"",'In Process Calc.'!C82)</f>
        <v/>
      </c>
      <c r="B82" s="114" t="str">
        <f>IF(ISBLANK('Measured Data'!H86),"",'Measured Data'!H86)</f>
        <v/>
      </c>
      <c r="C82" s="114" t="str">
        <f>IF(ISBLANK('In Process Calc.'!K82),"",'In Process Calc.'!K82)</f>
        <v/>
      </c>
      <c r="D82" s="114" t="str">
        <f>IF(ISBLANK('In Process Calc.'!L82),"",'In Process Calc.'!L82)</f>
        <v/>
      </c>
      <c r="E82" s="114" t="str">
        <f>IF(ISBLANK('In Process Calc.'!M82),"",'In Process Calc.'!M82)</f>
        <v/>
      </c>
      <c r="F82" s="114" t="str">
        <f>IF(ISBLANK('In Process Calc.'!N82),"",'In Process Calc.'!N82)</f>
        <v/>
      </c>
      <c r="G82" s="114" t="str">
        <f>IF(ISBLANK('In Process Calc.'!O82),"",'In Process Calc.'!O82)</f>
        <v/>
      </c>
      <c r="H82" s="114" t="str">
        <f>IF(ISBLANK('In Process Calc.'!P82),"",'In Process Calc.'!P82)</f>
        <v/>
      </c>
      <c r="I82" s="114" t="str">
        <f>IF(ISBLANK('In Process Calc.'!Q82),"",'In Process Calc.'!Q82)</f>
        <v/>
      </c>
      <c r="J82" s="114" t="str">
        <f>IF(ISBLANK('In Process Calc.'!R82),"",'In Process Calc.'!R82)</f>
        <v/>
      </c>
      <c r="K82" s="114" t="str">
        <f>IF(ISBLANK('In Process Calc.'!S82),"",'In Process Calc.'!S82)</f>
        <v/>
      </c>
      <c r="L82" s="114" t="str">
        <f>IF(ISBLANK('In Process Calc.'!T82),"",'In Process Calc.'!T82)</f>
        <v/>
      </c>
      <c r="M82" s="114" t="str">
        <f>IF(ISBLANK('In Process Calc.'!U82),"",'In Process Calc.'!U82)</f>
        <v/>
      </c>
      <c r="N82" s="114" t="str">
        <f>IF(ISBLANK('In Process Calc.'!V82),"",'In Process Calc.'!V82)</f>
        <v/>
      </c>
      <c r="O82" s="114" t="str">
        <f>IF(ISBLANK('In Process Calc.'!W82),"",'In Process Calc.'!W82)</f>
        <v/>
      </c>
      <c r="P82" s="114" t="str">
        <f>IF(ISBLANK('In Process Calc.'!X82),"",'In Process Calc.'!X82)</f>
        <v/>
      </c>
      <c r="Q82" s="114" t="str">
        <f>IF(ISBLANK('In Process Calc.'!Y82),"",'In Process Calc.'!Y82)</f>
        <v/>
      </c>
      <c r="R82" s="114" t="str">
        <f>IF(ISBLANK('In Process Calc.'!Z82),"",'In Process Calc.'!Z82)</f>
        <v/>
      </c>
      <c r="S82" s="114" t="str">
        <f>IF(ISBLANK('In Process Calc.'!AA82),"",'In Process Calc.'!AA82)</f>
        <v/>
      </c>
      <c r="T82" s="114" t="str">
        <f>IF(ISBLANK('In Process Calc.'!AB82),"",'In Process Calc.'!AB82)</f>
        <v/>
      </c>
      <c r="U82" s="114" t="str">
        <f>IF(ISBLANK('In Process Calc.'!AC82),"",'In Process Calc.'!AC82)</f>
        <v/>
      </c>
      <c r="V82" s="114" t="str">
        <f>IF(ISBLANK('In Process Calc.'!AD82),"",'In Process Calc.'!AD82)</f>
        <v/>
      </c>
      <c r="W82" s="114" t="str">
        <f>IF(ISBLANK('In Process Calc.'!AE82),"",'In Process Calc.'!AE82)</f>
        <v/>
      </c>
      <c r="X82" s="114" t="str">
        <f>IF(ISBLANK('In Process Calc.'!AF82),"",'In Process Calc.'!AF82)</f>
        <v/>
      </c>
      <c r="Y82" s="114" t="str">
        <f>IF(ISBLANK('In Process Calc.'!AG82),"",'In Process Calc.'!AG82)</f>
        <v/>
      </c>
      <c r="Z82" s="114" t="str">
        <f>IF(ISBLANK('In Process Calc.'!AH82),"",'In Process Calc.'!AH82)</f>
        <v/>
      </c>
      <c r="AA82" s="114" t="str">
        <f>IF(ISBLANK('In Process Calc.'!AI82),"",'In Process Calc.'!AI82)</f>
        <v/>
      </c>
      <c r="AB82" s="114" t="str">
        <f>IF(ISBLANK('In Process Calc.'!AJ82),"",'In Process Calc.'!AJ82)</f>
        <v/>
      </c>
      <c r="AC82" s="114" t="str">
        <f>IF(ISBLANK('In Process Calc.'!AK82),"",'In Process Calc.'!AK82)</f>
        <v/>
      </c>
      <c r="AD82" s="114" t="str">
        <f>IF(ISBLANK('In Process Calc.'!AL82),"",'In Process Calc.'!AL82)</f>
        <v/>
      </c>
      <c r="AE82" s="114" t="str">
        <f>IF(ISBLANK('In Process Calc.'!AM82),"",'In Process Calc.'!AM82)</f>
        <v/>
      </c>
      <c r="AF82" s="114" t="str">
        <f>IF(ISBLANK('In Process Calc.'!AN82),"",'In Process Calc.'!AN82)</f>
        <v/>
      </c>
      <c r="AG82" s="48"/>
      <c r="AH82" s="114" t="str">
        <f>IF(ISBLANK('In Process Calc.'!C90),"",'In Process Calc.'!C90)</f>
        <v/>
      </c>
      <c r="AI82" s="114" t="str">
        <f>IF(ISBLANK('Measured Data'!H94),"",'Measured Data'!H94)</f>
        <v/>
      </c>
      <c r="AJ82" s="114" t="str">
        <f>IF(ISBLANK('In Process Calc.'!K90),"",'In Process Calc.'!K90)</f>
        <v/>
      </c>
      <c r="AK82" s="114" t="str">
        <f>IF(ISBLANK('In Process Calc.'!L90),"",'In Process Calc.'!L90)</f>
        <v/>
      </c>
      <c r="AL82" s="114" t="str">
        <f>IF(ISBLANK('In Process Calc.'!M90),"",'In Process Calc.'!M90)</f>
        <v/>
      </c>
      <c r="AM82" s="114" t="str">
        <f>IF(ISBLANK('In Process Calc.'!N90),"",'In Process Calc.'!N90)</f>
        <v/>
      </c>
      <c r="AN82" s="114" t="str">
        <f>IF(ISBLANK('In Process Calc.'!O90),"",'In Process Calc.'!O90)</f>
        <v/>
      </c>
      <c r="AO82" s="114" t="str">
        <f>IF(ISBLANK('In Process Calc.'!P90),"",'In Process Calc.'!P90)</f>
        <v/>
      </c>
      <c r="AP82" s="114" t="str">
        <f>IF(ISBLANK('In Process Calc.'!Q90),"",'In Process Calc.'!Q90)</f>
        <v/>
      </c>
      <c r="AQ82" s="114" t="str">
        <f>IF(ISBLANK('In Process Calc.'!R90),"",'In Process Calc.'!R90)</f>
        <v/>
      </c>
      <c r="AR82" s="114" t="str">
        <f>IF(ISBLANK('In Process Calc.'!S90),"",'In Process Calc.'!S90)</f>
        <v/>
      </c>
      <c r="AS82" s="114" t="str">
        <f>IF(ISBLANK('In Process Calc.'!T90),"",'In Process Calc.'!T90)</f>
        <v/>
      </c>
      <c r="AT82" s="114" t="str">
        <f>IF(ISBLANK('In Process Calc.'!U90),"",'In Process Calc.'!U90)</f>
        <v/>
      </c>
      <c r="AU82" s="114" t="str">
        <f>IF(ISBLANK('In Process Calc.'!V90),"",'In Process Calc.'!V90)</f>
        <v/>
      </c>
      <c r="AV82" s="114" t="str">
        <f>IF(ISBLANK('In Process Calc.'!W90),"",'In Process Calc.'!W90)</f>
        <v/>
      </c>
      <c r="AW82" s="114" t="str">
        <f>IF(ISBLANK('In Process Calc.'!X90),"",'In Process Calc.'!X90)</f>
        <v/>
      </c>
      <c r="AX82" s="114" t="str">
        <f>IF(ISBLANK('In Process Calc.'!Y90),"",'In Process Calc.'!Y90)</f>
        <v/>
      </c>
      <c r="AY82" s="114" t="str">
        <f>IF(ISBLANK('In Process Calc.'!Z90),"",'In Process Calc.'!Z90)</f>
        <v/>
      </c>
      <c r="AZ82" s="114" t="str">
        <f>IF(ISBLANK('In Process Calc.'!AA90),"",'In Process Calc.'!AA90)</f>
        <v/>
      </c>
      <c r="BA82" s="114" t="str">
        <f>IF(ISBLANK('In Process Calc.'!AB90),"",'In Process Calc.'!AB90)</f>
        <v/>
      </c>
      <c r="BB82" s="114" t="str">
        <f>IF(ISBLANK('In Process Calc.'!AC90),"",'In Process Calc.'!AC90)</f>
        <v/>
      </c>
      <c r="BC82" s="114" t="str">
        <f>IF(ISBLANK('In Process Calc.'!AD90),"",'In Process Calc.'!AD90)</f>
        <v/>
      </c>
      <c r="BD82" s="114" t="str">
        <f>IF(ISBLANK('In Process Calc.'!AE90),"",'In Process Calc.'!AE90)</f>
        <v/>
      </c>
      <c r="BE82" s="114" t="str">
        <f>IF(ISBLANK('In Process Calc.'!AF90),"",'In Process Calc.'!AF90)</f>
        <v/>
      </c>
      <c r="BF82" s="114" t="str">
        <f>IF(ISBLANK('In Process Calc.'!AG90),"",'In Process Calc.'!AG90)</f>
        <v/>
      </c>
      <c r="BG82" s="114" t="str">
        <f>IF(ISBLANK('In Process Calc.'!AH90),"",'In Process Calc.'!AH90)</f>
        <v/>
      </c>
      <c r="BH82" s="114" t="str">
        <f>IF(ISBLANK('In Process Calc.'!AI90),"",'In Process Calc.'!AI90)</f>
        <v/>
      </c>
      <c r="BI82" s="114" t="str">
        <f>IF(ISBLANK('In Process Calc.'!AJ90),"",'In Process Calc.'!AJ90)</f>
        <v/>
      </c>
      <c r="BJ82" s="114" t="str">
        <f>IF(ISBLANK('In Process Calc.'!AK90),"",'In Process Calc.'!AK90)</f>
        <v/>
      </c>
      <c r="BK82" s="114" t="str">
        <f>IF(ISBLANK('In Process Calc.'!AL90),"",'In Process Calc.'!AL90)</f>
        <v/>
      </c>
      <c r="BL82" s="114" t="str">
        <f>IF(ISBLANK('In Process Calc.'!AM90),"",'In Process Calc.'!AM90)</f>
        <v/>
      </c>
      <c r="BM82" s="114" t="str">
        <f>IF(ISBLANK('In Process Calc.'!AN90),"",'In Process Calc.'!AN90)</f>
        <v/>
      </c>
      <c r="BN82" s="48"/>
      <c r="BO82" s="48"/>
      <c r="BP82" s="48"/>
      <c r="BQ82" s="48"/>
      <c r="BR82" s="48"/>
      <c r="BS82" s="48"/>
      <c r="BT82" s="48"/>
      <c r="BU82" s="48"/>
      <c r="BV82" s="48"/>
      <c r="BW82" s="48"/>
      <c r="BX82" s="48"/>
      <c r="BY82" s="48"/>
      <c r="BZ82" s="48"/>
      <c r="CA82" s="48"/>
      <c r="CB82" s="48"/>
      <c r="CC82" s="48"/>
      <c r="CD82" s="48"/>
      <c r="CE82" s="48"/>
      <c r="CF82" s="48"/>
      <c r="CG82" s="48"/>
    </row>
    <row r="83" spans="1:85" x14ac:dyDescent="0.15">
      <c r="A83" s="114" t="str">
        <f>IF(ISBLANK('In Process Calc.'!C83),"",'In Process Calc.'!C83)</f>
        <v/>
      </c>
      <c r="B83" s="114" t="str">
        <f>IF(ISBLANK('Measured Data'!H87),"",'Measured Data'!H87)</f>
        <v/>
      </c>
      <c r="C83" s="114" t="str">
        <f>IF(ISBLANK('In Process Calc.'!K83),"",'In Process Calc.'!K83)</f>
        <v/>
      </c>
      <c r="D83" s="114" t="str">
        <f>IF(ISBLANK('In Process Calc.'!L83),"",'In Process Calc.'!L83)</f>
        <v/>
      </c>
      <c r="E83" s="114" t="str">
        <f>IF(ISBLANK('In Process Calc.'!M83),"",'In Process Calc.'!M83)</f>
        <v/>
      </c>
      <c r="F83" s="114" t="str">
        <f>IF(ISBLANK('In Process Calc.'!N83),"",'In Process Calc.'!N83)</f>
        <v/>
      </c>
      <c r="G83" s="114" t="str">
        <f>IF(ISBLANK('In Process Calc.'!O83),"",'In Process Calc.'!O83)</f>
        <v/>
      </c>
      <c r="H83" s="114" t="str">
        <f>IF(ISBLANK('In Process Calc.'!P83),"",'In Process Calc.'!P83)</f>
        <v/>
      </c>
      <c r="I83" s="114" t="str">
        <f>IF(ISBLANK('In Process Calc.'!Q83),"",'In Process Calc.'!Q83)</f>
        <v/>
      </c>
      <c r="J83" s="114" t="str">
        <f>IF(ISBLANK('In Process Calc.'!R83),"",'In Process Calc.'!R83)</f>
        <v/>
      </c>
      <c r="K83" s="114" t="str">
        <f>IF(ISBLANK('In Process Calc.'!S83),"",'In Process Calc.'!S83)</f>
        <v/>
      </c>
      <c r="L83" s="114" t="str">
        <f>IF(ISBLANK('In Process Calc.'!T83),"",'In Process Calc.'!T83)</f>
        <v/>
      </c>
      <c r="M83" s="114" t="str">
        <f>IF(ISBLANK('In Process Calc.'!U83),"",'In Process Calc.'!U83)</f>
        <v/>
      </c>
      <c r="N83" s="114" t="str">
        <f>IF(ISBLANK('In Process Calc.'!V83),"",'In Process Calc.'!V83)</f>
        <v/>
      </c>
      <c r="O83" s="114" t="str">
        <f>IF(ISBLANK('In Process Calc.'!W83),"",'In Process Calc.'!W83)</f>
        <v/>
      </c>
      <c r="P83" s="114" t="str">
        <f>IF(ISBLANK('In Process Calc.'!X83),"",'In Process Calc.'!X83)</f>
        <v/>
      </c>
      <c r="Q83" s="114" t="str">
        <f>IF(ISBLANK('In Process Calc.'!Y83),"",'In Process Calc.'!Y83)</f>
        <v/>
      </c>
      <c r="R83" s="114" t="str">
        <f>IF(ISBLANK('In Process Calc.'!Z83),"",'In Process Calc.'!Z83)</f>
        <v/>
      </c>
      <c r="S83" s="114" t="str">
        <f>IF(ISBLANK('In Process Calc.'!AA83),"",'In Process Calc.'!AA83)</f>
        <v/>
      </c>
      <c r="T83" s="114" t="str">
        <f>IF(ISBLANK('In Process Calc.'!AB83),"",'In Process Calc.'!AB83)</f>
        <v/>
      </c>
      <c r="U83" s="114" t="str">
        <f>IF(ISBLANK('In Process Calc.'!AC83),"",'In Process Calc.'!AC83)</f>
        <v/>
      </c>
      <c r="V83" s="114" t="str">
        <f>IF(ISBLANK('In Process Calc.'!AD83),"",'In Process Calc.'!AD83)</f>
        <v/>
      </c>
      <c r="W83" s="114" t="str">
        <f>IF(ISBLANK('In Process Calc.'!AE83),"",'In Process Calc.'!AE83)</f>
        <v/>
      </c>
      <c r="X83" s="114" t="str">
        <f>IF(ISBLANK('In Process Calc.'!AF83),"",'In Process Calc.'!AF83)</f>
        <v/>
      </c>
      <c r="Y83" s="114" t="str">
        <f>IF(ISBLANK('In Process Calc.'!AG83),"",'In Process Calc.'!AG83)</f>
        <v/>
      </c>
      <c r="Z83" s="114" t="str">
        <f>IF(ISBLANK('In Process Calc.'!AH83),"",'In Process Calc.'!AH83)</f>
        <v/>
      </c>
      <c r="AA83" s="114" t="str">
        <f>IF(ISBLANK('In Process Calc.'!AI83),"",'In Process Calc.'!AI83)</f>
        <v/>
      </c>
      <c r="AB83" s="114" t="str">
        <f>IF(ISBLANK('In Process Calc.'!AJ83),"",'In Process Calc.'!AJ83)</f>
        <v/>
      </c>
      <c r="AC83" s="114" t="str">
        <f>IF(ISBLANK('In Process Calc.'!AK83),"",'In Process Calc.'!AK83)</f>
        <v/>
      </c>
      <c r="AD83" s="114" t="str">
        <f>IF(ISBLANK('In Process Calc.'!AL83),"",'In Process Calc.'!AL83)</f>
        <v/>
      </c>
      <c r="AE83" s="114" t="str">
        <f>IF(ISBLANK('In Process Calc.'!AM83),"",'In Process Calc.'!AM83)</f>
        <v/>
      </c>
      <c r="AF83" s="114" t="str">
        <f>IF(ISBLANK('In Process Calc.'!AN83),"",'In Process Calc.'!AN83)</f>
        <v/>
      </c>
      <c r="AG83" s="48"/>
      <c r="AH83" s="114" t="str">
        <f>IF(ISBLANK('In Process Calc.'!C91),"",'In Process Calc.'!C91)</f>
        <v/>
      </c>
      <c r="AI83" s="114" t="str">
        <f>IF(ISBLANK('Measured Data'!H95),"",'Measured Data'!H95)</f>
        <v/>
      </c>
      <c r="AJ83" s="114" t="str">
        <f>IF(ISBLANK('In Process Calc.'!K91),"",'In Process Calc.'!K91)</f>
        <v/>
      </c>
      <c r="AK83" s="114" t="str">
        <f>IF(ISBLANK('In Process Calc.'!L91),"",'In Process Calc.'!L91)</f>
        <v/>
      </c>
      <c r="AL83" s="114" t="str">
        <f>IF(ISBLANK('In Process Calc.'!M91),"",'In Process Calc.'!M91)</f>
        <v/>
      </c>
      <c r="AM83" s="114" t="str">
        <f>IF(ISBLANK('In Process Calc.'!N91),"",'In Process Calc.'!N91)</f>
        <v/>
      </c>
      <c r="AN83" s="114" t="str">
        <f>IF(ISBLANK('In Process Calc.'!O91),"",'In Process Calc.'!O91)</f>
        <v/>
      </c>
      <c r="AO83" s="114" t="str">
        <f>IF(ISBLANK('In Process Calc.'!P91),"",'In Process Calc.'!P91)</f>
        <v/>
      </c>
      <c r="AP83" s="114" t="str">
        <f>IF(ISBLANK('In Process Calc.'!Q91),"",'In Process Calc.'!Q91)</f>
        <v/>
      </c>
      <c r="AQ83" s="114" t="str">
        <f>IF(ISBLANK('In Process Calc.'!R91),"",'In Process Calc.'!R91)</f>
        <v/>
      </c>
      <c r="AR83" s="114" t="str">
        <f>IF(ISBLANK('In Process Calc.'!S91),"",'In Process Calc.'!S91)</f>
        <v/>
      </c>
      <c r="AS83" s="114" t="str">
        <f>IF(ISBLANK('In Process Calc.'!T91),"",'In Process Calc.'!T91)</f>
        <v/>
      </c>
      <c r="AT83" s="114" t="str">
        <f>IF(ISBLANK('In Process Calc.'!U91),"",'In Process Calc.'!U91)</f>
        <v/>
      </c>
      <c r="AU83" s="114" t="str">
        <f>IF(ISBLANK('In Process Calc.'!V91),"",'In Process Calc.'!V91)</f>
        <v/>
      </c>
      <c r="AV83" s="114" t="str">
        <f>IF(ISBLANK('In Process Calc.'!W91),"",'In Process Calc.'!W91)</f>
        <v/>
      </c>
      <c r="AW83" s="114" t="str">
        <f>IF(ISBLANK('In Process Calc.'!X91),"",'In Process Calc.'!X91)</f>
        <v/>
      </c>
      <c r="AX83" s="114" t="str">
        <f>IF(ISBLANK('In Process Calc.'!Y91),"",'In Process Calc.'!Y91)</f>
        <v/>
      </c>
      <c r="AY83" s="114" t="str">
        <f>IF(ISBLANK('In Process Calc.'!Z91),"",'In Process Calc.'!Z91)</f>
        <v/>
      </c>
      <c r="AZ83" s="114" t="str">
        <f>IF(ISBLANK('In Process Calc.'!AA91),"",'In Process Calc.'!AA91)</f>
        <v/>
      </c>
      <c r="BA83" s="114" t="str">
        <f>IF(ISBLANK('In Process Calc.'!AB91),"",'In Process Calc.'!AB91)</f>
        <v/>
      </c>
      <c r="BB83" s="114" t="str">
        <f>IF(ISBLANK('In Process Calc.'!AC91),"",'In Process Calc.'!AC91)</f>
        <v/>
      </c>
      <c r="BC83" s="114" t="str">
        <f>IF(ISBLANK('In Process Calc.'!AD91),"",'In Process Calc.'!AD91)</f>
        <v/>
      </c>
      <c r="BD83" s="114" t="str">
        <f>IF(ISBLANK('In Process Calc.'!AE91),"",'In Process Calc.'!AE91)</f>
        <v/>
      </c>
      <c r="BE83" s="114" t="str">
        <f>IF(ISBLANK('In Process Calc.'!AF91),"",'In Process Calc.'!AF91)</f>
        <v/>
      </c>
      <c r="BF83" s="114" t="str">
        <f>IF(ISBLANK('In Process Calc.'!AG91),"",'In Process Calc.'!AG91)</f>
        <v/>
      </c>
      <c r="BG83" s="114" t="str">
        <f>IF(ISBLANK('In Process Calc.'!AH91),"",'In Process Calc.'!AH91)</f>
        <v/>
      </c>
      <c r="BH83" s="114" t="str">
        <f>IF(ISBLANK('In Process Calc.'!AI91),"",'In Process Calc.'!AI91)</f>
        <v/>
      </c>
      <c r="BI83" s="114" t="str">
        <f>IF(ISBLANK('In Process Calc.'!AJ91),"",'In Process Calc.'!AJ91)</f>
        <v/>
      </c>
      <c r="BJ83" s="114" t="str">
        <f>IF(ISBLANK('In Process Calc.'!AK91),"",'In Process Calc.'!AK91)</f>
        <v/>
      </c>
      <c r="BK83" s="114" t="str">
        <f>IF(ISBLANK('In Process Calc.'!AL91),"",'In Process Calc.'!AL91)</f>
        <v/>
      </c>
      <c r="BL83" s="114" t="str">
        <f>IF(ISBLANK('In Process Calc.'!AM91),"",'In Process Calc.'!AM91)</f>
        <v/>
      </c>
      <c r="BM83" s="114" t="str">
        <f>IF(ISBLANK('In Process Calc.'!AN91),"",'In Process Calc.'!AN91)</f>
        <v/>
      </c>
      <c r="BN83" s="48"/>
      <c r="BO83" s="48"/>
      <c r="BP83" s="48"/>
      <c r="BQ83" s="48"/>
      <c r="BR83" s="48"/>
      <c r="BS83" s="48"/>
      <c r="BT83" s="48"/>
      <c r="BU83" s="48"/>
      <c r="BV83" s="48"/>
      <c r="BW83" s="48"/>
      <c r="BX83" s="48"/>
      <c r="BY83" s="48"/>
      <c r="BZ83" s="48"/>
      <c r="CA83" s="48"/>
      <c r="CB83" s="48"/>
      <c r="CC83" s="48"/>
      <c r="CD83" s="48"/>
      <c r="CE83" s="48"/>
      <c r="CF83" s="48"/>
      <c r="CG83" s="48"/>
    </row>
    <row r="84" spans="1:85" x14ac:dyDescent="0.15">
      <c r="A84" s="114" t="str">
        <f>IF(ISBLANK('In Process Calc.'!C84),"",'In Process Calc.'!C84)</f>
        <v/>
      </c>
      <c r="B84" s="114" t="str">
        <f>IF(ISBLANK('Measured Data'!H88),"",'Measured Data'!H88)</f>
        <v/>
      </c>
      <c r="C84" s="114" t="str">
        <f>IF(ISBLANK('In Process Calc.'!K84),"",'In Process Calc.'!K84)</f>
        <v/>
      </c>
      <c r="D84" s="114" t="str">
        <f>IF(ISBLANK('In Process Calc.'!L84),"",'In Process Calc.'!L84)</f>
        <v/>
      </c>
      <c r="E84" s="114" t="str">
        <f>IF(ISBLANK('In Process Calc.'!M84),"",'In Process Calc.'!M84)</f>
        <v/>
      </c>
      <c r="F84" s="114" t="str">
        <f>IF(ISBLANK('In Process Calc.'!N84),"",'In Process Calc.'!N84)</f>
        <v/>
      </c>
      <c r="G84" s="114" t="str">
        <f>IF(ISBLANK('In Process Calc.'!O84),"",'In Process Calc.'!O84)</f>
        <v/>
      </c>
      <c r="H84" s="114" t="str">
        <f>IF(ISBLANK('In Process Calc.'!P84),"",'In Process Calc.'!P84)</f>
        <v/>
      </c>
      <c r="I84" s="114" t="str">
        <f>IF(ISBLANK('In Process Calc.'!Q84),"",'In Process Calc.'!Q84)</f>
        <v/>
      </c>
      <c r="J84" s="114" t="str">
        <f>IF(ISBLANK('In Process Calc.'!R84),"",'In Process Calc.'!R84)</f>
        <v/>
      </c>
      <c r="K84" s="114" t="str">
        <f>IF(ISBLANK('In Process Calc.'!S84),"",'In Process Calc.'!S84)</f>
        <v/>
      </c>
      <c r="L84" s="114" t="str">
        <f>IF(ISBLANK('In Process Calc.'!T84),"",'In Process Calc.'!T84)</f>
        <v/>
      </c>
      <c r="M84" s="114" t="str">
        <f>IF(ISBLANK('In Process Calc.'!U84),"",'In Process Calc.'!U84)</f>
        <v/>
      </c>
      <c r="N84" s="114" t="str">
        <f>IF(ISBLANK('In Process Calc.'!V84),"",'In Process Calc.'!V84)</f>
        <v/>
      </c>
      <c r="O84" s="114" t="str">
        <f>IF(ISBLANK('In Process Calc.'!W84),"",'In Process Calc.'!W84)</f>
        <v/>
      </c>
      <c r="P84" s="114" t="str">
        <f>IF(ISBLANK('In Process Calc.'!X84),"",'In Process Calc.'!X84)</f>
        <v/>
      </c>
      <c r="Q84" s="114" t="str">
        <f>IF(ISBLANK('In Process Calc.'!Y84),"",'In Process Calc.'!Y84)</f>
        <v/>
      </c>
      <c r="R84" s="114" t="str">
        <f>IF(ISBLANK('In Process Calc.'!Z84),"",'In Process Calc.'!Z84)</f>
        <v/>
      </c>
      <c r="S84" s="114" t="str">
        <f>IF(ISBLANK('In Process Calc.'!AA84),"",'In Process Calc.'!AA84)</f>
        <v/>
      </c>
      <c r="T84" s="114" t="str">
        <f>IF(ISBLANK('In Process Calc.'!AB84),"",'In Process Calc.'!AB84)</f>
        <v/>
      </c>
      <c r="U84" s="114" t="str">
        <f>IF(ISBLANK('In Process Calc.'!AC84),"",'In Process Calc.'!AC84)</f>
        <v/>
      </c>
      <c r="V84" s="114" t="str">
        <f>IF(ISBLANK('In Process Calc.'!AD84),"",'In Process Calc.'!AD84)</f>
        <v/>
      </c>
      <c r="W84" s="114" t="str">
        <f>IF(ISBLANK('In Process Calc.'!AE84),"",'In Process Calc.'!AE84)</f>
        <v/>
      </c>
      <c r="X84" s="114" t="str">
        <f>IF(ISBLANK('In Process Calc.'!AF84),"",'In Process Calc.'!AF84)</f>
        <v/>
      </c>
      <c r="Y84" s="114" t="str">
        <f>IF(ISBLANK('In Process Calc.'!AG84),"",'In Process Calc.'!AG84)</f>
        <v/>
      </c>
      <c r="Z84" s="114" t="str">
        <f>IF(ISBLANK('In Process Calc.'!AH84),"",'In Process Calc.'!AH84)</f>
        <v/>
      </c>
      <c r="AA84" s="114" t="str">
        <f>IF(ISBLANK('In Process Calc.'!AI84),"",'In Process Calc.'!AI84)</f>
        <v/>
      </c>
      <c r="AB84" s="114" t="str">
        <f>IF(ISBLANK('In Process Calc.'!AJ84),"",'In Process Calc.'!AJ84)</f>
        <v/>
      </c>
      <c r="AC84" s="114" t="str">
        <f>IF(ISBLANK('In Process Calc.'!AK84),"",'In Process Calc.'!AK84)</f>
        <v/>
      </c>
      <c r="AD84" s="114" t="str">
        <f>IF(ISBLANK('In Process Calc.'!AL84),"",'In Process Calc.'!AL84)</f>
        <v/>
      </c>
      <c r="AE84" s="114" t="str">
        <f>IF(ISBLANK('In Process Calc.'!AM84),"",'In Process Calc.'!AM84)</f>
        <v/>
      </c>
      <c r="AF84" s="114" t="str">
        <f>IF(ISBLANK('In Process Calc.'!AN84),"",'In Process Calc.'!AN84)</f>
        <v/>
      </c>
      <c r="AG84" s="48"/>
      <c r="AH84" s="114" t="str">
        <f>IF(ISBLANK('In Process Calc.'!C92),"",'In Process Calc.'!C92)</f>
        <v/>
      </c>
      <c r="AI84" s="114" t="str">
        <f>IF(ISBLANK('Measured Data'!H96),"",'Measured Data'!H96)</f>
        <v/>
      </c>
      <c r="AJ84" s="114" t="str">
        <f>IF(ISBLANK('In Process Calc.'!K92),"",'In Process Calc.'!K92)</f>
        <v/>
      </c>
      <c r="AK84" s="114" t="str">
        <f>IF(ISBLANK('In Process Calc.'!L92),"",'In Process Calc.'!L92)</f>
        <v/>
      </c>
      <c r="AL84" s="114" t="str">
        <f>IF(ISBLANK('In Process Calc.'!M92),"",'In Process Calc.'!M92)</f>
        <v/>
      </c>
      <c r="AM84" s="114" t="str">
        <f>IF(ISBLANK('In Process Calc.'!N92),"",'In Process Calc.'!N92)</f>
        <v/>
      </c>
      <c r="AN84" s="114" t="str">
        <f>IF(ISBLANK('In Process Calc.'!O92),"",'In Process Calc.'!O92)</f>
        <v/>
      </c>
      <c r="AO84" s="114" t="str">
        <f>IF(ISBLANK('In Process Calc.'!P92),"",'In Process Calc.'!P92)</f>
        <v/>
      </c>
      <c r="AP84" s="114" t="str">
        <f>IF(ISBLANK('In Process Calc.'!Q92),"",'In Process Calc.'!Q92)</f>
        <v/>
      </c>
      <c r="AQ84" s="114" t="str">
        <f>IF(ISBLANK('In Process Calc.'!R92),"",'In Process Calc.'!R92)</f>
        <v/>
      </c>
      <c r="AR84" s="114" t="str">
        <f>IF(ISBLANK('In Process Calc.'!S92),"",'In Process Calc.'!S92)</f>
        <v/>
      </c>
      <c r="AS84" s="114" t="str">
        <f>IF(ISBLANK('In Process Calc.'!T92),"",'In Process Calc.'!T92)</f>
        <v/>
      </c>
      <c r="AT84" s="114" t="str">
        <f>IF(ISBLANK('In Process Calc.'!U92),"",'In Process Calc.'!U92)</f>
        <v/>
      </c>
      <c r="AU84" s="114" t="str">
        <f>IF(ISBLANK('In Process Calc.'!V92),"",'In Process Calc.'!V92)</f>
        <v/>
      </c>
      <c r="AV84" s="114" t="str">
        <f>IF(ISBLANK('In Process Calc.'!W92),"",'In Process Calc.'!W92)</f>
        <v/>
      </c>
      <c r="AW84" s="114" t="str">
        <f>IF(ISBLANK('In Process Calc.'!X92),"",'In Process Calc.'!X92)</f>
        <v/>
      </c>
      <c r="AX84" s="114" t="str">
        <f>IF(ISBLANK('In Process Calc.'!Y92),"",'In Process Calc.'!Y92)</f>
        <v/>
      </c>
      <c r="AY84" s="114" t="str">
        <f>IF(ISBLANK('In Process Calc.'!Z92),"",'In Process Calc.'!Z92)</f>
        <v/>
      </c>
      <c r="AZ84" s="114" t="str">
        <f>IF(ISBLANK('In Process Calc.'!AA92),"",'In Process Calc.'!AA92)</f>
        <v/>
      </c>
      <c r="BA84" s="114" t="str">
        <f>IF(ISBLANK('In Process Calc.'!AB92),"",'In Process Calc.'!AB92)</f>
        <v/>
      </c>
      <c r="BB84" s="114" t="str">
        <f>IF(ISBLANK('In Process Calc.'!AC92),"",'In Process Calc.'!AC92)</f>
        <v/>
      </c>
      <c r="BC84" s="114" t="str">
        <f>IF(ISBLANK('In Process Calc.'!AD92),"",'In Process Calc.'!AD92)</f>
        <v/>
      </c>
      <c r="BD84" s="114" t="str">
        <f>IF(ISBLANK('In Process Calc.'!AE92),"",'In Process Calc.'!AE92)</f>
        <v/>
      </c>
      <c r="BE84" s="114" t="str">
        <f>IF(ISBLANK('In Process Calc.'!AF92),"",'In Process Calc.'!AF92)</f>
        <v/>
      </c>
      <c r="BF84" s="114" t="str">
        <f>IF(ISBLANK('In Process Calc.'!AG92),"",'In Process Calc.'!AG92)</f>
        <v/>
      </c>
      <c r="BG84" s="114" t="str">
        <f>IF(ISBLANK('In Process Calc.'!AH92),"",'In Process Calc.'!AH92)</f>
        <v/>
      </c>
      <c r="BH84" s="114" t="str">
        <f>IF(ISBLANK('In Process Calc.'!AI92),"",'In Process Calc.'!AI92)</f>
        <v/>
      </c>
      <c r="BI84" s="114" t="str">
        <f>IF(ISBLANK('In Process Calc.'!AJ92),"",'In Process Calc.'!AJ92)</f>
        <v/>
      </c>
      <c r="BJ84" s="114" t="str">
        <f>IF(ISBLANK('In Process Calc.'!AK92),"",'In Process Calc.'!AK92)</f>
        <v/>
      </c>
      <c r="BK84" s="114" t="str">
        <f>IF(ISBLANK('In Process Calc.'!AL92),"",'In Process Calc.'!AL92)</f>
        <v/>
      </c>
      <c r="BL84" s="114" t="str">
        <f>IF(ISBLANK('In Process Calc.'!AM92),"",'In Process Calc.'!AM92)</f>
        <v/>
      </c>
      <c r="BM84" s="114" t="str">
        <f>IF(ISBLANK('In Process Calc.'!AN92),"",'In Process Calc.'!AN92)</f>
        <v/>
      </c>
      <c r="BN84" s="48"/>
      <c r="BO84" s="48"/>
      <c r="BP84" s="48"/>
      <c r="BQ84" s="48"/>
      <c r="BR84" s="48"/>
      <c r="BS84" s="48"/>
      <c r="BT84" s="48"/>
      <c r="BU84" s="48"/>
      <c r="BV84" s="48"/>
      <c r="BW84" s="48"/>
      <c r="BX84" s="48"/>
      <c r="BY84" s="48"/>
      <c r="BZ84" s="48"/>
      <c r="CA84" s="48"/>
      <c r="CB84" s="48"/>
      <c r="CC84" s="48"/>
      <c r="CD84" s="48"/>
      <c r="CE84" s="48"/>
      <c r="CF84" s="48"/>
      <c r="CG84" s="48"/>
    </row>
    <row r="85" spans="1:85" x14ac:dyDescent="0.15">
      <c r="A85" s="114" t="str">
        <f>IF(ISBLANK('In Process Calc.'!C85),"",'In Process Calc.'!C85)</f>
        <v/>
      </c>
      <c r="B85" s="114" t="str">
        <f>IF(ISBLANK('Measured Data'!H89),"",'Measured Data'!H89)</f>
        <v/>
      </c>
      <c r="C85" s="114" t="str">
        <f>IF(ISBLANK('In Process Calc.'!K85),"",'In Process Calc.'!K85)</f>
        <v/>
      </c>
      <c r="D85" s="114" t="str">
        <f>IF(ISBLANK('In Process Calc.'!L85),"",'In Process Calc.'!L85)</f>
        <v/>
      </c>
      <c r="E85" s="114" t="str">
        <f>IF(ISBLANK('In Process Calc.'!M85),"",'In Process Calc.'!M85)</f>
        <v/>
      </c>
      <c r="F85" s="114" t="str">
        <f>IF(ISBLANK('In Process Calc.'!N85),"",'In Process Calc.'!N85)</f>
        <v/>
      </c>
      <c r="G85" s="114" t="str">
        <f>IF(ISBLANK('In Process Calc.'!O85),"",'In Process Calc.'!O85)</f>
        <v/>
      </c>
      <c r="H85" s="114" t="str">
        <f>IF(ISBLANK('In Process Calc.'!P85),"",'In Process Calc.'!P85)</f>
        <v/>
      </c>
      <c r="I85" s="114" t="str">
        <f>IF(ISBLANK('In Process Calc.'!Q85),"",'In Process Calc.'!Q85)</f>
        <v/>
      </c>
      <c r="J85" s="114" t="str">
        <f>IF(ISBLANK('In Process Calc.'!R85),"",'In Process Calc.'!R85)</f>
        <v/>
      </c>
      <c r="K85" s="114" t="str">
        <f>IF(ISBLANK('In Process Calc.'!S85),"",'In Process Calc.'!S85)</f>
        <v/>
      </c>
      <c r="L85" s="114" t="str">
        <f>IF(ISBLANK('In Process Calc.'!T85),"",'In Process Calc.'!T85)</f>
        <v/>
      </c>
      <c r="M85" s="114" t="str">
        <f>IF(ISBLANK('In Process Calc.'!U85),"",'In Process Calc.'!U85)</f>
        <v/>
      </c>
      <c r="N85" s="114" t="str">
        <f>IF(ISBLANK('In Process Calc.'!V85),"",'In Process Calc.'!V85)</f>
        <v/>
      </c>
      <c r="O85" s="114" t="str">
        <f>IF(ISBLANK('In Process Calc.'!W85),"",'In Process Calc.'!W85)</f>
        <v/>
      </c>
      <c r="P85" s="114" t="str">
        <f>IF(ISBLANK('In Process Calc.'!X85),"",'In Process Calc.'!X85)</f>
        <v/>
      </c>
      <c r="Q85" s="114" t="str">
        <f>IF(ISBLANK('In Process Calc.'!Y85),"",'In Process Calc.'!Y85)</f>
        <v/>
      </c>
      <c r="R85" s="114" t="str">
        <f>IF(ISBLANK('In Process Calc.'!Z85),"",'In Process Calc.'!Z85)</f>
        <v/>
      </c>
      <c r="S85" s="114" t="str">
        <f>IF(ISBLANK('In Process Calc.'!AA85),"",'In Process Calc.'!AA85)</f>
        <v/>
      </c>
      <c r="T85" s="114" t="str">
        <f>IF(ISBLANK('In Process Calc.'!AB85),"",'In Process Calc.'!AB85)</f>
        <v/>
      </c>
      <c r="U85" s="114" t="str">
        <f>IF(ISBLANK('In Process Calc.'!AC85),"",'In Process Calc.'!AC85)</f>
        <v/>
      </c>
      <c r="V85" s="114" t="str">
        <f>IF(ISBLANK('In Process Calc.'!AD85),"",'In Process Calc.'!AD85)</f>
        <v/>
      </c>
      <c r="W85" s="114" t="str">
        <f>IF(ISBLANK('In Process Calc.'!AE85),"",'In Process Calc.'!AE85)</f>
        <v/>
      </c>
      <c r="X85" s="114" t="str">
        <f>IF(ISBLANK('In Process Calc.'!AF85),"",'In Process Calc.'!AF85)</f>
        <v/>
      </c>
      <c r="Y85" s="114" t="str">
        <f>IF(ISBLANK('In Process Calc.'!AG85),"",'In Process Calc.'!AG85)</f>
        <v/>
      </c>
      <c r="Z85" s="114" t="str">
        <f>IF(ISBLANK('In Process Calc.'!AH85),"",'In Process Calc.'!AH85)</f>
        <v/>
      </c>
      <c r="AA85" s="114" t="str">
        <f>IF(ISBLANK('In Process Calc.'!AI85),"",'In Process Calc.'!AI85)</f>
        <v/>
      </c>
      <c r="AB85" s="114" t="str">
        <f>IF(ISBLANK('In Process Calc.'!AJ85),"",'In Process Calc.'!AJ85)</f>
        <v/>
      </c>
      <c r="AC85" s="114" t="str">
        <f>IF(ISBLANK('In Process Calc.'!AK85),"",'In Process Calc.'!AK85)</f>
        <v/>
      </c>
      <c r="AD85" s="114" t="str">
        <f>IF(ISBLANK('In Process Calc.'!AL85),"",'In Process Calc.'!AL85)</f>
        <v/>
      </c>
      <c r="AE85" s="114" t="str">
        <f>IF(ISBLANK('In Process Calc.'!AM85),"",'In Process Calc.'!AM85)</f>
        <v/>
      </c>
      <c r="AF85" s="114" t="str">
        <f>IF(ISBLANK('In Process Calc.'!AN85),"",'In Process Calc.'!AN85)</f>
        <v/>
      </c>
      <c r="AG85" s="48"/>
      <c r="AH85" s="114" t="str">
        <f>IF(ISBLANK('In Process Calc.'!C93),"",'In Process Calc.'!C93)</f>
        <v/>
      </c>
      <c r="AI85" s="114" t="str">
        <f>IF(ISBLANK('Measured Data'!H97),"",'Measured Data'!H97)</f>
        <v/>
      </c>
      <c r="AJ85" s="114" t="str">
        <f>IF(ISBLANK('In Process Calc.'!K93),"",'In Process Calc.'!K93)</f>
        <v/>
      </c>
      <c r="AK85" s="114" t="str">
        <f>IF(ISBLANK('In Process Calc.'!L93),"",'In Process Calc.'!L93)</f>
        <v/>
      </c>
      <c r="AL85" s="114" t="str">
        <f>IF(ISBLANK('In Process Calc.'!M93),"",'In Process Calc.'!M93)</f>
        <v/>
      </c>
      <c r="AM85" s="114" t="str">
        <f>IF(ISBLANK('In Process Calc.'!N93),"",'In Process Calc.'!N93)</f>
        <v/>
      </c>
      <c r="AN85" s="114" t="str">
        <f>IF(ISBLANK('In Process Calc.'!O93),"",'In Process Calc.'!O93)</f>
        <v/>
      </c>
      <c r="AO85" s="114" t="str">
        <f>IF(ISBLANK('In Process Calc.'!P93),"",'In Process Calc.'!P93)</f>
        <v/>
      </c>
      <c r="AP85" s="114" t="str">
        <f>IF(ISBLANK('In Process Calc.'!Q93),"",'In Process Calc.'!Q93)</f>
        <v/>
      </c>
      <c r="AQ85" s="114" t="str">
        <f>IF(ISBLANK('In Process Calc.'!R93),"",'In Process Calc.'!R93)</f>
        <v/>
      </c>
      <c r="AR85" s="114" t="str">
        <f>IF(ISBLANK('In Process Calc.'!S93),"",'In Process Calc.'!S93)</f>
        <v/>
      </c>
      <c r="AS85" s="114" t="str">
        <f>IF(ISBLANK('In Process Calc.'!T93),"",'In Process Calc.'!T93)</f>
        <v/>
      </c>
      <c r="AT85" s="114" t="str">
        <f>IF(ISBLANK('In Process Calc.'!U93),"",'In Process Calc.'!U93)</f>
        <v/>
      </c>
      <c r="AU85" s="114" t="str">
        <f>IF(ISBLANK('In Process Calc.'!V93),"",'In Process Calc.'!V93)</f>
        <v/>
      </c>
      <c r="AV85" s="114" t="str">
        <f>IF(ISBLANK('In Process Calc.'!W93),"",'In Process Calc.'!W93)</f>
        <v/>
      </c>
      <c r="AW85" s="114" t="str">
        <f>IF(ISBLANK('In Process Calc.'!X93),"",'In Process Calc.'!X93)</f>
        <v/>
      </c>
      <c r="AX85" s="114" t="str">
        <f>IF(ISBLANK('In Process Calc.'!Y93),"",'In Process Calc.'!Y93)</f>
        <v/>
      </c>
      <c r="AY85" s="114" t="str">
        <f>IF(ISBLANK('In Process Calc.'!Z93),"",'In Process Calc.'!Z93)</f>
        <v/>
      </c>
      <c r="AZ85" s="114" t="str">
        <f>IF(ISBLANK('In Process Calc.'!AA93),"",'In Process Calc.'!AA93)</f>
        <v/>
      </c>
      <c r="BA85" s="114" t="str">
        <f>IF(ISBLANK('In Process Calc.'!AB93),"",'In Process Calc.'!AB93)</f>
        <v/>
      </c>
      <c r="BB85" s="114" t="str">
        <f>IF(ISBLANK('In Process Calc.'!AC93),"",'In Process Calc.'!AC93)</f>
        <v/>
      </c>
      <c r="BC85" s="114" t="str">
        <f>IF(ISBLANK('In Process Calc.'!AD93),"",'In Process Calc.'!AD93)</f>
        <v/>
      </c>
      <c r="BD85" s="114" t="str">
        <f>IF(ISBLANK('In Process Calc.'!AE93),"",'In Process Calc.'!AE93)</f>
        <v/>
      </c>
      <c r="BE85" s="114" t="str">
        <f>IF(ISBLANK('In Process Calc.'!AF93),"",'In Process Calc.'!AF93)</f>
        <v/>
      </c>
      <c r="BF85" s="114" t="str">
        <f>IF(ISBLANK('In Process Calc.'!AG93),"",'In Process Calc.'!AG93)</f>
        <v/>
      </c>
      <c r="BG85" s="114" t="str">
        <f>IF(ISBLANK('In Process Calc.'!AH93),"",'In Process Calc.'!AH93)</f>
        <v/>
      </c>
      <c r="BH85" s="114" t="str">
        <f>IF(ISBLANK('In Process Calc.'!AI93),"",'In Process Calc.'!AI93)</f>
        <v/>
      </c>
      <c r="BI85" s="114" t="str">
        <f>IF(ISBLANK('In Process Calc.'!AJ93),"",'In Process Calc.'!AJ93)</f>
        <v/>
      </c>
      <c r="BJ85" s="114" t="str">
        <f>IF(ISBLANK('In Process Calc.'!AK93),"",'In Process Calc.'!AK93)</f>
        <v/>
      </c>
      <c r="BK85" s="114" t="str">
        <f>IF(ISBLANK('In Process Calc.'!AL93),"",'In Process Calc.'!AL93)</f>
        <v/>
      </c>
      <c r="BL85" s="114" t="str">
        <f>IF(ISBLANK('In Process Calc.'!AM93),"",'In Process Calc.'!AM93)</f>
        <v/>
      </c>
      <c r="BM85" s="114" t="str">
        <f>IF(ISBLANK('In Process Calc.'!AN93),"",'In Process Calc.'!AN93)</f>
        <v/>
      </c>
      <c r="BN85" s="48"/>
      <c r="BO85" s="48"/>
      <c r="BP85" s="48"/>
      <c r="BQ85" s="48"/>
      <c r="BR85" s="48"/>
      <c r="BS85" s="48"/>
      <c r="BT85" s="48"/>
      <c r="BU85" s="48"/>
      <c r="BV85" s="48"/>
      <c r="BW85" s="48"/>
      <c r="BX85" s="48"/>
      <c r="BY85" s="48"/>
      <c r="BZ85" s="48"/>
      <c r="CA85" s="48"/>
      <c r="CB85" s="48"/>
      <c r="CC85" s="48"/>
      <c r="CD85" s="48"/>
      <c r="CE85" s="48"/>
      <c r="CF85" s="48"/>
      <c r="CG85" s="48"/>
    </row>
    <row r="86" spans="1:85" x14ac:dyDescent="0.15">
      <c r="A86" s="114" t="str">
        <f>IF(ISBLANK('In Process Calc.'!C86),"",'In Process Calc.'!C86)</f>
        <v/>
      </c>
      <c r="B86" s="114" t="str">
        <f>IF(ISBLANK('Measured Data'!H90),"",'Measured Data'!H90)</f>
        <v/>
      </c>
      <c r="C86" s="114" t="str">
        <f>IF(ISBLANK('In Process Calc.'!K86),"",'In Process Calc.'!K86)</f>
        <v/>
      </c>
      <c r="D86" s="114" t="str">
        <f>IF(ISBLANK('In Process Calc.'!L86),"",'In Process Calc.'!L86)</f>
        <v/>
      </c>
      <c r="E86" s="114" t="str">
        <f>IF(ISBLANK('In Process Calc.'!M86),"",'In Process Calc.'!M86)</f>
        <v/>
      </c>
      <c r="F86" s="114" t="str">
        <f>IF(ISBLANK('In Process Calc.'!N86),"",'In Process Calc.'!N86)</f>
        <v/>
      </c>
      <c r="G86" s="114" t="str">
        <f>IF(ISBLANK('In Process Calc.'!O86),"",'In Process Calc.'!O86)</f>
        <v/>
      </c>
      <c r="H86" s="114" t="str">
        <f>IF(ISBLANK('In Process Calc.'!P86),"",'In Process Calc.'!P86)</f>
        <v/>
      </c>
      <c r="I86" s="114" t="str">
        <f>IF(ISBLANK('In Process Calc.'!Q86),"",'In Process Calc.'!Q86)</f>
        <v/>
      </c>
      <c r="J86" s="114" t="str">
        <f>IF(ISBLANK('In Process Calc.'!R86),"",'In Process Calc.'!R86)</f>
        <v/>
      </c>
      <c r="K86" s="114" t="str">
        <f>IF(ISBLANK('In Process Calc.'!S86),"",'In Process Calc.'!S86)</f>
        <v/>
      </c>
      <c r="L86" s="114" t="str">
        <f>IF(ISBLANK('In Process Calc.'!T86),"",'In Process Calc.'!T86)</f>
        <v/>
      </c>
      <c r="M86" s="114" t="str">
        <f>IF(ISBLANK('In Process Calc.'!U86),"",'In Process Calc.'!U86)</f>
        <v/>
      </c>
      <c r="N86" s="114" t="str">
        <f>IF(ISBLANK('In Process Calc.'!V86),"",'In Process Calc.'!V86)</f>
        <v/>
      </c>
      <c r="O86" s="114" t="str">
        <f>IF(ISBLANK('In Process Calc.'!W86),"",'In Process Calc.'!W86)</f>
        <v/>
      </c>
      <c r="P86" s="114" t="str">
        <f>IF(ISBLANK('In Process Calc.'!X86),"",'In Process Calc.'!X86)</f>
        <v/>
      </c>
      <c r="Q86" s="114" t="str">
        <f>IF(ISBLANK('In Process Calc.'!Y86),"",'In Process Calc.'!Y86)</f>
        <v/>
      </c>
      <c r="R86" s="114" t="str">
        <f>IF(ISBLANK('In Process Calc.'!Z86),"",'In Process Calc.'!Z86)</f>
        <v/>
      </c>
      <c r="S86" s="114" t="str">
        <f>IF(ISBLANK('In Process Calc.'!AA86),"",'In Process Calc.'!AA86)</f>
        <v/>
      </c>
      <c r="T86" s="114" t="str">
        <f>IF(ISBLANK('In Process Calc.'!AB86),"",'In Process Calc.'!AB86)</f>
        <v/>
      </c>
      <c r="U86" s="114" t="str">
        <f>IF(ISBLANK('In Process Calc.'!AC86),"",'In Process Calc.'!AC86)</f>
        <v/>
      </c>
      <c r="V86" s="114" t="str">
        <f>IF(ISBLANK('In Process Calc.'!AD86),"",'In Process Calc.'!AD86)</f>
        <v/>
      </c>
      <c r="W86" s="114" t="str">
        <f>IF(ISBLANK('In Process Calc.'!AE86),"",'In Process Calc.'!AE86)</f>
        <v/>
      </c>
      <c r="X86" s="114" t="str">
        <f>IF(ISBLANK('In Process Calc.'!AF86),"",'In Process Calc.'!AF86)</f>
        <v/>
      </c>
      <c r="Y86" s="114" t="str">
        <f>IF(ISBLANK('In Process Calc.'!AG86),"",'In Process Calc.'!AG86)</f>
        <v/>
      </c>
      <c r="Z86" s="114" t="str">
        <f>IF(ISBLANK('In Process Calc.'!AH86),"",'In Process Calc.'!AH86)</f>
        <v/>
      </c>
      <c r="AA86" s="114" t="str">
        <f>IF(ISBLANK('In Process Calc.'!AI86),"",'In Process Calc.'!AI86)</f>
        <v/>
      </c>
      <c r="AB86" s="114" t="str">
        <f>IF(ISBLANK('In Process Calc.'!AJ86),"",'In Process Calc.'!AJ86)</f>
        <v/>
      </c>
      <c r="AC86" s="114" t="str">
        <f>IF(ISBLANK('In Process Calc.'!AK86),"",'In Process Calc.'!AK86)</f>
        <v/>
      </c>
      <c r="AD86" s="114" t="str">
        <f>IF(ISBLANK('In Process Calc.'!AL86),"",'In Process Calc.'!AL86)</f>
        <v/>
      </c>
      <c r="AE86" s="114" t="str">
        <f>IF(ISBLANK('In Process Calc.'!AM86),"",'In Process Calc.'!AM86)</f>
        <v/>
      </c>
      <c r="AF86" s="114" t="str">
        <f>IF(ISBLANK('In Process Calc.'!AN86),"",'In Process Calc.'!AN86)</f>
        <v/>
      </c>
      <c r="AG86" s="48"/>
      <c r="AH86" s="114" t="str">
        <f>IF(ISBLANK('In Process Calc.'!C94),"",'In Process Calc.'!C94)</f>
        <v/>
      </c>
      <c r="AI86" s="114" t="str">
        <f>IF(ISBLANK('Measured Data'!H98),"",'Measured Data'!H98)</f>
        <v/>
      </c>
      <c r="AJ86" s="114" t="str">
        <f>IF(ISBLANK('In Process Calc.'!K94),"",'In Process Calc.'!K94)</f>
        <v/>
      </c>
      <c r="AK86" s="114" t="str">
        <f>IF(ISBLANK('In Process Calc.'!L94),"",'In Process Calc.'!L94)</f>
        <v/>
      </c>
      <c r="AL86" s="114" t="str">
        <f>IF(ISBLANK('In Process Calc.'!M94),"",'In Process Calc.'!M94)</f>
        <v/>
      </c>
      <c r="AM86" s="114" t="str">
        <f>IF(ISBLANK('In Process Calc.'!N94),"",'In Process Calc.'!N94)</f>
        <v/>
      </c>
      <c r="AN86" s="114" t="str">
        <f>IF(ISBLANK('In Process Calc.'!O94),"",'In Process Calc.'!O94)</f>
        <v/>
      </c>
      <c r="AO86" s="114" t="str">
        <f>IF(ISBLANK('In Process Calc.'!P94),"",'In Process Calc.'!P94)</f>
        <v/>
      </c>
      <c r="AP86" s="114" t="str">
        <f>IF(ISBLANK('In Process Calc.'!Q94),"",'In Process Calc.'!Q94)</f>
        <v/>
      </c>
      <c r="AQ86" s="114" t="str">
        <f>IF(ISBLANK('In Process Calc.'!R94),"",'In Process Calc.'!R94)</f>
        <v/>
      </c>
      <c r="AR86" s="114" t="str">
        <f>IF(ISBLANK('In Process Calc.'!S94),"",'In Process Calc.'!S94)</f>
        <v/>
      </c>
      <c r="AS86" s="114" t="str">
        <f>IF(ISBLANK('In Process Calc.'!T94),"",'In Process Calc.'!T94)</f>
        <v/>
      </c>
      <c r="AT86" s="114" t="str">
        <f>IF(ISBLANK('In Process Calc.'!U94),"",'In Process Calc.'!U94)</f>
        <v/>
      </c>
      <c r="AU86" s="114" t="str">
        <f>IF(ISBLANK('In Process Calc.'!V94),"",'In Process Calc.'!V94)</f>
        <v/>
      </c>
      <c r="AV86" s="114" t="str">
        <f>IF(ISBLANK('In Process Calc.'!W94),"",'In Process Calc.'!W94)</f>
        <v/>
      </c>
      <c r="AW86" s="114" t="str">
        <f>IF(ISBLANK('In Process Calc.'!X94),"",'In Process Calc.'!X94)</f>
        <v/>
      </c>
      <c r="AX86" s="114" t="str">
        <f>IF(ISBLANK('In Process Calc.'!Y94),"",'In Process Calc.'!Y94)</f>
        <v/>
      </c>
      <c r="AY86" s="114" t="str">
        <f>IF(ISBLANK('In Process Calc.'!Z94),"",'In Process Calc.'!Z94)</f>
        <v/>
      </c>
      <c r="AZ86" s="114" t="str">
        <f>IF(ISBLANK('In Process Calc.'!AA94),"",'In Process Calc.'!AA94)</f>
        <v/>
      </c>
      <c r="BA86" s="114" t="str">
        <f>IF(ISBLANK('In Process Calc.'!AB94),"",'In Process Calc.'!AB94)</f>
        <v/>
      </c>
      <c r="BB86" s="114" t="str">
        <f>IF(ISBLANK('In Process Calc.'!AC94),"",'In Process Calc.'!AC94)</f>
        <v/>
      </c>
      <c r="BC86" s="114" t="str">
        <f>IF(ISBLANK('In Process Calc.'!AD94),"",'In Process Calc.'!AD94)</f>
        <v/>
      </c>
      <c r="BD86" s="114" t="str">
        <f>IF(ISBLANK('In Process Calc.'!AE94),"",'In Process Calc.'!AE94)</f>
        <v/>
      </c>
      <c r="BE86" s="114" t="str">
        <f>IF(ISBLANK('In Process Calc.'!AF94),"",'In Process Calc.'!AF94)</f>
        <v/>
      </c>
      <c r="BF86" s="114" t="str">
        <f>IF(ISBLANK('In Process Calc.'!AG94),"",'In Process Calc.'!AG94)</f>
        <v/>
      </c>
      <c r="BG86" s="114" t="str">
        <f>IF(ISBLANK('In Process Calc.'!AH94),"",'In Process Calc.'!AH94)</f>
        <v/>
      </c>
      <c r="BH86" s="114" t="str">
        <f>IF(ISBLANK('In Process Calc.'!AI94),"",'In Process Calc.'!AI94)</f>
        <v/>
      </c>
      <c r="BI86" s="114" t="str">
        <f>IF(ISBLANK('In Process Calc.'!AJ94),"",'In Process Calc.'!AJ94)</f>
        <v/>
      </c>
      <c r="BJ86" s="114" t="str">
        <f>IF(ISBLANK('In Process Calc.'!AK94),"",'In Process Calc.'!AK94)</f>
        <v/>
      </c>
      <c r="BK86" s="114" t="str">
        <f>IF(ISBLANK('In Process Calc.'!AL94),"",'In Process Calc.'!AL94)</f>
        <v/>
      </c>
      <c r="BL86" s="114" t="str">
        <f>IF(ISBLANK('In Process Calc.'!AM94),"",'In Process Calc.'!AM94)</f>
        <v/>
      </c>
      <c r="BM86" s="114" t="str">
        <f>IF(ISBLANK('In Process Calc.'!AN94),"",'In Process Calc.'!AN94)</f>
        <v/>
      </c>
      <c r="BN86" s="48"/>
      <c r="BO86" s="48"/>
      <c r="BP86" s="48"/>
      <c r="BQ86" s="48"/>
      <c r="BR86" s="48"/>
      <c r="BS86" s="48"/>
      <c r="BT86" s="48"/>
      <c r="BU86" s="48"/>
      <c r="BV86" s="48"/>
      <c r="BW86" s="48"/>
      <c r="BX86" s="48"/>
      <c r="BY86" s="48"/>
      <c r="BZ86" s="48"/>
      <c r="CA86" s="48"/>
      <c r="CB86" s="48"/>
      <c r="CC86" s="48"/>
      <c r="CD86" s="48"/>
      <c r="CE86" s="48"/>
      <c r="CF86" s="48"/>
      <c r="CG86" s="48"/>
    </row>
    <row r="87" spans="1:85" x14ac:dyDescent="0.15">
      <c r="A87" s="114" t="str">
        <f>IF(ISBLANK('In Process Calc.'!C87),"",'In Process Calc.'!C87)</f>
        <v/>
      </c>
      <c r="B87" s="114" t="str">
        <f>IF(ISBLANK('Measured Data'!H91),"",'Measured Data'!H91)</f>
        <v/>
      </c>
      <c r="C87" s="114" t="str">
        <f>IF(ISBLANK('In Process Calc.'!K87),"",'In Process Calc.'!K87)</f>
        <v/>
      </c>
      <c r="D87" s="114" t="str">
        <f>IF(ISBLANK('In Process Calc.'!L87),"",'In Process Calc.'!L87)</f>
        <v/>
      </c>
      <c r="E87" s="114" t="str">
        <f>IF(ISBLANK('In Process Calc.'!M87),"",'In Process Calc.'!M87)</f>
        <v/>
      </c>
      <c r="F87" s="114" t="str">
        <f>IF(ISBLANK('In Process Calc.'!N87),"",'In Process Calc.'!N87)</f>
        <v/>
      </c>
      <c r="G87" s="114" t="str">
        <f>IF(ISBLANK('In Process Calc.'!O87),"",'In Process Calc.'!O87)</f>
        <v/>
      </c>
      <c r="H87" s="114" t="str">
        <f>IF(ISBLANK('In Process Calc.'!P87),"",'In Process Calc.'!P87)</f>
        <v/>
      </c>
      <c r="I87" s="114" t="str">
        <f>IF(ISBLANK('In Process Calc.'!Q87),"",'In Process Calc.'!Q87)</f>
        <v/>
      </c>
      <c r="J87" s="114" t="str">
        <f>IF(ISBLANK('In Process Calc.'!R87),"",'In Process Calc.'!R87)</f>
        <v/>
      </c>
      <c r="K87" s="114" t="str">
        <f>IF(ISBLANK('In Process Calc.'!S87),"",'In Process Calc.'!S87)</f>
        <v/>
      </c>
      <c r="L87" s="114" t="str">
        <f>IF(ISBLANK('In Process Calc.'!T87),"",'In Process Calc.'!T87)</f>
        <v/>
      </c>
      <c r="M87" s="114" t="str">
        <f>IF(ISBLANK('In Process Calc.'!U87),"",'In Process Calc.'!U87)</f>
        <v/>
      </c>
      <c r="N87" s="114" t="str">
        <f>IF(ISBLANK('In Process Calc.'!V87),"",'In Process Calc.'!V87)</f>
        <v/>
      </c>
      <c r="O87" s="114" t="str">
        <f>IF(ISBLANK('In Process Calc.'!W87),"",'In Process Calc.'!W87)</f>
        <v/>
      </c>
      <c r="P87" s="114" t="str">
        <f>IF(ISBLANK('In Process Calc.'!X87),"",'In Process Calc.'!X87)</f>
        <v/>
      </c>
      <c r="Q87" s="114" t="str">
        <f>IF(ISBLANK('In Process Calc.'!Y87),"",'In Process Calc.'!Y87)</f>
        <v/>
      </c>
      <c r="R87" s="114" t="str">
        <f>IF(ISBLANK('In Process Calc.'!Z87),"",'In Process Calc.'!Z87)</f>
        <v/>
      </c>
      <c r="S87" s="114" t="str">
        <f>IF(ISBLANK('In Process Calc.'!AA87),"",'In Process Calc.'!AA87)</f>
        <v/>
      </c>
      <c r="T87" s="114" t="str">
        <f>IF(ISBLANK('In Process Calc.'!AB87),"",'In Process Calc.'!AB87)</f>
        <v/>
      </c>
      <c r="U87" s="114" t="str">
        <f>IF(ISBLANK('In Process Calc.'!AC87),"",'In Process Calc.'!AC87)</f>
        <v/>
      </c>
      <c r="V87" s="114" t="str">
        <f>IF(ISBLANK('In Process Calc.'!AD87),"",'In Process Calc.'!AD87)</f>
        <v/>
      </c>
      <c r="W87" s="114" t="str">
        <f>IF(ISBLANK('In Process Calc.'!AE87),"",'In Process Calc.'!AE87)</f>
        <v/>
      </c>
      <c r="X87" s="114" t="str">
        <f>IF(ISBLANK('In Process Calc.'!AF87),"",'In Process Calc.'!AF87)</f>
        <v/>
      </c>
      <c r="Y87" s="114" t="str">
        <f>IF(ISBLANK('In Process Calc.'!AG87),"",'In Process Calc.'!AG87)</f>
        <v/>
      </c>
      <c r="Z87" s="114" t="str">
        <f>IF(ISBLANK('In Process Calc.'!AH87),"",'In Process Calc.'!AH87)</f>
        <v/>
      </c>
      <c r="AA87" s="114" t="str">
        <f>IF(ISBLANK('In Process Calc.'!AI87),"",'In Process Calc.'!AI87)</f>
        <v/>
      </c>
      <c r="AB87" s="114" t="str">
        <f>IF(ISBLANK('In Process Calc.'!AJ87),"",'In Process Calc.'!AJ87)</f>
        <v/>
      </c>
      <c r="AC87" s="114" t="str">
        <f>IF(ISBLANK('In Process Calc.'!AK87),"",'In Process Calc.'!AK87)</f>
        <v/>
      </c>
      <c r="AD87" s="114" t="str">
        <f>IF(ISBLANK('In Process Calc.'!AL87),"",'In Process Calc.'!AL87)</f>
        <v/>
      </c>
      <c r="AE87" s="114" t="str">
        <f>IF(ISBLANK('In Process Calc.'!AM87),"",'In Process Calc.'!AM87)</f>
        <v/>
      </c>
      <c r="AF87" s="114" t="str">
        <f>IF(ISBLANK('In Process Calc.'!AN87),"",'In Process Calc.'!AN87)</f>
        <v/>
      </c>
      <c r="AG87" s="48"/>
      <c r="AH87" s="114" t="str">
        <f>IF(ISBLANK('In Process Calc.'!C95),"",'In Process Calc.'!C95)</f>
        <v/>
      </c>
      <c r="AI87" s="114" t="str">
        <f>IF(ISBLANK('Measured Data'!H99),"",'Measured Data'!H99)</f>
        <v/>
      </c>
      <c r="AJ87" s="114" t="str">
        <f>IF(ISBLANK('In Process Calc.'!K95),"",'In Process Calc.'!K95)</f>
        <v/>
      </c>
      <c r="AK87" s="114" t="str">
        <f>IF(ISBLANK('In Process Calc.'!L95),"",'In Process Calc.'!L95)</f>
        <v/>
      </c>
      <c r="AL87" s="114" t="str">
        <f>IF(ISBLANK('In Process Calc.'!M95),"",'In Process Calc.'!M95)</f>
        <v/>
      </c>
      <c r="AM87" s="114" t="str">
        <f>IF(ISBLANK('In Process Calc.'!N95),"",'In Process Calc.'!N95)</f>
        <v/>
      </c>
      <c r="AN87" s="114" t="str">
        <f>IF(ISBLANK('In Process Calc.'!O95),"",'In Process Calc.'!O95)</f>
        <v/>
      </c>
      <c r="AO87" s="114" t="str">
        <f>IF(ISBLANK('In Process Calc.'!P95),"",'In Process Calc.'!P95)</f>
        <v/>
      </c>
      <c r="AP87" s="114" t="str">
        <f>IF(ISBLANK('In Process Calc.'!Q95),"",'In Process Calc.'!Q95)</f>
        <v/>
      </c>
      <c r="AQ87" s="114" t="str">
        <f>IF(ISBLANK('In Process Calc.'!R95),"",'In Process Calc.'!R95)</f>
        <v/>
      </c>
      <c r="AR87" s="114" t="str">
        <f>IF(ISBLANK('In Process Calc.'!S95),"",'In Process Calc.'!S95)</f>
        <v/>
      </c>
      <c r="AS87" s="114" t="str">
        <f>IF(ISBLANK('In Process Calc.'!T95),"",'In Process Calc.'!T95)</f>
        <v/>
      </c>
      <c r="AT87" s="114" t="str">
        <f>IF(ISBLANK('In Process Calc.'!U95),"",'In Process Calc.'!U95)</f>
        <v/>
      </c>
      <c r="AU87" s="114" t="str">
        <f>IF(ISBLANK('In Process Calc.'!V95),"",'In Process Calc.'!V95)</f>
        <v/>
      </c>
      <c r="AV87" s="114" t="str">
        <f>IF(ISBLANK('In Process Calc.'!W95),"",'In Process Calc.'!W95)</f>
        <v/>
      </c>
      <c r="AW87" s="114" t="str">
        <f>IF(ISBLANK('In Process Calc.'!X95),"",'In Process Calc.'!X95)</f>
        <v/>
      </c>
      <c r="AX87" s="114" t="str">
        <f>IF(ISBLANK('In Process Calc.'!Y95),"",'In Process Calc.'!Y95)</f>
        <v/>
      </c>
      <c r="AY87" s="114" t="str">
        <f>IF(ISBLANK('In Process Calc.'!Z95),"",'In Process Calc.'!Z95)</f>
        <v/>
      </c>
      <c r="AZ87" s="114" t="str">
        <f>IF(ISBLANK('In Process Calc.'!AA95),"",'In Process Calc.'!AA95)</f>
        <v/>
      </c>
      <c r="BA87" s="114" t="str">
        <f>IF(ISBLANK('In Process Calc.'!AB95),"",'In Process Calc.'!AB95)</f>
        <v/>
      </c>
      <c r="BB87" s="114" t="str">
        <f>IF(ISBLANK('In Process Calc.'!AC95),"",'In Process Calc.'!AC95)</f>
        <v/>
      </c>
      <c r="BC87" s="114" t="str">
        <f>IF(ISBLANK('In Process Calc.'!AD95),"",'In Process Calc.'!AD95)</f>
        <v/>
      </c>
      <c r="BD87" s="114" t="str">
        <f>IF(ISBLANK('In Process Calc.'!AE95),"",'In Process Calc.'!AE95)</f>
        <v/>
      </c>
      <c r="BE87" s="114" t="str">
        <f>IF(ISBLANK('In Process Calc.'!AF95),"",'In Process Calc.'!AF95)</f>
        <v/>
      </c>
      <c r="BF87" s="114" t="str">
        <f>IF(ISBLANK('In Process Calc.'!AG95),"",'In Process Calc.'!AG95)</f>
        <v/>
      </c>
      <c r="BG87" s="114" t="str">
        <f>IF(ISBLANK('In Process Calc.'!AH95),"",'In Process Calc.'!AH95)</f>
        <v/>
      </c>
      <c r="BH87" s="114" t="str">
        <f>IF(ISBLANK('In Process Calc.'!AI95),"",'In Process Calc.'!AI95)</f>
        <v/>
      </c>
      <c r="BI87" s="114" t="str">
        <f>IF(ISBLANK('In Process Calc.'!AJ95),"",'In Process Calc.'!AJ95)</f>
        <v/>
      </c>
      <c r="BJ87" s="114" t="str">
        <f>IF(ISBLANK('In Process Calc.'!AK95),"",'In Process Calc.'!AK95)</f>
        <v/>
      </c>
      <c r="BK87" s="114" t="str">
        <f>IF(ISBLANK('In Process Calc.'!AL95),"",'In Process Calc.'!AL95)</f>
        <v/>
      </c>
      <c r="BL87" s="114" t="str">
        <f>IF(ISBLANK('In Process Calc.'!AM95),"",'In Process Calc.'!AM95)</f>
        <v/>
      </c>
      <c r="BM87" s="114" t="str">
        <f>IF(ISBLANK('In Process Calc.'!AN95),"",'In Process Calc.'!AN95)</f>
        <v/>
      </c>
      <c r="BN87" s="48"/>
      <c r="BO87" s="48"/>
      <c r="BP87" s="48"/>
      <c r="BQ87" s="48"/>
      <c r="BR87" s="48"/>
      <c r="BS87" s="48"/>
      <c r="BT87" s="48"/>
      <c r="BU87" s="48"/>
      <c r="BV87" s="48"/>
      <c r="BW87" s="48"/>
      <c r="BX87" s="48"/>
      <c r="BY87" s="48"/>
      <c r="BZ87" s="48"/>
      <c r="CA87" s="48"/>
      <c r="CB87" s="48"/>
      <c r="CC87" s="48"/>
      <c r="CD87" s="48"/>
      <c r="CE87" s="48"/>
      <c r="CF87" s="48"/>
      <c r="CG87" s="48"/>
    </row>
    <row r="88" spans="1:85" x14ac:dyDescent="0.15">
      <c r="A88" s="114" t="str">
        <f>IF(ISBLANK('In Process Calc.'!C88),"",'In Process Calc.'!C88)</f>
        <v/>
      </c>
      <c r="B88" s="114" t="str">
        <f>IF(ISBLANK('Measured Data'!H92),"",'Measured Data'!H92)</f>
        <v/>
      </c>
      <c r="C88" s="114" t="str">
        <f>IF(ISBLANK('In Process Calc.'!K88),"",'In Process Calc.'!K88)</f>
        <v/>
      </c>
      <c r="D88" s="114" t="str">
        <f>IF(ISBLANK('In Process Calc.'!L88),"",'In Process Calc.'!L88)</f>
        <v/>
      </c>
      <c r="E88" s="114" t="str">
        <f>IF(ISBLANK('In Process Calc.'!M88),"",'In Process Calc.'!M88)</f>
        <v/>
      </c>
      <c r="F88" s="114" t="str">
        <f>IF(ISBLANK('In Process Calc.'!N88),"",'In Process Calc.'!N88)</f>
        <v/>
      </c>
      <c r="G88" s="114" t="str">
        <f>IF(ISBLANK('In Process Calc.'!O88),"",'In Process Calc.'!O88)</f>
        <v/>
      </c>
      <c r="H88" s="114" t="str">
        <f>IF(ISBLANK('In Process Calc.'!P88),"",'In Process Calc.'!P88)</f>
        <v/>
      </c>
      <c r="I88" s="114" t="str">
        <f>IF(ISBLANK('In Process Calc.'!Q88),"",'In Process Calc.'!Q88)</f>
        <v/>
      </c>
      <c r="J88" s="114" t="str">
        <f>IF(ISBLANK('In Process Calc.'!R88),"",'In Process Calc.'!R88)</f>
        <v/>
      </c>
      <c r="K88" s="114" t="str">
        <f>IF(ISBLANK('In Process Calc.'!S88),"",'In Process Calc.'!S88)</f>
        <v/>
      </c>
      <c r="L88" s="114" t="str">
        <f>IF(ISBLANK('In Process Calc.'!T88),"",'In Process Calc.'!T88)</f>
        <v/>
      </c>
      <c r="M88" s="114" t="str">
        <f>IF(ISBLANK('In Process Calc.'!U88),"",'In Process Calc.'!U88)</f>
        <v/>
      </c>
      <c r="N88" s="114" t="str">
        <f>IF(ISBLANK('In Process Calc.'!V88),"",'In Process Calc.'!V88)</f>
        <v/>
      </c>
      <c r="O88" s="114" t="str">
        <f>IF(ISBLANK('In Process Calc.'!W88),"",'In Process Calc.'!W88)</f>
        <v/>
      </c>
      <c r="P88" s="114" t="str">
        <f>IF(ISBLANK('In Process Calc.'!X88),"",'In Process Calc.'!X88)</f>
        <v/>
      </c>
      <c r="Q88" s="114" t="str">
        <f>IF(ISBLANK('In Process Calc.'!Y88),"",'In Process Calc.'!Y88)</f>
        <v/>
      </c>
      <c r="R88" s="114" t="str">
        <f>IF(ISBLANK('In Process Calc.'!Z88),"",'In Process Calc.'!Z88)</f>
        <v/>
      </c>
      <c r="S88" s="114" t="str">
        <f>IF(ISBLANK('In Process Calc.'!AA88),"",'In Process Calc.'!AA88)</f>
        <v/>
      </c>
      <c r="T88" s="114" t="str">
        <f>IF(ISBLANK('In Process Calc.'!AB88),"",'In Process Calc.'!AB88)</f>
        <v/>
      </c>
      <c r="U88" s="114" t="str">
        <f>IF(ISBLANK('In Process Calc.'!AC88),"",'In Process Calc.'!AC88)</f>
        <v/>
      </c>
      <c r="V88" s="114" t="str">
        <f>IF(ISBLANK('In Process Calc.'!AD88),"",'In Process Calc.'!AD88)</f>
        <v/>
      </c>
      <c r="W88" s="114" t="str">
        <f>IF(ISBLANK('In Process Calc.'!AE88),"",'In Process Calc.'!AE88)</f>
        <v/>
      </c>
      <c r="X88" s="114" t="str">
        <f>IF(ISBLANK('In Process Calc.'!AF88),"",'In Process Calc.'!AF88)</f>
        <v/>
      </c>
      <c r="Y88" s="114" t="str">
        <f>IF(ISBLANK('In Process Calc.'!AG88),"",'In Process Calc.'!AG88)</f>
        <v/>
      </c>
      <c r="Z88" s="114" t="str">
        <f>IF(ISBLANK('In Process Calc.'!AH88),"",'In Process Calc.'!AH88)</f>
        <v/>
      </c>
      <c r="AA88" s="114" t="str">
        <f>IF(ISBLANK('In Process Calc.'!AI88),"",'In Process Calc.'!AI88)</f>
        <v/>
      </c>
      <c r="AB88" s="114" t="str">
        <f>IF(ISBLANK('In Process Calc.'!AJ88),"",'In Process Calc.'!AJ88)</f>
        <v/>
      </c>
      <c r="AC88" s="114" t="str">
        <f>IF(ISBLANK('In Process Calc.'!AK88),"",'In Process Calc.'!AK88)</f>
        <v/>
      </c>
      <c r="AD88" s="114" t="str">
        <f>IF(ISBLANK('In Process Calc.'!AL88),"",'In Process Calc.'!AL88)</f>
        <v/>
      </c>
      <c r="AE88" s="114" t="str">
        <f>IF(ISBLANK('In Process Calc.'!AM88),"",'In Process Calc.'!AM88)</f>
        <v/>
      </c>
      <c r="AF88" s="114" t="str">
        <f>IF(ISBLANK('In Process Calc.'!AN88),"",'In Process Calc.'!AN88)</f>
        <v/>
      </c>
      <c r="AG88" s="48"/>
      <c r="AH88" s="114" t="str">
        <f>IF(ISBLANK('In Process Calc.'!C96),"",'In Process Calc.'!C96)</f>
        <v/>
      </c>
      <c r="AI88" s="114" t="str">
        <f>IF(ISBLANK('Measured Data'!H100),"",'Measured Data'!H100)</f>
        <v/>
      </c>
      <c r="AJ88" s="114" t="str">
        <f>IF(ISBLANK('In Process Calc.'!K96),"",'In Process Calc.'!K96)</f>
        <v/>
      </c>
      <c r="AK88" s="114" t="str">
        <f>IF(ISBLANK('In Process Calc.'!L96),"",'In Process Calc.'!L96)</f>
        <v/>
      </c>
      <c r="AL88" s="114" t="str">
        <f>IF(ISBLANK('In Process Calc.'!M96),"",'In Process Calc.'!M96)</f>
        <v/>
      </c>
      <c r="AM88" s="114" t="str">
        <f>IF(ISBLANK('In Process Calc.'!N96),"",'In Process Calc.'!N96)</f>
        <v/>
      </c>
      <c r="AN88" s="114" t="str">
        <f>IF(ISBLANK('In Process Calc.'!O96),"",'In Process Calc.'!O96)</f>
        <v/>
      </c>
      <c r="AO88" s="114" t="str">
        <f>IF(ISBLANK('In Process Calc.'!P96),"",'In Process Calc.'!P96)</f>
        <v/>
      </c>
      <c r="AP88" s="114" t="str">
        <f>IF(ISBLANK('In Process Calc.'!Q96),"",'In Process Calc.'!Q96)</f>
        <v/>
      </c>
      <c r="AQ88" s="114" t="str">
        <f>IF(ISBLANK('In Process Calc.'!R96),"",'In Process Calc.'!R96)</f>
        <v/>
      </c>
      <c r="AR88" s="114" t="str">
        <f>IF(ISBLANK('In Process Calc.'!S96),"",'In Process Calc.'!S96)</f>
        <v/>
      </c>
      <c r="AS88" s="114" t="str">
        <f>IF(ISBLANK('In Process Calc.'!T96),"",'In Process Calc.'!T96)</f>
        <v/>
      </c>
      <c r="AT88" s="114" t="str">
        <f>IF(ISBLANK('In Process Calc.'!U96),"",'In Process Calc.'!U96)</f>
        <v/>
      </c>
      <c r="AU88" s="114" t="str">
        <f>IF(ISBLANK('In Process Calc.'!V96),"",'In Process Calc.'!V96)</f>
        <v/>
      </c>
      <c r="AV88" s="114" t="str">
        <f>IF(ISBLANK('In Process Calc.'!W96),"",'In Process Calc.'!W96)</f>
        <v/>
      </c>
      <c r="AW88" s="114" t="str">
        <f>IF(ISBLANK('In Process Calc.'!X96),"",'In Process Calc.'!X96)</f>
        <v/>
      </c>
      <c r="AX88" s="114" t="str">
        <f>IF(ISBLANK('In Process Calc.'!Y96),"",'In Process Calc.'!Y96)</f>
        <v/>
      </c>
      <c r="AY88" s="114" t="str">
        <f>IF(ISBLANK('In Process Calc.'!Z96),"",'In Process Calc.'!Z96)</f>
        <v/>
      </c>
      <c r="AZ88" s="114" t="str">
        <f>IF(ISBLANK('In Process Calc.'!AA96),"",'In Process Calc.'!AA96)</f>
        <v/>
      </c>
      <c r="BA88" s="114" t="str">
        <f>IF(ISBLANK('In Process Calc.'!AB96),"",'In Process Calc.'!AB96)</f>
        <v/>
      </c>
      <c r="BB88" s="114" t="str">
        <f>IF(ISBLANK('In Process Calc.'!AC96),"",'In Process Calc.'!AC96)</f>
        <v/>
      </c>
      <c r="BC88" s="114" t="str">
        <f>IF(ISBLANK('In Process Calc.'!AD96),"",'In Process Calc.'!AD96)</f>
        <v/>
      </c>
      <c r="BD88" s="114" t="str">
        <f>IF(ISBLANK('In Process Calc.'!AE96),"",'In Process Calc.'!AE96)</f>
        <v/>
      </c>
      <c r="BE88" s="114" t="str">
        <f>IF(ISBLANK('In Process Calc.'!AF96),"",'In Process Calc.'!AF96)</f>
        <v/>
      </c>
      <c r="BF88" s="114" t="str">
        <f>IF(ISBLANK('In Process Calc.'!AG96),"",'In Process Calc.'!AG96)</f>
        <v/>
      </c>
      <c r="BG88" s="114" t="str">
        <f>IF(ISBLANK('In Process Calc.'!AH96),"",'In Process Calc.'!AH96)</f>
        <v/>
      </c>
      <c r="BH88" s="114" t="str">
        <f>IF(ISBLANK('In Process Calc.'!AI96),"",'In Process Calc.'!AI96)</f>
        <v/>
      </c>
      <c r="BI88" s="114" t="str">
        <f>IF(ISBLANK('In Process Calc.'!AJ96),"",'In Process Calc.'!AJ96)</f>
        <v/>
      </c>
      <c r="BJ88" s="114" t="str">
        <f>IF(ISBLANK('In Process Calc.'!AK96),"",'In Process Calc.'!AK96)</f>
        <v/>
      </c>
      <c r="BK88" s="114" t="str">
        <f>IF(ISBLANK('In Process Calc.'!AL96),"",'In Process Calc.'!AL96)</f>
        <v/>
      </c>
      <c r="BL88" s="114" t="str">
        <f>IF(ISBLANK('In Process Calc.'!AM96),"",'In Process Calc.'!AM96)</f>
        <v/>
      </c>
      <c r="BM88" s="114" t="str">
        <f>IF(ISBLANK('In Process Calc.'!AN96),"",'In Process Calc.'!AN96)</f>
        <v/>
      </c>
      <c r="BN88" s="48"/>
      <c r="BO88" s="48"/>
      <c r="BP88" s="48"/>
      <c r="BQ88" s="48"/>
      <c r="BR88" s="48"/>
      <c r="BS88" s="48"/>
      <c r="BT88" s="48"/>
      <c r="BU88" s="48"/>
      <c r="BV88" s="48"/>
      <c r="BW88" s="48"/>
      <c r="BX88" s="48"/>
      <c r="BY88" s="48"/>
      <c r="BZ88" s="48"/>
      <c r="CA88" s="48"/>
      <c r="CB88" s="48"/>
      <c r="CC88" s="48"/>
      <c r="CD88" s="48"/>
      <c r="CE88" s="48"/>
      <c r="CF88" s="48"/>
      <c r="CG88" s="48"/>
    </row>
    <row r="89" spans="1:85" x14ac:dyDescent="0.15">
      <c r="A89" s="114" t="str">
        <f>IF(ISBLANK('In Process Calc.'!C89),"",'In Process Calc.'!C89)</f>
        <v/>
      </c>
      <c r="B89" s="114" t="str">
        <f>IF(ISBLANK('Measured Data'!H93),"",'Measured Data'!H93)</f>
        <v/>
      </c>
      <c r="C89" s="114" t="str">
        <f>IF(ISBLANK('In Process Calc.'!K89),"",'In Process Calc.'!K89)</f>
        <v/>
      </c>
      <c r="D89" s="114" t="str">
        <f>IF(ISBLANK('In Process Calc.'!L89),"",'In Process Calc.'!L89)</f>
        <v/>
      </c>
      <c r="E89" s="114" t="str">
        <f>IF(ISBLANK('In Process Calc.'!M89),"",'In Process Calc.'!M89)</f>
        <v/>
      </c>
      <c r="F89" s="114" t="str">
        <f>IF(ISBLANK('In Process Calc.'!N89),"",'In Process Calc.'!N89)</f>
        <v/>
      </c>
      <c r="G89" s="114" t="str">
        <f>IF(ISBLANK('In Process Calc.'!O89),"",'In Process Calc.'!O89)</f>
        <v/>
      </c>
      <c r="H89" s="114" t="str">
        <f>IF(ISBLANK('In Process Calc.'!P89),"",'In Process Calc.'!P89)</f>
        <v/>
      </c>
      <c r="I89" s="114" t="str">
        <f>IF(ISBLANK('In Process Calc.'!Q89),"",'In Process Calc.'!Q89)</f>
        <v/>
      </c>
      <c r="J89" s="114" t="str">
        <f>IF(ISBLANK('In Process Calc.'!R89),"",'In Process Calc.'!R89)</f>
        <v/>
      </c>
      <c r="K89" s="114" t="str">
        <f>IF(ISBLANK('In Process Calc.'!S89),"",'In Process Calc.'!S89)</f>
        <v/>
      </c>
      <c r="L89" s="114" t="str">
        <f>IF(ISBLANK('In Process Calc.'!T89),"",'In Process Calc.'!T89)</f>
        <v/>
      </c>
      <c r="M89" s="114" t="str">
        <f>IF(ISBLANK('In Process Calc.'!U89),"",'In Process Calc.'!U89)</f>
        <v/>
      </c>
      <c r="N89" s="114" t="str">
        <f>IF(ISBLANK('In Process Calc.'!V89),"",'In Process Calc.'!V89)</f>
        <v/>
      </c>
      <c r="O89" s="114" t="str">
        <f>IF(ISBLANK('In Process Calc.'!W89),"",'In Process Calc.'!W89)</f>
        <v/>
      </c>
      <c r="P89" s="114" t="str">
        <f>IF(ISBLANK('In Process Calc.'!X89),"",'In Process Calc.'!X89)</f>
        <v/>
      </c>
      <c r="Q89" s="114" t="str">
        <f>IF(ISBLANK('In Process Calc.'!Y89),"",'In Process Calc.'!Y89)</f>
        <v/>
      </c>
      <c r="R89" s="114" t="str">
        <f>IF(ISBLANK('In Process Calc.'!Z89),"",'In Process Calc.'!Z89)</f>
        <v/>
      </c>
      <c r="S89" s="114" t="str">
        <f>IF(ISBLANK('In Process Calc.'!AA89),"",'In Process Calc.'!AA89)</f>
        <v/>
      </c>
      <c r="T89" s="114" t="str">
        <f>IF(ISBLANK('In Process Calc.'!AB89),"",'In Process Calc.'!AB89)</f>
        <v/>
      </c>
      <c r="U89" s="114" t="str">
        <f>IF(ISBLANK('In Process Calc.'!AC89),"",'In Process Calc.'!AC89)</f>
        <v/>
      </c>
      <c r="V89" s="114" t="str">
        <f>IF(ISBLANK('In Process Calc.'!AD89),"",'In Process Calc.'!AD89)</f>
        <v/>
      </c>
      <c r="W89" s="114" t="str">
        <f>IF(ISBLANK('In Process Calc.'!AE89),"",'In Process Calc.'!AE89)</f>
        <v/>
      </c>
      <c r="X89" s="114" t="str">
        <f>IF(ISBLANK('In Process Calc.'!AF89),"",'In Process Calc.'!AF89)</f>
        <v/>
      </c>
      <c r="Y89" s="114" t="str">
        <f>IF(ISBLANK('In Process Calc.'!AG89),"",'In Process Calc.'!AG89)</f>
        <v/>
      </c>
      <c r="Z89" s="114" t="str">
        <f>IF(ISBLANK('In Process Calc.'!AH89),"",'In Process Calc.'!AH89)</f>
        <v/>
      </c>
      <c r="AA89" s="114" t="str">
        <f>IF(ISBLANK('In Process Calc.'!AI89),"",'In Process Calc.'!AI89)</f>
        <v/>
      </c>
      <c r="AB89" s="114" t="str">
        <f>IF(ISBLANK('In Process Calc.'!AJ89),"",'In Process Calc.'!AJ89)</f>
        <v/>
      </c>
      <c r="AC89" s="114" t="str">
        <f>IF(ISBLANK('In Process Calc.'!AK89),"",'In Process Calc.'!AK89)</f>
        <v/>
      </c>
      <c r="AD89" s="114" t="str">
        <f>IF(ISBLANK('In Process Calc.'!AL89),"",'In Process Calc.'!AL89)</f>
        <v/>
      </c>
      <c r="AE89" s="114" t="str">
        <f>IF(ISBLANK('In Process Calc.'!AM89),"",'In Process Calc.'!AM89)</f>
        <v/>
      </c>
      <c r="AF89" s="114" t="str">
        <f>IF(ISBLANK('In Process Calc.'!AN89),"",'In Process Calc.'!AN89)</f>
        <v/>
      </c>
      <c r="AG89" s="48"/>
      <c r="AH89" s="114" t="str">
        <f>IF(ISBLANK('In Process Calc.'!C97),"",'In Process Calc.'!C97)</f>
        <v/>
      </c>
      <c r="AI89" s="114" t="str">
        <f>IF(ISBLANK('Measured Data'!H101),"",'Measured Data'!H101)</f>
        <v/>
      </c>
      <c r="AJ89" s="114" t="str">
        <f>IF(ISBLANK('In Process Calc.'!K97),"",'In Process Calc.'!K97)</f>
        <v/>
      </c>
      <c r="AK89" s="114" t="str">
        <f>IF(ISBLANK('In Process Calc.'!L97),"",'In Process Calc.'!L97)</f>
        <v/>
      </c>
      <c r="AL89" s="114" t="str">
        <f>IF(ISBLANK('In Process Calc.'!M97),"",'In Process Calc.'!M97)</f>
        <v/>
      </c>
      <c r="AM89" s="114" t="str">
        <f>IF(ISBLANK('In Process Calc.'!N97),"",'In Process Calc.'!N97)</f>
        <v/>
      </c>
      <c r="AN89" s="114" t="str">
        <f>IF(ISBLANK('In Process Calc.'!O97),"",'In Process Calc.'!O97)</f>
        <v/>
      </c>
      <c r="AO89" s="114" t="str">
        <f>IF(ISBLANK('In Process Calc.'!P97),"",'In Process Calc.'!P97)</f>
        <v/>
      </c>
      <c r="AP89" s="114" t="str">
        <f>IF(ISBLANK('In Process Calc.'!Q97),"",'In Process Calc.'!Q97)</f>
        <v/>
      </c>
      <c r="AQ89" s="114" t="str">
        <f>IF(ISBLANK('In Process Calc.'!R97),"",'In Process Calc.'!R97)</f>
        <v/>
      </c>
      <c r="AR89" s="114" t="str">
        <f>IF(ISBLANK('In Process Calc.'!S97),"",'In Process Calc.'!S97)</f>
        <v/>
      </c>
      <c r="AS89" s="114" t="str">
        <f>IF(ISBLANK('In Process Calc.'!T97),"",'In Process Calc.'!T97)</f>
        <v/>
      </c>
      <c r="AT89" s="114" t="str">
        <f>IF(ISBLANK('In Process Calc.'!U97),"",'In Process Calc.'!U97)</f>
        <v/>
      </c>
      <c r="AU89" s="114" t="str">
        <f>IF(ISBLANK('In Process Calc.'!V97),"",'In Process Calc.'!V97)</f>
        <v/>
      </c>
      <c r="AV89" s="114" t="str">
        <f>IF(ISBLANK('In Process Calc.'!W97),"",'In Process Calc.'!W97)</f>
        <v/>
      </c>
      <c r="AW89" s="114" t="str">
        <f>IF(ISBLANK('In Process Calc.'!X97),"",'In Process Calc.'!X97)</f>
        <v/>
      </c>
      <c r="AX89" s="114" t="str">
        <f>IF(ISBLANK('In Process Calc.'!Y97),"",'In Process Calc.'!Y97)</f>
        <v/>
      </c>
      <c r="AY89" s="114" t="str">
        <f>IF(ISBLANK('In Process Calc.'!Z97),"",'In Process Calc.'!Z97)</f>
        <v/>
      </c>
      <c r="AZ89" s="114" t="str">
        <f>IF(ISBLANK('In Process Calc.'!AA97),"",'In Process Calc.'!AA97)</f>
        <v/>
      </c>
      <c r="BA89" s="114" t="str">
        <f>IF(ISBLANK('In Process Calc.'!AB97),"",'In Process Calc.'!AB97)</f>
        <v/>
      </c>
      <c r="BB89" s="114" t="str">
        <f>IF(ISBLANK('In Process Calc.'!AC97),"",'In Process Calc.'!AC97)</f>
        <v/>
      </c>
      <c r="BC89" s="114" t="str">
        <f>IF(ISBLANK('In Process Calc.'!AD97),"",'In Process Calc.'!AD97)</f>
        <v/>
      </c>
      <c r="BD89" s="114" t="str">
        <f>IF(ISBLANK('In Process Calc.'!AE97),"",'In Process Calc.'!AE97)</f>
        <v/>
      </c>
      <c r="BE89" s="114" t="str">
        <f>IF(ISBLANK('In Process Calc.'!AF97),"",'In Process Calc.'!AF97)</f>
        <v/>
      </c>
      <c r="BF89" s="114" t="str">
        <f>IF(ISBLANK('In Process Calc.'!AG97),"",'In Process Calc.'!AG97)</f>
        <v/>
      </c>
      <c r="BG89" s="114" t="str">
        <f>IF(ISBLANK('In Process Calc.'!AH97),"",'In Process Calc.'!AH97)</f>
        <v/>
      </c>
      <c r="BH89" s="114" t="str">
        <f>IF(ISBLANK('In Process Calc.'!AI97),"",'In Process Calc.'!AI97)</f>
        <v/>
      </c>
      <c r="BI89" s="114" t="str">
        <f>IF(ISBLANK('In Process Calc.'!AJ97),"",'In Process Calc.'!AJ97)</f>
        <v/>
      </c>
      <c r="BJ89" s="114" t="str">
        <f>IF(ISBLANK('In Process Calc.'!AK97),"",'In Process Calc.'!AK97)</f>
        <v/>
      </c>
      <c r="BK89" s="114" t="str">
        <f>IF(ISBLANK('In Process Calc.'!AL97),"",'In Process Calc.'!AL97)</f>
        <v/>
      </c>
      <c r="BL89" s="114" t="str">
        <f>IF(ISBLANK('In Process Calc.'!AM97),"",'In Process Calc.'!AM97)</f>
        <v/>
      </c>
      <c r="BM89" s="114" t="str">
        <f>IF(ISBLANK('In Process Calc.'!AN97),"",'In Process Calc.'!AN97)</f>
        <v/>
      </c>
      <c r="BN89" s="48"/>
      <c r="BO89" s="48"/>
      <c r="BP89" s="48"/>
      <c r="BQ89" s="48"/>
      <c r="BR89" s="48"/>
      <c r="BS89" s="48"/>
      <c r="BT89" s="48"/>
      <c r="BU89" s="48"/>
      <c r="BV89" s="48"/>
      <c r="BW89" s="48"/>
      <c r="BX89" s="48"/>
      <c r="BY89" s="48"/>
      <c r="BZ89" s="48"/>
      <c r="CA89" s="48"/>
      <c r="CB89" s="48"/>
      <c r="CC89" s="48"/>
      <c r="CD89" s="48"/>
      <c r="CE89" s="48"/>
      <c r="CF89" s="48"/>
      <c r="CG89" s="48"/>
    </row>
    <row r="90" spans="1:85" x14ac:dyDescent="0.15">
      <c r="A90" s="114" t="str">
        <f>IF(ISBLANK('In Process Calc.'!C90),"",'In Process Calc.'!C90)</f>
        <v/>
      </c>
      <c r="B90" s="114" t="str">
        <f>IF(ISBLANK('Measured Data'!H94),"",'Measured Data'!H94)</f>
        <v/>
      </c>
      <c r="C90" s="114" t="str">
        <f>IF(ISBLANK('In Process Calc.'!K90),"",'In Process Calc.'!K90)</f>
        <v/>
      </c>
      <c r="D90" s="114" t="str">
        <f>IF(ISBLANK('In Process Calc.'!L90),"",'In Process Calc.'!L90)</f>
        <v/>
      </c>
      <c r="E90" s="114" t="str">
        <f>IF(ISBLANK('In Process Calc.'!M90),"",'In Process Calc.'!M90)</f>
        <v/>
      </c>
      <c r="F90" s="114" t="str">
        <f>IF(ISBLANK('In Process Calc.'!N90),"",'In Process Calc.'!N90)</f>
        <v/>
      </c>
      <c r="G90" s="114" t="str">
        <f>IF(ISBLANK('In Process Calc.'!O90),"",'In Process Calc.'!O90)</f>
        <v/>
      </c>
      <c r="H90" s="114" t="str">
        <f>IF(ISBLANK('In Process Calc.'!P90),"",'In Process Calc.'!P90)</f>
        <v/>
      </c>
      <c r="I90" s="114" t="str">
        <f>IF(ISBLANK('In Process Calc.'!Q90),"",'In Process Calc.'!Q90)</f>
        <v/>
      </c>
      <c r="J90" s="114" t="str">
        <f>IF(ISBLANK('In Process Calc.'!R90),"",'In Process Calc.'!R90)</f>
        <v/>
      </c>
      <c r="K90" s="114" t="str">
        <f>IF(ISBLANK('In Process Calc.'!S90),"",'In Process Calc.'!S90)</f>
        <v/>
      </c>
      <c r="L90" s="114" t="str">
        <f>IF(ISBLANK('In Process Calc.'!T90),"",'In Process Calc.'!T90)</f>
        <v/>
      </c>
      <c r="M90" s="114" t="str">
        <f>IF(ISBLANK('In Process Calc.'!U90),"",'In Process Calc.'!U90)</f>
        <v/>
      </c>
      <c r="N90" s="114" t="str">
        <f>IF(ISBLANK('In Process Calc.'!V90),"",'In Process Calc.'!V90)</f>
        <v/>
      </c>
      <c r="O90" s="114" t="str">
        <f>IF(ISBLANK('In Process Calc.'!W90),"",'In Process Calc.'!W90)</f>
        <v/>
      </c>
      <c r="P90" s="114" t="str">
        <f>IF(ISBLANK('In Process Calc.'!X90),"",'In Process Calc.'!X90)</f>
        <v/>
      </c>
      <c r="Q90" s="114" t="str">
        <f>IF(ISBLANK('In Process Calc.'!Y90),"",'In Process Calc.'!Y90)</f>
        <v/>
      </c>
      <c r="R90" s="114" t="str">
        <f>IF(ISBLANK('In Process Calc.'!Z90),"",'In Process Calc.'!Z90)</f>
        <v/>
      </c>
      <c r="S90" s="114" t="str">
        <f>IF(ISBLANK('In Process Calc.'!AA90),"",'In Process Calc.'!AA90)</f>
        <v/>
      </c>
      <c r="T90" s="114" t="str">
        <f>IF(ISBLANK('In Process Calc.'!AB90),"",'In Process Calc.'!AB90)</f>
        <v/>
      </c>
      <c r="U90" s="114" t="str">
        <f>IF(ISBLANK('In Process Calc.'!AC90),"",'In Process Calc.'!AC90)</f>
        <v/>
      </c>
      <c r="V90" s="114" t="str">
        <f>IF(ISBLANK('In Process Calc.'!AD90),"",'In Process Calc.'!AD90)</f>
        <v/>
      </c>
      <c r="W90" s="114" t="str">
        <f>IF(ISBLANK('In Process Calc.'!AE90),"",'In Process Calc.'!AE90)</f>
        <v/>
      </c>
      <c r="X90" s="114" t="str">
        <f>IF(ISBLANK('In Process Calc.'!AF90),"",'In Process Calc.'!AF90)</f>
        <v/>
      </c>
      <c r="Y90" s="114" t="str">
        <f>IF(ISBLANK('In Process Calc.'!AG90),"",'In Process Calc.'!AG90)</f>
        <v/>
      </c>
      <c r="Z90" s="114" t="str">
        <f>IF(ISBLANK('In Process Calc.'!AH90),"",'In Process Calc.'!AH90)</f>
        <v/>
      </c>
      <c r="AA90" s="114" t="str">
        <f>IF(ISBLANK('In Process Calc.'!AI90),"",'In Process Calc.'!AI90)</f>
        <v/>
      </c>
      <c r="AB90" s="114" t="str">
        <f>IF(ISBLANK('In Process Calc.'!AJ90),"",'In Process Calc.'!AJ90)</f>
        <v/>
      </c>
      <c r="AC90" s="114" t="str">
        <f>IF(ISBLANK('In Process Calc.'!AK90),"",'In Process Calc.'!AK90)</f>
        <v/>
      </c>
      <c r="AD90" s="114" t="str">
        <f>IF(ISBLANK('In Process Calc.'!AL90),"",'In Process Calc.'!AL90)</f>
        <v/>
      </c>
      <c r="AE90" s="114" t="str">
        <f>IF(ISBLANK('In Process Calc.'!AM90),"",'In Process Calc.'!AM90)</f>
        <v/>
      </c>
      <c r="AF90" s="114" t="str">
        <f>IF(ISBLANK('In Process Calc.'!AN90),"",'In Process Calc.'!AN90)</f>
        <v/>
      </c>
      <c r="AG90" s="48"/>
      <c r="AH90" s="114" t="str">
        <f>IF(ISBLANK('In Process Calc.'!C98),"",'In Process Calc.'!C98)</f>
        <v/>
      </c>
      <c r="AI90" s="114" t="str">
        <f>IF(ISBLANK('Measured Data'!H102),"",'Measured Data'!H102)</f>
        <v/>
      </c>
      <c r="AJ90" s="114" t="str">
        <f>IF(ISBLANK('In Process Calc.'!K98),"",'In Process Calc.'!K98)</f>
        <v/>
      </c>
      <c r="AK90" s="114" t="str">
        <f>IF(ISBLANK('In Process Calc.'!L98),"",'In Process Calc.'!L98)</f>
        <v/>
      </c>
      <c r="AL90" s="114" t="str">
        <f>IF(ISBLANK('In Process Calc.'!M98),"",'In Process Calc.'!M98)</f>
        <v/>
      </c>
      <c r="AM90" s="114" t="str">
        <f>IF(ISBLANK('In Process Calc.'!N98),"",'In Process Calc.'!N98)</f>
        <v/>
      </c>
      <c r="AN90" s="114" t="str">
        <f>IF(ISBLANK('In Process Calc.'!O98),"",'In Process Calc.'!O98)</f>
        <v/>
      </c>
      <c r="AO90" s="114" t="str">
        <f>IF(ISBLANK('In Process Calc.'!P98),"",'In Process Calc.'!P98)</f>
        <v/>
      </c>
      <c r="AP90" s="114" t="str">
        <f>IF(ISBLANK('In Process Calc.'!Q98),"",'In Process Calc.'!Q98)</f>
        <v/>
      </c>
      <c r="AQ90" s="114" t="str">
        <f>IF(ISBLANK('In Process Calc.'!R98),"",'In Process Calc.'!R98)</f>
        <v/>
      </c>
      <c r="AR90" s="114" t="str">
        <f>IF(ISBLANK('In Process Calc.'!S98),"",'In Process Calc.'!S98)</f>
        <v/>
      </c>
      <c r="AS90" s="114" t="str">
        <f>IF(ISBLANK('In Process Calc.'!T98),"",'In Process Calc.'!T98)</f>
        <v/>
      </c>
      <c r="AT90" s="114" t="str">
        <f>IF(ISBLANK('In Process Calc.'!U98),"",'In Process Calc.'!U98)</f>
        <v/>
      </c>
      <c r="AU90" s="114" t="str">
        <f>IF(ISBLANK('In Process Calc.'!V98),"",'In Process Calc.'!V98)</f>
        <v/>
      </c>
      <c r="AV90" s="114" t="str">
        <f>IF(ISBLANK('In Process Calc.'!W98),"",'In Process Calc.'!W98)</f>
        <v/>
      </c>
      <c r="AW90" s="114" t="str">
        <f>IF(ISBLANK('In Process Calc.'!X98),"",'In Process Calc.'!X98)</f>
        <v/>
      </c>
      <c r="AX90" s="114" t="str">
        <f>IF(ISBLANK('In Process Calc.'!Y98),"",'In Process Calc.'!Y98)</f>
        <v/>
      </c>
      <c r="AY90" s="114" t="str">
        <f>IF(ISBLANK('In Process Calc.'!Z98),"",'In Process Calc.'!Z98)</f>
        <v/>
      </c>
      <c r="AZ90" s="114" t="str">
        <f>IF(ISBLANK('In Process Calc.'!AA98),"",'In Process Calc.'!AA98)</f>
        <v/>
      </c>
      <c r="BA90" s="114" t="str">
        <f>IF(ISBLANK('In Process Calc.'!AB98),"",'In Process Calc.'!AB98)</f>
        <v/>
      </c>
      <c r="BB90" s="114" t="str">
        <f>IF(ISBLANK('In Process Calc.'!AC98),"",'In Process Calc.'!AC98)</f>
        <v/>
      </c>
      <c r="BC90" s="114" t="str">
        <f>IF(ISBLANK('In Process Calc.'!AD98),"",'In Process Calc.'!AD98)</f>
        <v/>
      </c>
      <c r="BD90" s="114" t="str">
        <f>IF(ISBLANK('In Process Calc.'!AE98),"",'In Process Calc.'!AE98)</f>
        <v/>
      </c>
      <c r="BE90" s="114" t="str">
        <f>IF(ISBLANK('In Process Calc.'!AF98),"",'In Process Calc.'!AF98)</f>
        <v/>
      </c>
      <c r="BF90" s="114" t="str">
        <f>IF(ISBLANK('In Process Calc.'!AG98),"",'In Process Calc.'!AG98)</f>
        <v/>
      </c>
      <c r="BG90" s="114" t="str">
        <f>IF(ISBLANK('In Process Calc.'!AH98),"",'In Process Calc.'!AH98)</f>
        <v/>
      </c>
      <c r="BH90" s="114" t="str">
        <f>IF(ISBLANK('In Process Calc.'!AI98),"",'In Process Calc.'!AI98)</f>
        <v/>
      </c>
      <c r="BI90" s="114" t="str">
        <f>IF(ISBLANK('In Process Calc.'!AJ98),"",'In Process Calc.'!AJ98)</f>
        <v/>
      </c>
      <c r="BJ90" s="114" t="str">
        <f>IF(ISBLANK('In Process Calc.'!AK98),"",'In Process Calc.'!AK98)</f>
        <v/>
      </c>
      <c r="BK90" s="114" t="str">
        <f>IF(ISBLANK('In Process Calc.'!AL98),"",'In Process Calc.'!AL98)</f>
        <v/>
      </c>
      <c r="BL90" s="114" t="str">
        <f>IF(ISBLANK('In Process Calc.'!AM98),"",'In Process Calc.'!AM98)</f>
        <v/>
      </c>
      <c r="BM90" s="114" t="str">
        <f>IF(ISBLANK('In Process Calc.'!AN98),"",'In Process Calc.'!AN98)</f>
        <v/>
      </c>
      <c r="BN90" s="48"/>
      <c r="BO90" s="48"/>
      <c r="BP90" s="48"/>
      <c r="BQ90" s="48"/>
      <c r="BR90" s="48"/>
      <c r="BS90" s="48"/>
      <c r="BT90" s="48"/>
      <c r="BU90" s="48"/>
      <c r="BV90" s="48"/>
      <c r="BW90" s="48"/>
      <c r="BX90" s="48"/>
      <c r="BY90" s="48"/>
      <c r="BZ90" s="48"/>
      <c r="CA90" s="48"/>
      <c r="CB90" s="48"/>
      <c r="CC90" s="48"/>
      <c r="CD90" s="48"/>
      <c r="CE90" s="48"/>
      <c r="CF90" s="48"/>
      <c r="CG90" s="48"/>
    </row>
    <row r="91" spans="1:85" x14ac:dyDescent="0.15">
      <c r="A91" s="114" t="str">
        <f>IF(ISBLANK('In Process Calc.'!C91),"",'In Process Calc.'!C91)</f>
        <v/>
      </c>
      <c r="B91" s="114" t="str">
        <f>IF(ISBLANK('Measured Data'!H95),"",'Measured Data'!H95)</f>
        <v/>
      </c>
      <c r="C91" s="114" t="str">
        <f>IF(ISBLANK('In Process Calc.'!K91),"",'In Process Calc.'!K91)</f>
        <v/>
      </c>
      <c r="D91" s="114" t="str">
        <f>IF(ISBLANK('In Process Calc.'!L91),"",'In Process Calc.'!L91)</f>
        <v/>
      </c>
      <c r="E91" s="114" t="str">
        <f>IF(ISBLANK('In Process Calc.'!M91),"",'In Process Calc.'!M91)</f>
        <v/>
      </c>
      <c r="F91" s="114" t="str">
        <f>IF(ISBLANK('In Process Calc.'!N91),"",'In Process Calc.'!N91)</f>
        <v/>
      </c>
      <c r="G91" s="114" t="str">
        <f>IF(ISBLANK('In Process Calc.'!O91),"",'In Process Calc.'!O91)</f>
        <v/>
      </c>
      <c r="H91" s="114" t="str">
        <f>IF(ISBLANK('In Process Calc.'!P91),"",'In Process Calc.'!P91)</f>
        <v/>
      </c>
      <c r="I91" s="114" t="str">
        <f>IF(ISBLANK('In Process Calc.'!Q91),"",'In Process Calc.'!Q91)</f>
        <v/>
      </c>
      <c r="J91" s="114" t="str">
        <f>IF(ISBLANK('In Process Calc.'!R91),"",'In Process Calc.'!R91)</f>
        <v/>
      </c>
      <c r="K91" s="114" t="str">
        <f>IF(ISBLANK('In Process Calc.'!S91),"",'In Process Calc.'!S91)</f>
        <v/>
      </c>
      <c r="L91" s="114" t="str">
        <f>IF(ISBLANK('In Process Calc.'!T91),"",'In Process Calc.'!T91)</f>
        <v/>
      </c>
      <c r="M91" s="114" t="str">
        <f>IF(ISBLANK('In Process Calc.'!U91),"",'In Process Calc.'!U91)</f>
        <v/>
      </c>
      <c r="N91" s="114" t="str">
        <f>IF(ISBLANK('In Process Calc.'!V91),"",'In Process Calc.'!V91)</f>
        <v/>
      </c>
      <c r="O91" s="114" t="str">
        <f>IF(ISBLANK('In Process Calc.'!W91),"",'In Process Calc.'!W91)</f>
        <v/>
      </c>
      <c r="P91" s="114" t="str">
        <f>IF(ISBLANK('In Process Calc.'!X91),"",'In Process Calc.'!X91)</f>
        <v/>
      </c>
      <c r="Q91" s="114" t="str">
        <f>IF(ISBLANK('In Process Calc.'!Y91),"",'In Process Calc.'!Y91)</f>
        <v/>
      </c>
      <c r="R91" s="114" t="str">
        <f>IF(ISBLANK('In Process Calc.'!Z91),"",'In Process Calc.'!Z91)</f>
        <v/>
      </c>
      <c r="S91" s="114" t="str">
        <f>IF(ISBLANK('In Process Calc.'!AA91),"",'In Process Calc.'!AA91)</f>
        <v/>
      </c>
      <c r="T91" s="114" t="str">
        <f>IF(ISBLANK('In Process Calc.'!AB91),"",'In Process Calc.'!AB91)</f>
        <v/>
      </c>
      <c r="U91" s="114" t="str">
        <f>IF(ISBLANK('In Process Calc.'!AC91),"",'In Process Calc.'!AC91)</f>
        <v/>
      </c>
      <c r="V91" s="114" t="str">
        <f>IF(ISBLANK('In Process Calc.'!AD91),"",'In Process Calc.'!AD91)</f>
        <v/>
      </c>
      <c r="W91" s="114" t="str">
        <f>IF(ISBLANK('In Process Calc.'!AE91),"",'In Process Calc.'!AE91)</f>
        <v/>
      </c>
      <c r="X91" s="114" t="str">
        <f>IF(ISBLANK('In Process Calc.'!AF91),"",'In Process Calc.'!AF91)</f>
        <v/>
      </c>
      <c r="Y91" s="114" t="str">
        <f>IF(ISBLANK('In Process Calc.'!AG91),"",'In Process Calc.'!AG91)</f>
        <v/>
      </c>
      <c r="Z91" s="114" t="str">
        <f>IF(ISBLANK('In Process Calc.'!AH91),"",'In Process Calc.'!AH91)</f>
        <v/>
      </c>
      <c r="AA91" s="114" t="str">
        <f>IF(ISBLANK('In Process Calc.'!AI91),"",'In Process Calc.'!AI91)</f>
        <v/>
      </c>
      <c r="AB91" s="114" t="str">
        <f>IF(ISBLANK('In Process Calc.'!AJ91),"",'In Process Calc.'!AJ91)</f>
        <v/>
      </c>
      <c r="AC91" s="114" t="str">
        <f>IF(ISBLANK('In Process Calc.'!AK91),"",'In Process Calc.'!AK91)</f>
        <v/>
      </c>
      <c r="AD91" s="114" t="str">
        <f>IF(ISBLANK('In Process Calc.'!AL91),"",'In Process Calc.'!AL91)</f>
        <v/>
      </c>
      <c r="AE91" s="114" t="str">
        <f>IF(ISBLANK('In Process Calc.'!AM91),"",'In Process Calc.'!AM91)</f>
        <v/>
      </c>
      <c r="AF91" s="114" t="str">
        <f>IF(ISBLANK('In Process Calc.'!AN91),"",'In Process Calc.'!AN91)</f>
        <v/>
      </c>
      <c r="AG91" s="48"/>
      <c r="AH91" s="114" t="str">
        <f>IF(ISBLANK('In Process Calc.'!C99),"",'In Process Calc.'!C99)</f>
        <v/>
      </c>
      <c r="AI91" s="114" t="str">
        <f>IF(ISBLANK('Measured Data'!H103),"",'Measured Data'!H103)</f>
        <v/>
      </c>
      <c r="AJ91" s="114" t="str">
        <f>IF(ISBLANK('In Process Calc.'!K99),"",'In Process Calc.'!K99)</f>
        <v/>
      </c>
      <c r="AK91" s="114" t="str">
        <f>IF(ISBLANK('In Process Calc.'!L99),"",'In Process Calc.'!L99)</f>
        <v/>
      </c>
      <c r="AL91" s="114" t="str">
        <f>IF(ISBLANK('In Process Calc.'!M99),"",'In Process Calc.'!M99)</f>
        <v/>
      </c>
      <c r="AM91" s="114" t="str">
        <f>IF(ISBLANK('In Process Calc.'!N99),"",'In Process Calc.'!N99)</f>
        <v/>
      </c>
      <c r="AN91" s="114" t="str">
        <f>IF(ISBLANK('In Process Calc.'!O99),"",'In Process Calc.'!O99)</f>
        <v/>
      </c>
      <c r="AO91" s="114" t="str">
        <f>IF(ISBLANK('In Process Calc.'!P99),"",'In Process Calc.'!P99)</f>
        <v/>
      </c>
      <c r="AP91" s="114" t="str">
        <f>IF(ISBLANK('In Process Calc.'!Q99),"",'In Process Calc.'!Q99)</f>
        <v/>
      </c>
      <c r="AQ91" s="114" t="str">
        <f>IF(ISBLANK('In Process Calc.'!R99),"",'In Process Calc.'!R99)</f>
        <v/>
      </c>
      <c r="AR91" s="114" t="str">
        <f>IF(ISBLANK('In Process Calc.'!S99),"",'In Process Calc.'!S99)</f>
        <v/>
      </c>
      <c r="AS91" s="114" t="str">
        <f>IF(ISBLANK('In Process Calc.'!T99),"",'In Process Calc.'!T99)</f>
        <v/>
      </c>
      <c r="AT91" s="114" t="str">
        <f>IF(ISBLANK('In Process Calc.'!U99),"",'In Process Calc.'!U99)</f>
        <v/>
      </c>
      <c r="AU91" s="114" t="str">
        <f>IF(ISBLANK('In Process Calc.'!V99),"",'In Process Calc.'!V99)</f>
        <v/>
      </c>
      <c r="AV91" s="114" t="str">
        <f>IF(ISBLANK('In Process Calc.'!W99),"",'In Process Calc.'!W99)</f>
        <v/>
      </c>
      <c r="AW91" s="114" t="str">
        <f>IF(ISBLANK('In Process Calc.'!X99),"",'In Process Calc.'!X99)</f>
        <v/>
      </c>
      <c r="AX91" s="114" t="str">
        <f>IF(ISBLANK('In Process Calc.'!Y99),"",'In Process Calc.'!Y99)</f>
        <v/>
      </c>
      <c r="AY91" s="114" t="str">
        <f>IF(ISBLANK('In Process Calc.'!Z99),"",'In Process Calc.'!Z99)</f>
        <v/>
      </c>
      <c r="AZ91" s="114" t="str">
        <f>IF(ISBLANK('In Process Calc.'!AA99),"",'In Process Calc.'!AA99)</f>
        <v/>
      </c>
      <c r="BA91" s="114" t="str">
        <f>IF(ISBLANK('In Process Calc.'!AB99),"",'In Process Calc.'!AB99)</f>
        <v/>
      </c>
      <c r="BB91" s="114" t="str">
        <f>IF(ISBLANK('In Process Calc.'!AC99),"",'In Process Calc.'!AC99)</f>
        <v/>
      </c>
      <c r="BC91" s="114" t="str">
        <f>IF(ISBLANK('In Process Calc.'!AD99),"",'In Process Calc.'!AD99)</f>
        <v/>
      </c>
      <c r="BD91" s="114" t="str">
        <f>IF(ISBLANK('In Process Calc.'!AE99),"",'In Process Calc.'!AE99)</f>
        <v/>
      </c>
      <c r="BE91" s="114" t="str">
        <f>IF(ISBLANK('In Process Calc.'!AF99),"",'In Process Calc.'!AF99)</f>
        <v/>
      </c>
      <c r="BF91" s="114" t="str">
        <f>IF(ISBLANK('In Process Calc.'!AG99),"",'In Process Calc.'!AG99)</f>
        <v/>
      </c>
      <c r="BG91" s="114" t="str">
        <f>IF(ISBLANK('In Process Calc.'!AH99),"",'In Process Calc.'!AH99)</f>
        <v/>
      </c>
      <c r="BH91" s="114" t="str">
        <f>IF(ISBLANK('In Process Calc.'!AI99),"",'In Process Calc.'!AI99)</f>
        <v/>
      </c>
      <c r="BI91" s="114" t="str">
        <f>IF(ISBLANK('In Process Calc.'!AJ99),"",'In Process Calc.'!AJ99)</f>
        <v/>
      </c>
      <c r="BJ91" s="114" t="str">
        <f>IF(ISBLANK('In Process Calc.'!AK99),"",'In Process Calc.'!AK99)</f>
        <v/>
      </c>
      <c r="BK91" s="114" t="str">
        <f>IF(ISBLANK('In Process Calc.'!AL99),"",'In Process Calc.'!AL99)</f>
        <v/>
      </c>
      <c r="BL91" s="114" t="str">
        <f>IF(ISBLANK('In Process Calc.'!AM99),"",'In Process Calc.'!AM99)</f>
        <v/>
      </c>
      <c r="BM91" s="114" t="str">
        <f>IF(ISBLANK('In Process Calc.'!AN99),"",'In Process Calc.'!AN99)</f>
        <v/>
      </c>
      <c r="BN91" s="48"/>
      <c r="BO91" s="48"/>
      <c r="BP91" s="48"/>
      <c r="BQ91" s="48"/>
      <c r="BR91" s="48"/>
      <c r="BS91" s="48"/>
      <c r="BT91" s="48"/>
      <c r="BU91" s="48"/>
      <c r="BV91" s="48"/>
      <c r="BW91" s="48"/>
      <c r="BX91" s="48"/>
      <c r="BY91" s="48"/>
      <c r="BZ91" s="48"/>
      <c r="CA91" s="48"/>
      <c r="CB91" s="48"/>
      <c r="CC91" s="48"/>
      <c r="CD91" s="48"/>
      <c r="CE91" s="48"/>
      <c r="CF91" s="48"/>
      <c r="CG91" s="48"/>
    </row>
    <row r="92" spans="1:85" x14ac:dyDescent="0.15">
      <c r="A92" s="114" t="str">
        <f>IF(ISBLANK('In Process Calc.'!C92),"",'In Process Calc.'!C92)</f>
        <v/>
      </c>
      <c r="B92" s="114" t="str">
        <f>IF(ISBLANK('Measured Data'!H96),"",'Measured Data'!H96)</f>
        <v/>
      </c>
      <c r="C92" s="114" t="str">
        <f>IF(ISBLANK('In Process Calc.'!K92),"",'In Process Calc.'!K92)</f>
        <v/>
      </c>
      <c r="D92" s="114" t="str">
        <f>IF(ISBLANK('In Process Calc.'!L92),"",'In Process Calc.'!L92)</f>
        <v/>
      </c>
      <c r="E92" s="114" t="str">
        <f>IF(ISBLANK('In Process Calc.'!M92),"",'In Process Calc.'!M92)</f>
        <v/>
      </c>
      <c r="F92" s="114" t="str">
        <f>IF(ISBLANK('In Process Calc.'!N92),"",'In Process Calc.'!N92)</f>
        <v/>
      </c>
      <c r="G92" s="114" t="str">
        <f>IF(ISBLANK('In Process Calc.'!O92),"",'In Process Calc.'!O92)</f>
        <v/>
      </c>
      <c r="H92" s="114" t="str">
        <f>IF(ISBLANK('In Process Calc.'!P92),"",'In Process Calc.'!P92)</f>
        <v/>
      </c>
      <c r="I92" s="114" t="str">
        <f>IF(ISBLANK('In Process Calc.'!Q92),"",'In Process Calc.'!Q92)</f>
        <v/>
      </c>
      <c r="J92" s="114" t="str">
        <f>IF(ISBLANK('In Process Calc.'!R92),"",'In Process Calc.'!R92)</f>
        <v/>
      </c>
      <c r="K92" s="114" t="str">
        <f>IF(ISBLANK('In Process Calc.'!S92),"",'In Process Calc.'!S92)</f>
        <v/>
      </c>
      <c r="L92" s="114" t="str">
        <f>IF(ISBLANK('In Process Calc.'!T92),"",'In Process Calc.'!T92)</f>
        <v/>
      </c>
      <c r="M92" s="114" t="str">
        <f>IF(ISBLANK('In Process Calc.'!U92),"",'In Process Calc.'!U92)</f>
        <v/>
      </c>
      <c r="N92" s="114" t="str">
        <f>IF(ISBLANK('In Process Calc.'!V92),"",'In Process Calc.'!V92)</f>
        <v/>
      </c>
      <c r="O92" s="114" t="str">
        <f>IF(ISBLANK('In Process Calc.'!W92),"",'In Process Calc.'!W92)</f>
        <v/>
      </c>
      <c r="P92" s="114" t="str">
        <f>IF(ISBLANK('In Process Calc.'!X92),"",'In Process Calc.'!X92)</f>
        <v/>
      </c>
      <c r="Q92" s="114" t="str">
        <f>IF(ISBLANK('In Process Calc.'!Y92),"",'In Process Calc.'!Y92)</f>
        <v/>
      </c>
      <c r="R92" s="114" t="str">
        <f>IF(ISBLANK('In Process Calc.'!Z92),"",'In Process Calc.'!Z92)</f>
        <v/>
      </c>
      <c r="S92" s="114" t="str">
        <f>IF(ISBLANK('In Process Calc.'!AA92),"",'In Process Calc.'!AA92)</f>
        <v/>
      </c>
      <c r="T92" s="114" t="str">
        <f>IF(ISBLANK('In Process Calc.'!AB92),"",'In Process Calc.'!AB92)</f>
        <v/>
      </c>
      <c r="U92" s="114" t="str">
        <f>IF(ISBLANK('In Process Calc.'!AC92),"",'In Process Calc.'!AC92)</f>
        <v/>
      </c>
      <c r="V92" s="114" t="str">
        <f>IF(ISBLANK('In Process Calc.'!AD92),"",'In Process Calc.'!AD92)</f>
        <v/>
      </c>
      <c r="W92" s="114" t="str">
        <f>IF(ISBLANK('In Process Calc.'!AE92),"",'In Process Calc.'!AE92)</f>
        <v/>
      </c>
      <c r="X92" s="114" t="str">
        <f>IF(ISBLANK('In Process Calc.'!AF92),"",'In Process Calc.'!AF92)</f>
        <v/>
      </c>
      <c r="Y92" s="114" t="str">
        <f>IF(ISBLANK('In Process Calc.'!AG92),"",'In Process Calc.'!AG92)</f>
        <v/>
      </c>
      <c r="Z92" s="114" t="str">
        <f>IF(ISBLANK('In Process Calc.'!AH92),"",'In Process Calc.'!AH92)</f>
        <v/>
      </c>
      <c r="AA92" s="114" t="str">
        <f>IF(ISBLANK('In Process Calc.'!AI92),"",'In Process Calc.'!AI92)</f>
        <v/>
      </c>
      <c r="AB92" s="114" t="str">
        <f>IF(ISBLANK('In Process Calc.'!AJ92),"",'In Process Calc.'!AJ92)</f>
        <v/>
      </c>
      <c r="AC92" s="114" t="str">
        <f>IF(ISBLANK('In Process Calc.'!AK92),"",'In Process Calc.'!AK92)</f>
        <v/>
      </c>
      <c r="AD92" s="114" t="str">
        <f>IF(ISBLANK('In Process Calc.'!AL92),"",'In Process Calc.'!AL92)</f>
        <v/>
      </c>
      <c r="AE92" s="114" t="str">
        <f>IF(ISBLANK('In Process Calc.'!AM92),"",'In Process Calc.'!AM92)</f>
        <v/>
      </c>
      <c r="AF92" s="114" t="str">
        <f>IF(ISBLANK('In Process Calc.'!AN92),"",'In Process Calc.'!AN92)</f>
        <v/>
      </c>
      <c r="AG92" s="48"/>
      <c r="AH92" s="114" t="str">
        <f>IF(ISBLANK('In Process Calc.'!C100),"",'In Process Calc.'!C100)</f>
        <v/>
      </c>
      <c r="AI92" s="114" t="str">
        <f>IF(ISBLANK('Measured Data'!H104),"",'Measured Data'!H104)</f>
        <v/>
      </c>
      <c r="AJ92" s="114" t="str">
        <f>IF(ISBLANK('In Process Calc.'!K100),"",'In Process Calc.'!K100)</f>
        <v/>
      </c>
      <c r="AK92" s="114" t="str">
        <f>IF(ISBLANK('In Process Calc.'!L100),"",'In Process Calc.'!L100)</f>
        <v/>
      </c>
      <c r="AL92" s="114" t="str">
        <f>IF(ISBLANK('In Process Calc.'!M100),"",'In Process Calc.'!M100)</f>
        <v/>
      </c>
      <c r="AM92" s="114" t="str">
        <f>IF(ISBLANK('In Process Calc.'!N100),"",'In Process Calc.'!N100)</f>
        <v/>
      </c>
      <c r="AN92" s="114" t="str">
        <f>IF(ISBLANK('In Process Calc.'!O100),"",'In Process Calc.'!O100)</f>
        <v/>
      </c>
      <c r="AO92" s="114" t="str">
        <f>IF(ISBLANK('In Process Calc.'!P100),"",'In Process Calc.'!P100)</f>
        <v/>
      </c>
      <c r="AP92" s="114" t="str">
        <f>IF(ISBLANK('In Process Calc.'!Q100),"",'In Process Calc.'!Q100)</f>
        <v/>
      </c>
      <c r="AQ92" s="114" t="str">
        <f>IF(ISBLANK('In Process Calc.'!R100),"",'In Process Calc.'!R100)</f>
        <v/>
      </c>
      <c r="AR92" s="114" t="str">
        <f>IF(ISBLANK('In Process Calc.'!S100),"",'In Process Calc.'!S100)</f>
        <v/>
      </c>
      <c r="AS92" s="114" t="str">
        <f>IF(ISBLANK('In Process Calc.'!T100),"",'In Process Calc.'!T100)</f>
        <v/>
      </c>
      <c r="AT92" s="114" t="str">
        <f>IF(ISBLANK('In Process Calc.'!U100),"",'In Process Calc.'!U100)</f>
        <v/>
      </c>
      <c r="AU92" s="114" t="str">
        <f>IF(ISBLANK('In Process Calc.'!V100),"",'In Process Calc.'!V100)</f>
        <v/>
      </c>
      <c r="AV92" s="114" t="str">
        <f>IF(ISBLANK('In Process Calc.'!W100),"",'In Process Calc.'!W100)</f>
        <v/>
      </c>
      <c r="AW92" s="114" t="str">
        <f>IF(ISBLANK('In Process Calc.'!X100),"",'In Process Calc.'!X100)</f>
        <v/>
      </c>
      <c r="AX92" s="114" t="str">
        <f>IF(ISBLANK('In Process Calc.'!Y100),"",'In Process Calc.'!Y100)</f>
        <v/>
      </c>
      <c r="AY92" s="114" t="str">
        <f>IF(ISBLANK('In Process Calc.'!Z100),"",'In Process Calc.'!Z100)</f>
        <v/>
      </c>
      <c r="AZ92" s="114" t="str">
        <f>IF(ISBLANK('In Process Calc.'!AA100),"",'In Process Calc.'!AA100)</f>
        <v/>
      </c>
      <c r="BA92" s="114" t="str">
        <f>IF(ISBLANK('In Process Calc.'!AB100),"",'In Process Calc.'!AB100)</f>
        <v/>
      </c>
      <c r="BB92" s="114" t="str">
        <f>IF(ISBLANK('In Process Calc.'!AC100),"",'In Process Calc.'!AC100)</f>
        <v/>
      </c>
      <c r="BC92" s="114" t="str">
        <f>IF(ISBLANK('In Process Calc.'!AD100),"",'In Process Calc.'!AD100)</f>
        <v/>
      </c>
      <c r="BD92" s="114" t="str">
        <f>IF(ISBLANK('In Process Calc.'!AE100),"",'In Process Calc.'!AE100)</f>
        <v/>
      </c>
      <c r="BE92" s="114" t="str">
        <f>IF(ISBLANK('In Process Calc.'!AF100),"",'In Process Calc.'!AF100)</f>
        <v/>
      </c>
      <c r="BF92" s="114" t="str">
        <f>IF(ISBLANK('In Process Calc.'!AG100),"",'In Process Calc.'!AG100)</f>
        <v/>
      </c>
      <c r="BG92" s="114" t="str">
        <f>IF(ISBLANK('In Process Calc.'!AH100),"",'In Process Calc.'!AH100)</f>
        <v/>
      </c>
      <c r="BH92" s="114" t="str">
        <f>IF(ISBLANK('In Process Calc.'!AI100),"",'In Process Calc.'!AI100)</f>
        <v/>
      </c>
      <c r="BI92" s="114" t="str">
        <f>IF(ISBLANK('In Process Calc.'!AJ100),"",'In Process Calc.'!AJ100)</f>
        <v/>
      </c>
      <c r="BJ92" s="114" t="str">
        <f>IF(ISBLANK('In Process Calc.'!AK100),"",'In Process Calc.'!AK100)</f>
        <v/>
      </c>
      <c r="BK92" s="114" t="str">
        <f>IF(ISBLANK('In Process Calc.'!AL100),"",'In Process Calc.'!AL100)</f>
        <v/>
      </c>
      <c r="BL92" s="114" t="str">
        <f>IF(ISBLANK('In Process Calc.'!AM100),"",'In Process Calc.'!AM100)</f>
        <v/>
      </c>
      <c r="BM92" s="114" t="str">
        <f>IF(ISBLANK('In Process Calc.'!AN100),"",'In Process Calc.'!AN100)</f>
        <v/>
      </c>
      <c r="BN92" s="48"/>
      <c r="BO92" s="48"/>
      <c r="BP92" s="48"/>
      <c r="BQ92" s="48"/>
      <c r="BR92" s="48"/>
      <c r="BS92" s="48"/>
      <c r="BT92" s="48"/>
      <c r="BU92" s="48"/>
      <c r="BV92" s="48"/>
      <c r="BW92" s="48"/>
      <c r="BX92" s="48"/>
      <c r="BY92" s="48"/>
      <c r="BZ92" s="48"/>
      <c r="CA92" s="48"/>
      <c r="CB92" s="48"/>
      <c r="CC92" s="48"/>
      <c r="CD92" s="48"/>
      <c r="CE92" s="48"/>
      <c r="CF92" s="48"/>
      <c r="CG92" s="48"/>
    </row>
    <row r="93" spans="1:85" x14ac:dyDescent="0.15">
      <c r="A93" s="114" t="str">
        <f>IF(ISBLANK('In Process Calc.'!C93),"",'In Process Calc.'!C93)</f>
        <v/>
      </c>
      <c r="B93" s="114" t="str">
        <f>IF(ISBLANK('Measured Data'!H97),"",'Measured Data'!H97)</f>
        <v/>
      </c>
      <c r="C93" s="114" t="str">
        <f>IF(ISBLANK('In Process Calc.'!K93),"",'In Process Calc.'!K93)</f>
        <v/>
      </c>
      <c r="D93" s="114" t="str">
        <f>IF(ISBLANK('In Process Calc.'!L93),"",'In Process Calc.'!L93)</f>
        <v/>
      </c>
      <c r="E93" s="114" t="str">
        <f>IF(ISBLANK('In Process Calc.'!M93),"",'In Process Calc.'!M93)</f>
        <v/>
      </c>
      <c r="F93" s="114" t="str">
        <f>IF(ISBLANK('In Process Calc.'!N93),"",'In Process Calc.'!N93)</f>
        <v/>
      </c>
      <c r="G93" s="114" t="str">
        <f>IF(ISBLANK('In Process Calc.'!O93),"",'In Process Calc.'!O93)</f>
        <v/>
      </c>
      <c r="H93" s="114" t="str">
        <f>IF(ISBLANK('In Process Calc.'!P93),"",'In Process Calc.'!P93)</f>
        <v/>
      </c>
      <c r="I93" s="114" t="str">
        <f>IF(ISBLANK('In Process Calc.'!Q93),"",'In Process Calc.'!Q93)</f>
        <v/>
      </c>
      <c r="J93" s="114" t="str">
        <f>IF(ISBLANK('In Process Calc.'!R93),"",'In Process Calc.'!R93)</f>
        <v/>
      </c>
      <c r="K93" s="114" t="str">
        <f>IF(ISBLANK('In Process Calc.'!S93),"",'In Process Calc.'!S93)</f>
        <v/>
      </c>
      <c r="L93" s="114" t="str">
        <f>IF(ISBLANK('In Process Calc.'!T93),"",'In Process Calc.'!T93)</f>
        <v/>
      </c>
      <c r="M93" s="114" t="str">
        <f>IF(ISBLANK('In Process Calc.'!U93),"",'In Process Calc.'!U93)</f>
        <v/>
      </c>
      <c r="N93" s="114" t="str">
        <f>IF(ISBLANK('In Process Calc.'!V93),"",'In Process Calc.'!V93)</f>
        <v/>
      </c>
      <c r="O93" s="114" t="str">
        <f>IF(ISBLANK('In Process Calc.'!W93),"",'In Process Calc.'!W93)</f>
        <v/>
      </c>
      <c r="P93" s="114" t="str">
        <f>IF(ISBLANK('In Process Calc.'!X93),"",'In Process Calc.'!X93)</f>
        <v/>
      </c>
      <c r="Q93" s="114" t="str">
        <f>IF(ISBLANK('In Process Calc.'!Y93),"",'In Process Calc.'!Y93)</f>
        <v/>
      </c>
      <c r="R93" s="114" t="str">
        <f>IF(ISBLANK('In Process Calc.'!Z93),"",'In Process Calc.'!Z93)</f>
        <v/>
      </c>
      <c r="S93" s="114" t="str">
        <f>IF(ISBLANK('In Process Calc.'!AA93),"",'In Process Calc.'!AA93)</f>
        <v/>
      </c>
      <c r="T93" s="114" t="str">
        <f>IF(ISBLANK('In Process Calc.'!AB93),"",'In Process Calc.'!AB93)</f>
        <v/>
      </c>
      <c r="U93" s="114" t="str">
        <f>IF(ISBLANK('In Process Calc.'!AC93),"",'In Process Calc.'!AC93)</f>
        <v/>
      </c>
      <c r="V93" s="114" t="str">
        <f>IF(ISBLANK('In Process Calc.'!AD93),"",'In Process Calc.'!AD93)</f>
        <v/>
      </c>
      <c r="W93" s="114" t="str">
        <f>IF(ISBLANK('In Process Calc.'!AE93),"",'In Process Calc.'!AE93)</f>
        <v/>
      </c>
      <c r="X93" s="114" t="str">
        <f>IF(ISBLANK('In Process Calc.'!AF93),"",'In Process Calc.'!AF93)</f>
        <v/>
      </c>
      <c r="Y93" s="114" t="str">
        <f>IF(ISBLANK('In Process Calc.'!AG93),"",'In Process Calc.'!AG93)</f>
        <v/>
      </c>
      <c r="Z93" s="114" t="str">
        <f>IF(ISBLANK('In Process Calc.'!AH93),"",'In Process Calc.'!AH93)</f>
        <v/>
      </c>
      <c r="AA93" s="114" t="str">
        <f>IF(ISBLANK('In Process Calc.'!AI93),"",'In Process Calc.'!AI93)</f>
        <v/>
      </c>
      <c r="AB93" s="114" t="str">
        <f>IF(ISBLANK('In Process Calc.'!AJ93),"",'In Process Calc.'!AJ93)</f>
        <v/>
      </c>
      <c r="AC93" s="114" t="str">
        <f>IF(ISBLANK('In Process Calc.'!AK93),"",'In Process Calc.'!AK93)</f>
        <v/>
      </c>
      <c r="AD93" s="114" t="str">
        <f>IF(ISBLANK('In Process Calc.'!AL93),"",'In Process Calc.'!AL93)</f>
        <v/>
      </c>
      <c r="AE93" s="114" t="str">
        <f>IF(ISBLANK('In Process Calc.'!AM93),"",'In Process Calc.'!AM93)</f>
        <v/>
      </c>
      <c r="AF93" s="114" t="str">
        <f>IF(ISBLANK('In Process Calc.'!AN93),"",'In Process Calc.'!AN93)</f>
        <v/>
      </c>
      <c r="AG93" s="48"/>
      <c r="AH93" s="114" t="str">
        <f>IF(ISBLANK('In Process Calc.'!C101),"",'In Process Calc.'!C101)</f>
        <v/>
      </c>
      <c r="AI93" s="114" t="str">
        <f>IF(ISBLANK('Measured Data'!H105),"",'Measured Data'!H105)</f>
        <v/>
      </c>
      <c r="AJ93" s="114" t="str">
        <f>IF(ISBLANK('In Process Calc.'!K101),"",'In Process Calc.'!K101)</f>
        <v/>
      </c>
      <c r="AK93" s="114" t="str">
        <f>IF(ISBLANK('In Process Calc.'!L101),"",'In Process Calc.'!L101)</f>
        <v/>
      </c>
      <c r="AL93" s="114" t="str">
        <f>IF(ISBLANK('In Process Calc.'!M101),"",'In Process Calc.'!M101)</f>
        <v/>
      </c>
      <c r="AM93" s="114" t="str">
        <f>IF(ISBLANK('In Process Calc.'!N101),"",'In Process Calc.'!N101)</f>
        <v/>
      </c>
      <c r="AN93" s="114" t="str">
        <f>IF(ISBLANK('In Process Calc.'!O101),"",'In Process Calc.'!O101)</f>
        <v/>
      </c>
      <c r="AO93" s="114" t="str">
        <f>IF(ISBLANK('In Process Calc.'!P101),"",'In Process Calc.'!P101)</f>
        <v/>
      </c>
      <c r="AP93" s="114" t="str">
        <f>IF(ISBLANK('In Process Calc.'!Q101),"",'In Process Calc.'!Q101)</f>
        <v/>
      </c>
      <c r="AQ93" s="114" t="str">
        <f>IF(ISBLANK('In Process Calc.'!R101),"",'In Process Calc.'!R101)</f>
        <v/>
      </c>
      <c r="AR93" s="114" t="str">
        <f>IF(ISBLANK('In Process Calc.'!S101),"",'In Process Calc.'!S101)</f>
        <v/>
      </c>
      <c r="AS93" s="114" t="str">
        <f>IF(ISBLANK('In Process Calc.'!T101),"",'In Process Calc.'!T101)</f>
        <v/>
      </c>
      <c r="AT93" s="114" t="str">
        <f>IF(ISBLANK('In Process Calc.'!U101),"",'In Process Calc.'!U101)</f>
        <v/>
      </c>
      <c r="AU93" s="114" t="str">
        <f>IF(ISBLANK('In Process Calc.'!V101),"",'In Process Calc.'!V101)</f>
        <v/>
      </c>
      <c r="AV93" s="114" t="str">
        <f>IF(ISBLANK('In Process Calc.'!W101),"",'In Process Calc.'!W101)</f>
        <v/>
      </c>
      <c r="AW93" s="114" t="str">
        <f>IF(ISBLANK('In Process Calc.'!X101),"",'In Process Calc.'!X101)</f>
        <v/>
      </c>
      <c r="AX93" s="114" t="str">
        <f>IF(ISBLANK('In Process Calc.'!Y101),"",'In Process Calc.'!Y101)</f>
        <v/>
      </c>
      <c r="AY93" s="114" t="str">
        <f>IF(ISBLANK('In Process Calc.'!Z101),"",'In Process Calc.'!Z101)</f>
        <v/>
      </c>
      <c r="AZ93" s="114" t="str">
        <f>IF(ISBLANK('In Process Calc.'!AA101),"",'In Process Calc.'!AA101)</f>
        <v/>
      </c>
      <c r="BA93" s="114" t="str">
        <f>IF(ISBLANK('In Process Calc.'!AB101),"",'In Process Calc.'!AB101)</f>
        <v/>
      </c>
      <c r="BB93" s="114" t="str">
        <f>IF(ISBLANK('In Process Calc.'!AC101),"",'In Process Calc.'!AC101)</f>
        <v/>
      </c>
      <c r="BC93" s="114" t="str">
        <f>IF(ISBLANK('In Process Calc.'!AD101),"",'In Process Calc.'!AD101)</f>
        <v/>
      </c>
      <c r="BD93" s="114" t="str">
        <f>IF(ISBLANK('In Process Calc.'!AE101),"",'In Process Calc.'!AE101)</f>
        <v/>
      </c>
      <c r="BE93" s="114" t="str">
        <f>IF(ISBLANK('In Process Calc.'!AF101),"",'In Process Calc.'!AF101)</f>
        <v/>
      </c>
      <c r="BF93" s="114" t="str">
        <f>IF(ISBLANK('In Process Calc.'!AG101),"",'In Process Calc.'!AG101)</f>
        <v/>
      </c>
      <c r="BG93" s="114" t="str">
        <f>IF(ISBLANK('In Process Calc.'!AH101),"",'In Process Calc.'!AH101)</f>
        <v/>
      </c>
      <c r="BH93" s="114" t="str">
        <f>IF(ISBLANK('In Process Calc.'!AI101),"",'In Process Calc.'!AI101)</f>
        <v/>
      </c>
      <c r="BI93" s="114" t="str">
        <f>IF(ISBLANK('In Process Calc.'!AJ101),"",'In Process Calc.'!AJ101)</f>
        <v/>
      </c>
      <c r="BJ93" s="114" t="str">
        <f>IF(ISBLANK('In Process Calc.'!AK101),"",'In Process Calc.'!AK101)</f>
        <v/>
      </c>
      <c r="BK93" s="114" t="str">
        <f>IF(ISBLANK('In Process Calc.'!AL101),"",'In Process Calc.'!AL101)</f>
        <v/>
      </c>
      <c r="BL93" s="114" t="str">
        <f>IF(ISBLANK('In Process Calc.'!AM101),"",'In Process Calc.'!AM101)</f>
        <v/>
      </c>
      <c r="BM93" s="114" t="str">
        <f>IF(ISBLANK('In Process Calc.'!AN101),"",'In Process Calc.'!AN101)</f>
        <v/>
      </c>
      <c r="BN93" s="48"/>
      <c r="BO93" s="48"/>
      <c r="BP93" s="48"/>
      <c r="BQ93" s="48"/>
      <c r="BR93" s="48"/>
      <c r="BS93" s="48"/>
      <c r="BT93" s="48"/>
      <c r="BU93" s="48"/>
      <c r="BV93" s="48"/>
      <c r="BW93" s="48"/>
      <c r="BX93" s="48"/>
      <c r="BY93" s="48"/>
      <c r="BZ93" s="48"/>
      <c r="CA93" s="48"/>
      <c r="CB93" s="48"/>
      <c r="CC93" s="48"/>
      <c r="CD93" s="48"/>
      <c r="CE93" s="48"/>
      <c r="CF93" s="48"/>
      <c r="CG93" s="48"/>
    </row>
    <row r="94" spans="1:85" x14ac:dyDescent="0.15">
      <c r="A94" s="114" t="str">
        <f>IF(ISBLANK('In Process Calc.'!C94),"",'In Process Calc.'!C94)</f>
        <v/>
      </c>
      <c r="B94" s="114" t="str">
        <f>IF(ISBLANK('Measured Data'!H98),"",'Measured Data'!H98)</f>
        <v/>
      </c>
      <c r="C94" s="114" t="str">
        <f>IF(ISBLANK('In Process Calc.'!K94),"",'In Process Calc.'!K94)</f>
        <v/>
      </c>
      <c r="D94" s="114" t="str">
        <f>IF(ISBLANK('In Process Calc.'!L94),"",'In Process Calc.'!L94)</f>
        <v/>
      </c>
      <c r="E94" s="114" t="str">
        <f>IF(ISBLANK('In Process Calc.'!M94),"",'In Process Calc.'!M94)</f>
        <v/>
      </c>
      <c r="F94" s="114" t="str">
        <f>IF(ISBLANK('In Process Calc.'!N94),"",'In Process Calc.'!N94)</f>
        <v/>
      </c>
      <c r="G94" s="114" t="str">
        <f>IF(ISBLANK('In Process Calc.'!O94),"",'In Process Calc.'!O94)</f>
        <v/>
      </c>
      <c r="H94" s="114" t="str">
        <f>IF(ISBLANK('In Process Calc.'!P94),"",'In Process Calc.'!P94)</f>
        <v/>
      </c>
      <c r="I94" s="114" t="str">
        <f>IF(ISBLANK('In Process Calc.'!Q94),"",'In Process Calc.'!Q94)</f>
        <v/>
      </c>
      <c r="J94" s="114" t="str">
        <f>IF(ISBLANK('In Process Calc.'!R94),"",'In Process Calc.'!R94)</f>
        <v/>
      </c>
      <c r="K94" s="114" t="str">
        <f>IF(ISBLANK('In Process Calc.'!S94),"",'In Process Calc.'!S94)</f>
        <v/>
      </c>
      <c r="L94" s="114" t="str">
        <f>IF(ISBLANK('In Process Calc.'!T94),"",'In Process Calc.'!T94)</f>
        <v/>
      </c>
      <c r="M94" s="114" t="str">
        <f>IF(ISBLANK('In Process Calc.'!U94),"",'In Process Calc.'!U94)</f>
        <v/>
      </c>
      <c r="N94" s="114" t="str">
        <f>IF(ISBLANK('In Process Calc.'!V94),"",'In Process Calc.'!V94)</f>
        <v/>
      </c>
      <c r="O94" s="114" t="str">
        <f>IF(ISBLANK('In Process Calc.'!W94),"",'In Process Calc.'!W94)</f>
        <v/>
      </c>
      <c r="P94" s="114" t="str">
        <f>IF(ISBLANK('In Process Calc.'!X94),"",'In Process Calc.'!X94)</f>
        <v/>
      </c>
      <c r="Q94" s="114" t="str">
        <f>IF(ISBLANK('In Process Calc.'!Y94),"",'In Process Calc.'!Y94)</f>
        <v/>
      </c>
      <c r="R94" s="114" t="str">
        <f>IF(ISBLANK('In Process Calc.'!Z94),"",'In Process Calc.'!Z94)</f>
        <v/>
      </c>
      <c r="S94" s="114" t="str">
        <f>IF(ISBLANK('In Process Calc.'!AA94),"",'In Process Calc.'!AA94)</f>
        <v/>
      </c>
      <c r="T94" s="114" t="str">
        <f>IF(ISBLANK('In Process Calc.'!AB94),"",'In Process Calc.'!AB94)</f>
        <v/>
      </c>
      <c r="U94" s="114" t="str">
        <f>IF(ISBLANK('In Process Calc.'!AC94),"",'In Process Calc.'!AC94)</f>
        <v/>
      </c>
      <c r="V94" s="114" t="str">
        <f>IF(ISBLANK('In Process Calc.'!AD94),"",'In Process Calc.'!AD94)</f>
        <v/>
      </c>
      <c r="W94" s="114" t="str">
        <f>IF(ISBLANK('In Process Calc.'!AE94),"",'In Process Calc.'!AE94)</f>
        <v/>
      </c>
      <c r="X94" s="114" t="str">
        <f>IF(ISBLANK('In Process Calc.'!AF94),"",'In Process Calc.'!AF94)</f>
        <v/>
      </c>
      <c r="Y94" s="114" t="str">
        <f>IF(ISBLANK('In Process Calc.'!AG94),"",'In Process Calc.'!AG94)</f>
        <v/>
      </c>
      <c r="Z94" s="114" t="str">
        <f>IF(ISBLANK('In Process Calc.'!AH94),"",'In Process Calc.'!AH94)</f>
        <v/>
      </c>
      <c r="AA94" s="114" t="str">
        <f>IF(ISBLANK('In Process Calc.'!AI94),"",'In Process Calc.'!AI94)</f>
        <v/>
      </c>
      <c r="AB94" s="114" t="str">
        <f>IF(ISBLANK('In Process Calc.'!AJ94),"",'In Process Calc.'!AJ94)</f>
        <v/>
      </c>
      <c r="AC94" s="114" t="str">
        <f>IF(ISBLANK('In Process Calc.'!AK94),"",'In Process Calc.'!AK94)</f>
        <v/>
      </c>
      <c r="AD94" s="114" t="str">
        <f>IF(ISBLANK('In Process Calc.'!AL94),"",'In Process Calc.'!AL94)</f>
        <v/>
      </c>
      <c r="AE94" s="114" t="str">
        <f>IF(ISBLANK('In Process Calc.'!AM94),"",'In Process Calc.'!AM94)</f>
        <v/>
      </c>
      <c r="AF94" s="114" t="str">
        <f>IF(ISBLANK('In Process Calc.'!AN94),"",'In Process Calc.'!AN94)</f>
        <v/>
      </c>
      <c r="AG94" s="48"/>
      <c r="AH94" s="114" t="str">
        <f>IF(ISBLANK('In Process Calc.'!C102),"",'In Process Calc.'!C102)</f>
        <v/>
      </c>
      <c r="AI94" s="114" t="str">
        <f>IF(ISBLANK('Measured Data'!H106),"",'Measured Data'!H106)</f>
        <v/>
      </c>
      <c r="AJ94" s="114" t="str">
        <f>IF(ISBLANK('In Process Calc.'!K102),"",'In Process Calc.'!K102)</f>
        <v/>
      </c>
      <c r="AK94" s="114" t="str">
        <f>IF(ISBLANK('In Process Calc.'!L102),"",'In Process Calc.'!L102)</f>
        <v/>
      </c>
      <c r="AL94" s="114" t="str">
        <f>IF(ISBLANK('In Process Calc.'!M102),"",'In Process Calc.'!M102)</f>
        <v/>
      </c>
      <c r="AM94" s="114" t="str">
        <f>IF(ISBLANK('In Process Calc.'!N102),"",'In Process Calc.'!N102)</f>
        <v/>
      </c>
      <c r="AN94" s="114" t="str">
        <f>IF(ISBLANK('In Process Calc.'!O102),"",'In Process Calc.'!O102)</f>
        <v/>
      </c>
      <c r="AO94" s="114" t="str">
        <f>IF(ISBLANK('In Process Calc.'!P102),"",'In Process Calc.'!P102)</f>
        <v/>
      </c>
      <c r="AP94" s="114" t="str">
        <f>IF(ISBLANK('In Process Calc.'!Q102),"",'In Process Calc.'!Q102)</f>
        <v/>
      </c>
      <c r="AQ94" s="114" t="str">
        <f>IF(ISBLANK('In Process Calc.'!R102),"",'In Process Calc.'!R102)</f>
        <v/>
      </c>
      <c r="AR94" s="114" t="str">
        <f>IF(ISBLANK('In Process Calc.'!S102),"",'In Process Calc.'!S102)</f>
        <v/>
      </c>
      <c r="AS94" s="114" t="str">
        <f>IF(ISBLANK('In Process Calc.'!T102),"",'In Process Calc.'!T102)</f>
        <v/>
      </c>
      <c r="AT94" s="114" t="str">
        <f>IF(ISBLANK('In Process Calc.'!U102),"",'In Process Calc.'!U102)</f>
        <v/>
      </c>
      <c r="AU94" s="114" t="str">
        <f>IF(ISBLANK('In Process Calc.'!V102),"",'In Process Calc.'!V102)</f>
        <v/>
      </c>
      <c r="AV94" s="114" t="str">
        <f>IF(ISBLANK('In Process Calc.'!W102),"",'In Process Calc.'!W102)</f>
        <v/>
      </c>
      <c r="AW94" s="114" t="str">
        <f>IF(ISBLANK('In Process Calc.'!X102),"",'In Process Calc.'!X102)</f>
        <v/>
      </c>
      <c r="AX94" s="114" t="str">
        <f>IF(ISBLANK('In Process Calc.'!Y102),"",'In Process Calc.'!Y102)</f>
        <v/>
      </c>
      <c r="AY94" s="114" t="str">
        <f>IF(ISBLANK('In Process Calc.'!Z102),"",'In Process Calc.'!Z102)</f>
        <v/>
      </c>
      <c r="AZ94" s="114" t="str">
        <f>IF(ISBLANK('In Process Calc.'!AA102),"",'In Process Calc.'!AA102)</f>
        <v/>
      </c>
      <c r="BA94" s="114" t="str">
        <f>IF(ISBLANK('In Process Calc.'!AB102),"",'In Process Calc.'!AB102)</f>
        <v/>
      </c>
      <c r="BB94" s="114" t="str">
        <f>IF(ISBLANK('In Process Calc.'!AC102),"",'In Process Calc.'!AC102)</f>
        <v/>
      </c>
      <c r="BC94" s="114" t="str">
        <f>IF(ISBLANK('In Process Calc.'!AD102),"",'In Process Calc.'!AD102)</f>
        <v/>
      </c>
      <c r="BD94" s="114" t="str">
        <f>IF(ISBLANK('In Process Calc.'!AE102),"",'In Process Calc.'!AE102)</f>
        <v/>
      </c>
      <c r="BE94" s="114" t="str">
        <f>IF(ISBLANK('In Process Calc.'!AF102),"",'In Process Calc.'!AF102)</f>
        <v/>
      </c>
      <c r="BF94" s="114" t="str">
        <f>IF(ISBLANK('In Process Calc.'!AG102),"",'In Process Calc.'!AG102)</f>
        <v/>
      </c>
      <c r="BG94" s="114" t="str">
        <f>IF(ISBLANK('In Process Calc.'!AH102),"",'In Process Calc.'!AH102)</f>
        <v/>
      </c>
      <c r="BH94" s="114" t="str">
        <f>IF(ISBLANK('In Process Calc.'!AI102),"",'In Process Calc.'!AI102)</f>
        <v/>
      </c>
      <c r="BI94" s="114" t="str">
        <f>IF(ISBLANK('In Process Calc.'!AJ102),"",'In Process Calc.'!AJ102)</f>
        <v/>
      </c>
      <c r="BJ94" s="114" t="str">
        <f>IF(ISBLANK('In Process Calc.'!AK102),"",'In Process Calc.'!AK102)</f>
        <v/>
      </c>
      <c r="BK94" s="114" t="str">
        <f>IF(ISBLANK('In Process Calc.'!AL102),"",'In Process Calc.'!AL102)</f>
        <v/>
      </c>
      <c r="BL94" s="114" t="str">
        <f>IF(ISBLANK('In Process Calc.'!AM102),"",'In Process Calc.'!AM102)</f>
        <v/>
      </c>
      <c r="BM94" s="114" t="str">
        <f>IF(ISBLANK('In Process Calc.'!AN102),"",'In Process Calc.'!AN102)</f>
        <v/>
      </c>
      <c r="BN94" s="48"/>
      <c r="BO94" s="48"/>
      <c r="BP94" s="48"/>
      <c r="BQ94" s="48"/>
      <c r="BR94" s="48"/>
      <c r="BS94" s="48"/>
      <c r="BT94" s="48"/>
      <c r="BU94" s="48"/>
      <c r="BV94" s="48"/>
      <c r="BW94" s="48"/>
      <c r="BX94" s="48"/>
      <c r="BY94" s="48"/>
      <c r="BZ94" s="48"/>
      <c r="CA94" s="48"/>
      <c r="CB94" s="48"/>
      <c r="CC94" s="48"/>
      <c r="CD94" s="48"/>
      <c r="CE94" s="48"/>
      <c r="CF94" s="48"/>
      <c r="CG94" s="48"/>
    </row>
    <row r="95" spans="1:85" x14ac:dyDescent="0.15">
      <c r="A95" s="114" t="str">
        <f>IF(ISBLANK('In Process Calc.'!C95),"",'In Process Calc.'!C95)</f>
        <v/>
      </c>
      <c r="B95" s="114" t="str">
        <f>IF(ISBLANK('Measured Data'!H99),"",'Measured Data'!H99)</f>
        <v/>
      </c>
      <c r="C95" s="114" t="str">
        <f>IF(ISBLANK('In Process Calc.'!K95),"",'In Process Calc.'!K95)</f>
        <v/>
      </c>
      <c r="D95" s="114" t="str">
        <f>IF(ISBLANK('In Process Calc.'!L95),"",'In Process Calc.'!L95)</f>
        <v/>
      </c>
      <c r="E95" s="114" t="str">
        <f>IF(ISBLANK('In Process Calc.'!M95),"",'In Process Calc.'!M95)</f>
        <v/>
      </c>
      <c r="F95" s="114" t="str">
        <f>IF(ISBLANK('In Process Calc.'!N95),"",'In Process Calc.'!N95)</f>
        <v/>
      </c>
      <c r="G95" s="114" t="str">
        <f>IF(ISBLANK('In Process Calc.'!O95),"",'In Process Calc.'!O95)</f>
        <v/>
      </c>
      <c r="H95" s="114" t="str">
        <f>IF(ISBLANK('In Process Calc.'!P95),"",'In Process Calc.'!P95)</f>
        <v/>
      </c>
      <c r="I95" s="114" t="str">
        <f>IF(ISBLANK('In Process Calc.'!Q95),"",'In Process Calc.'!Q95)</f>
        <v/>
      </c>
      <c r="J95" s="114" t="str">
        <f>IF(ISBLANK('In Process Calc.'!R95),"",'In Process Calc.'!R95)</f>
        <v/>
      </c>
      <c r="K95" s="114" t="str">
        <f>IF(ISBLANK('In Process Calc.'!S95),"",'In Process Calc.'!S95)</f>
        <v/>
      </c>
      <c r="L95" s="114" t="str">
        <f>IF(ISBLANK('In Process Calc.'!T95),"",'In Process Calc.'!T95)</f>
        <v/>
      </c>
      <c r="M95" s="114" t="str">
        <f>IF(ISBLANK('In Process Calc.'!U95),"",'In Process Calc.'!U95)</f>
        <v/>
      </c>
      <c r="N95" s="114" t="str">
        <f>IF(ISBLANK('In Process Calc.'!V95),"",'In Process Calc.'!V95)</f>
        <v/>
      </c>
      <c r="O95" s="114" t="str">
        <f>IF(ISBLANK('In Process Calc.'!W95),"",'In Process Calc.'!W95)</f>
        <v/>
      </c>
      <c r="P95" s="114" t="str">
        <f>IF(ISBLANK('In Process Calc.'!X95),"",'In Process Calc.'!X95)</f>
        <v/>
      </c>
      <c r="Q95" s="114" t="str">
        <f>IF(ISBLANK('In Process Calc.'!Y95),"",'In Process Calc.'!Y95)</f>
        <v/>
      </c>
      <c r="R95" s="114" t="str">
        <f>IF(ISBLANK('In Process Calc.'!Z95),"",'In Process Calc.'!Z95)</f>
        <v/>
      </c>
      <c r="S95" s="114" t="str">
        <f>IF(ISBLANK('In Process Calc.'!AA95),"",'In Process Calc.'!AA95)</f>
        <v/>
      </c>
      <c r="T95" s="114" t="str">
        <f>IF(ISBLANK('In Process Calc.'!AB95),"",'In Process Calc.'!AB95)</f>
        <v/>
      </c>
      <c r="U95" s="114" t="str">
        <f>IF(ISBLANK('In Process Calc.'!AC95),"",'In Process Calc.'!AC95)</f>
        <v/>
      </c>
      <c r="V95" s="114" t="str">
        <f>IF(ISBLANK('In Process Calc.'!AD95),"",'In Process Calc.'!AD95)</f>
        <v/>
      </c>
      <c r="W95" s="114" t="str">
        <f>IF(ISBLANK('In Process Calc.'!AE95),"",'In Process Calc.'!AE95)</f>
        <v/>
      </c>
      <c r="X95" s="114" t="str">
        <f>IF(ISBLANK('In Process Calc.'!AF95),"",'In Process Calc.'!AF95)</f>
        <v/>
      </c>
      <c r="Y95" s="114" t="str">
        <f>IF(ISBLANK('In Process Calc.'!AG95),"",'In Process Calc.'!AG95)</f>
        <v/>
      </c>
      <c r="Z95" s="114" t="str">
        <f>IF(ISBLANK('In Process Calc.'!AH95),"",'In Process Calc.'!AH95)</f>
        <v/>
      </c>
      <c r="AA95" s="114" t="str">
        <f>IF(ISBLANK('In Process Calc.'!AI95),"",'In Process Calc.'!AI95)</f>
        <v/>
      </c>
      <c r="AB95" s="114" t="str">
        <f>IF(ISBLANK('In Process Calc.'!AJ95),"",'In Process Calc.'!AJ95)</f>
        <v/>
      </c>
      <c r="AC95" s="114" t="str">
        <f>IF(ISBLANK('In Process Calc.'!AK95),"",'In Process Calc.'!AK95)</f>
        <v/>
      </c>
      <c r="AD95" s="114" t="str">
        <f>IF(ISBLANK('In Process Calc.'!AL95),"",'In Process Calc.'!AL95)</f>
        <v/>
      </c>
      <c r="AE95" s="114" t="str">
        <f>IF(ISBLANK('In Process Calc.'!AM95),"",'In Process Calc.'!AM95)</f>
        <v/>
      </c>
      <c r="AF95" s="114" t="str">
        <f>IF(ISBLANK('In Process Calc.'!AN95),"",'In Process Calc.'!AN95)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x14ac:dyDescent="0.15">
      <c r="A96" s="114" t="str">
        <f>IF(ISBLANK('In Process Calc.'!C96),"",'In Process Calc.'!C96)</f>
        <v/>
      </c>
      <c r="B96" s="114" t="str">
        <f>IF(ISBLANK('Measured Data'!H100),"",'Measured Data'!H100)</f>
        <v/>
      </c>
      <c r="C96" s="114" t="str">
        <f>IF(ISBLANK('In Process Calc.'!K96),"",'In Process Calc.'!K96)</f>
        <v/>
      </c>
      <c r="D96" s="114" t="str">
        <f>IF(ISBLANK('In Process Calc.'!L96),"",'In Process Calc.'!L96)</f>
        <v/>
      </c>
      <c r="E96" s="114" t="str">
        <f>IF(ISBLANK('In Process Calc.'!M96),"",'In Process Calc.'!M96)</f>
        <v/>
      </c>
      <c r="F96" s="114" t="str">
        <f>IF(ISBLANK('In Process Calc.'!N96),"",'In Process Calc.'!N96)</f>
        <v/>
      </c>
      <c r="G96" s="114" t="str">
        <f>IF(ISBLANK('In Process Calc.'!O96),"",'In Process Calc.'!O96)</f>
        <v/>
      </c>
      <c r="H96" s="114" t="str">
        <f>IF(ISBLANK('In Process Calc.'!P96),"",'In Process Calc.'!P96)</f>
        <v/>
      </c>
      <c r="I96" s="114" t="str">
        <f>IF(ISBLANK('In Process Calc.'!Q96),"",'In Process Calc.'!Q96)</f>
        <v/>
      </c>
      <c r="J96" s="114" t="str">
        <f>IF(ISBLANK('In Process Calc.'!R96),"",'In Process Calc.'!R96)</f>
        <v/>
      </c>
      <c r="K96" s="114" t="str">
        <f>IF(ISBLANK('In Process Calc.'!S96),"",'In Process Calc.'!S96)</f>
        <v/>
      </c>
      <c r="L96" s="114" t="str">
        <f>IF(ISBLANK('In Process Calc.'!T96),"",'In Process Calc.'!T96)</f>
        <v/>
      </c>
      <c r="M96" s="114" t="str">
        <f>IF(ISBLANK('In Process Calc.'!U96),"",'In Process Calc.'!U96)</f>
        <v/>
      </c>
      <c r="N96" s="114" t="str">
        <f>IF(ISBLANK('In Process Calc.'!V96),"",'In Process Calc.'!V96)</f>
        <v/>
      </c>
      <c r="O96" s="114" t="str">
        <f>IF(ISBLANK('In Process Calc.'!W96),"",'In Process Calc.'!W96)</f>
        <v/>
      </c>
      <c r="P96" s="114" t="str">
        <f>IF(ISBLANK('In Process Calc.'!X96),"",'In Process Calc.'!X96)</f>
        <v/>
      </c>
      <c r="Q96" s="114" t="str">
        <f>IF(ISBLANK('In Process Calc.'!Y96),"",'In Process Calc.'!Y96)</f>
        <v/>
      </c>
      <c r="R96" s="114" t="str">
        <f>IF(ISBLANK('In Process Calc.'!Z96),"",'In Process Calc.'!Z96)</f>
        <v/>
      </c>
      <c r="S96" s="114" t="str">
        <f>IF(ISBLANK('In Process Calc.'!AA96),"",'In Process Calc.'!AA96)</f>
        <v/>
      </c>
      <c r="T96" s="114" t="str">
        <f>IF(ISBLANK('In Process Calc.'!AB96),"",'In Process Calc.'!AB96)</f>
        <v/>
      </c>
      <c r="U96" s="114" t="str">
        <f>IF(ISBLANK('In Process Calc.'!AC96),"",'In Process Calc.'!AC96)</f>
        <v/>
      </c>
      <c r="V96" s="114" t="str">
        <f>IF(ISBLANK('In Process Calc.'!AD96),"",'In Process Calc.'!AD96)</f>
        <v/>
      </c>
      <c r="W96" s="114" t="str">
        <f>IF(ISBLANK('In Process Calc.'!AE96),"",'In Process Calc.'!AE96)</f>
        <v/>
      </c>
      <c r="X96" s="114" t="str">
        <f>IF(ISBLANK('In Process Calc.'!AF96),"",'In Process Calc.'!AF96)</f>
        <v/>
      </c>
      <c r="Y96" s="114" t="str">
        <f>IF(ISBLANK('In Process Calc.'!AG96),"",'In Process Calc.'!AG96)</f>
        <v/>
      </c>
      <c r="Z96" s="114" t="str">
        <f>IF(ISBLANK('In Process Calc.'!AH96),"",'In Process Calc.'!AH96)</f>
        <v/>
      </c>
      <c r="AA96" s="114" t="str">
        <f>IF(ISBLANK('In Process Calc.'!AI96),"",'In Process Calc.'!AI96)</f>
        <v/>
      </c>
      <c r="AB96" s="114" t="str">
        <f>IF(ISBLANK('In Process Calc.'!AJ96),"",'In Process Calc.'!AJ96)</f>
        <v/>
      </c>
      <c r="AC96" s="114" t="str">
        <f>IF(ISBLANK('In Process Calc.'!AK96),"",'In Process Calc.'!AK96)</f>
        <v/>
      </c>
      <c r="AD96" s="114" t="str">
        <f>IF(ISBLANK('In Process Calc.'!AL96),"",'In Process Calc.'!AL96)</f>
        <v/>
      </c>
      <c r="AE96" s="114" t="str">
        <f>IF(ISBLANK('In Process Calc.'!AM96),"",'In Process Calc.'!AM96)</f>
        <v/>
      </c>
      <c r="AF96" s="114" t="str">
        <f>IF(ISBLANK('In Process Calc.'!AN96),"",'In Process Calc.'!AN96)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x14ac:dyDescent="0.15">
      <c r="A97" s="114" t="str">
        <f>IF(ISBLANK('In Process Calc.'!C97),"",'In Process Calc.'!C97)</f>
        <v/>
      </c>
      <c r="B97" s="114" t="str">
        <f>IF(ISBLANK('Measured Data'!H101),"",'Measured Data'!H101)</f>
        <v/>
      </c>
      <c r="C97" s="114" t="str">
        <f>IF(ISBLANK('In Process Calc.'!K97),"",'In Process Calc.'!K97)</f>
        <v/>
      </c>
      <c r="D97" s="114" t="str">
        <f>IF(ISBLANK('In Process Calc.'!L97),"",'In Process Calc.'!L97)</f>
        <v/>
      </c>
      <c r="E97" s="114" t="str">
        <f>IF(ISBLANK('In Process Calc.'!M97),"",'In Process Calc.'!M97)</f>
        <v/>
      </c>
      <c r="F97" s="114" t="str">
        <f>IF(ISBLANK('In Process Calc.'!N97),"",'In Process Calc.'!N97)</f>
        <v/>
      </c>
      <c r="G97" s="114" t="str">
        <f>IF(ISBLANK('In Process Calc.'!O97),"",'In Process Calc.'!O97)</f>
        <v/>
      </c>
      <c r="H97" s="114" t="str">
        <f>IF(ISBLANK('In Process Calc.'!P97),"",'In Process Calc.'!P97)</f>
        <v/>
      </c>
      <c r="I97" s="114" t="str">
        <f>IF(ISBLANK('In Process Calc.'!Q97),"",'In Process Calc.'!Q97)</f>
        <v/>
      </c>
      <c r="J97" s="114" t="str">
        <f>IF(ISBLANK('In Process Calc.'!R97),"",'In Process Calc.'!R97)</f>
        <v/>
      </c>
      <c r="K97" s="114" t="str">
        <f>IF(ISBLANK('In Process Calc.'!S97),"",'In Process Calc.'!S97)</f>
        <v/>
      </c>
      <c r="L97" s="114" t="str">
        <f>IF(ISBLANK('In Process Calc.'!T97),"",'In Process Calc.'!T97)</f>
        <v/>
      </c>
      <c r="M97" s="114" t="str">
        <f>IF(ISBLANK('In Process Calc.'!U97),"",'In Process Calc.'!U97)</f>
        <v/>
      </c>
      <c r="N97" s="114" t="str">
        <f>IF(ISBLANK('In Process Calc.'!V97),"",'In Process Calc.'!V97)</f>
        <v/>
      </c>
      <c r="O97" s="114" t="str">
        <f>IF(ISBLANK('In Process Calc.'!W97),"",'In Process Calc.'!W97)</f>
        <v/>
      </c>
      <c r="P97" s="114" t="str">
        <f>IF(ISBLANK('In Process Calc.'!X97),"",'In Process Calc.'!X97)</f>
        <v/>
      </c>
      <c r="Q97" s="114" t="str">
        <f>IF(ISBLANK('In Process Calc.'!Y97),"",'In Process Calc.'!Y97)</f>
        <v/>
      </c>
      <c r="R97" s="114" t="str">
        <f>IF(ISBLANK('In Process Calc.'!Z97),"",'In Process Calc.'!Z97)</f>
        <v/>
      </c>
      <c r="S97" s="114" t="str">
        <f>IF(ISBLANK('In Process Calc.'!AA97),"",'In Process Calc.'!AA97)</f>
        <v/>
      </c>
      <c r="T97" s="114" t="str">
        <f>IF(ISBLANK('In Process Calc.'!AB97),"",'In Process Calc.'!AB97)</f>
        <v/>
      </c>
      <c r="U97" s="114" t="str">
        <f>IF(ISBLANK('In Process Calc.'!AC97),"",'In Process Calc.'!AC97)</f>
        <v/>
      </c>
      <c r="V97" s="114" t="str">
        <f>IF(ISBLANK('In Process Calc.'!AD97),"",'In Process Calc.'!AD97)</f>
        <v/>
      </c>
      <c r="W97" s="114" t="str">
        <f>IF(ISBLANK('In Process Calc.'!AE97),"",'In Process Calc.'!AE97)</f>
        <v/>
      </c>
      <c r="X97" s="114" t="str">
        <f>IF(ISBLANK('In Process Calc.'!AF97),"",'In Process Calc.'!AF97)</f>
        <v/>
      </c>
      <c r="Y97" s="114" t="str">
        <f>IF(ISBLANK('In Process Calc.'!AG97),"",'In Process Calc.'!AG97)</f>
        <v/>
      </c>
      <c r="Z97" s="114" t="str">
        <f>IF(ISBLANK('In Process Calc.'!AH97),"",'In Process Calc.'!AH97)</f>
        <v/>
      </c>
      <c r="AA97" s="114" t="str">
        <f>IF(ISBLANK('In Process Calc.'!AI97),"",'In Process Calc.'!AI97)</f>
        <v/>
      </c>
      <c r="AB97" s="114" t="str">
        <f>IF(ISBLANK('In Process Calc.'!AJ97),"",'In Process Calc.'!AJ97)</f>
        <v/>
      </c>
      <c r="AC97" s="114" t="str">
        <f>IF(ISBLANK('In Process Calc.'!AK97),"",'In Process Calc.'!AK97)</f>
        <v/>
      </c>
      <c r="AD97" s="114" t="str">
        <f>IF(ISBLANK('In Process Calc.'!AL97),"",'In Process Calc.'!AL97)</f>
        <v/>
      </c>
      <c r="AE97" s="114" t="str">
        <f>IF(ISBLANK('In Process Calc.'!AM97),"",'In Process Calc.'!AM97)</f>
        <v/>
      </c>
      <c r="AF97" s="114" t="str">
        <f>IF(ISBLANK('In Process Calc.'!AN97),"",'In Process Calc.'!AN97)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x14ac:dyDescent="0.15">
      <c r="A98" s="114" t="str">
        <f>IF(ISBLANK('In Process Calc.'!C98),"",'In Process Calc.'!C98)</f>
        <v/>
      </c>
      <c r="B98" s="114" t="str">
        <f>IF(ISBLANK('Measured Data'!H102),"",'Measured Data'!H102)</f>
        <v/>
      </c>
      <c r="C98" s="114" t="str">
        <f>IF(ISBLANK('In Process Calc.'!K98),"",'In Process Calc.'!K98)</f>
        <v/>
      </c>
      <c r="D98" s="114" t="str">
        <f>IF(ISBLANK('In Process Calc.'!L98),"",'In Process Calc.'!L98)</f>
        <v/>
      </c>
      <c r="E98" s="114" t="str">
        <f>IF(ISBLANK('In Process Calc.'!M98),"",'In Process Calc.'!M98)</f>
        <v/>
      </c>
      <c r="F98" s="114" t="str">
        <f>IF(ISBLANK('In Process Calc.'!N98),"",'In Process Calc.'!N98)</f>
        <v/>
      </c>
      <c r="G98" s="114" t="str">
        <f>IF(ISBLANK('In Process Calc.'!O98),"",'In Process Calc.'!O98)</f>
        <v/>
      </c>
      <c r="H98" s="114" t="str">
        <f>IF(ISBLANK('In Process Calc.'!P98),"",'In Process Calc.'!P98)</f>
        <v/>
      </c>
      <c r="I98" s="114" t="str">
        <f>IF(ISBLANK('In Process Calc.'!Q98),"",'In Process Calc.'!Q98)</f>
        <v/>
      </c>
      <c r="J98" s="114" t="str">
        <f>IF(ISBLANK('In Process Calc.'!R98),"",'In Process Calc.'!R98)</f>
        <v/>
      </c>
      <c r="K98" s="114" t="str">
        <f>IF(ISBLANK('In Process Calc.'!S98),"",'In Process Calc.'!S98)</f>
        <v/>
      </c>
      <c r="L98" s="114" t="str">
        <f>IF(ISBLANK('In Process Calc.'!T98),"",'In Process Calc.'!T98)</f>
        <v/>
      </c>
      <c r="M98" s="114" t="str">
        <f>IF(ISBLANK('In Process Calc.'!U98),"",'In Process Calc.'!U98)</f>
        <v/>
      </c>
      <c r="N98" s="114" t="str">
        <f>IF(ISBLANK('In Process Calc.'!V98),"",'In Process Calc.'!V98)</f>
        <v/>
      </c>
      <c r="O98" s="114" t="str">
        <f>IF(ISBLANK('In Process Calc.'!W98),"",'In Process Calc.'!W98)</f>
        <v/>
      </c>
      <c r="P98" s="114" t="str">
        <f>IF(ISBLANK('In Process Calc.'!X98),"",'In Process Calc.'!X98)</f>
        <v/>
      </c>
      <c r="Q98" s="114" t="str">
        <f>IF(ISBLANK('In Process Calc.'!Y98),"",'In Process Calc.'!Y98)</f>
        <v/>
      </c>
      <c r="R98" s="114" t="str">
        <f>IF(ISBLANK('In Process Calc.'!Z98),"",'In Process Calc.'!Z98)</f>
        <v/>
      </c>
      <c r="S98" s="114" t="str">
        <f>IF(ISBLANK('In Process Calc.'!AA98),"",'In Process Calc.'!AA98)</f>
        <v/>
      </c>
      <c r="T98" s="114" t="str">
        <f>IF(ISBLANK('In Process Calc.'!AB98),"",'In Process Calc.'!AB98)</f>
        <v/>
      </c>
      <c r="U98" s="114" t="str">
        <f>IF(ISBLANK('In Process Calc.'!AC98),"",'In Process Calc.'!AC98)</f>
        <v/>
      </c>
      <c r="V98" s="114" t="str">
        <f>IF(ISBLANK('In Process Calc.'!AD98),"",'In Process Calc.'!AD98)</f>
        <v/>
      </c>
      <c r="W98" s="114" t="str">
        <f>IF(ISBLANK('In Process Calc.'!AE98),"",'In Process Calc.'!AE98)</f>
        <v/>
      </c>
      <c r="X98" s="114" t="str">
        <f>IF(ISBLANK('In Process Calc.'!AF98),"",'In Process Calc.'!AF98)</f>
        <v/>
      </c>
      <c r="Y98" s="114" t="str">
        <f>IF(ISBLANK('In Process Calc.'!AG98),"",'In Process Calc.'!AG98)</f>
        <v/>
      </c>
      <c r="Z98" s="114" t="str">
        <f>IF(ISBLANK('In Process Calc.'!AH98),"",'In Process Calc.'!AH98)</f>
        <v/>
      </c>
      <c r="AA98" s="114" t="str">
        <f>IF(ISBLANK('In Process Calc.'!AI98),"",'In Process Calc.'!AI98)</f>
        <v/>
      </c>
      <c r="AB98" s="114" t="str">
        <f>IF(ISBLANK('In Process Calc.'!AJ98),"",'In Process Calc.'!AJ98)</f>
        <v/>
      </c>
      <c r="AC98" s="114" t="str">
        <f>IF(ISBLANK('In Process Calc.'!AK98),"",'In Process Calc.'!AK98)</f>
        <v/>
      </c>
      <c r="AD98" s="114" t="str">
        <f>IF(ISBLANK('In Process Calc.'!AL98),"",'In Process Calc.'!AL98)</f>
        <v/>
      </c>
      <c r="AE98" s="114" t="str">
        <f>IF(ISBLANK('In Process Calc.'!AM98),"",'In Process Calc.'!AM98)</f>
        <v/>
      </c>
      <c r="AF98" s="114" t="str">
        <f>IF(ISBLANK('In Process Calc.'!AN98),"",'In Process Calc.'!AN98)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x14ac:dyDescent="0.15">
      <c r="A99" s="114" t="str">
        <f>IF(ISBLANK('In Process Calc.'!C99),"",'In Process Calc.'!C99)</f>
        <v/>
      </c>
      <c r="B99" s="114" t="str">
        <f>IF(ISBLANK('Measured Data'!H103),"",'Measured Data'!H103)</f>
        <v/>
      </c>
      <c r="C99" s="114" t="str">
        <f>IF(ISBLANK('In Process Calc.'!K99),"",'In Process Calc.'!K99)</f>
        <v/>
      </c>
      <c r="D99" s="114" t="str">
        <f>IF(ISBLANK('In Process Calc.'!L99),"",'In Process Calc.'!L99)</f>
        <v/>
      </c>
      <c r="E99" s="114" t="str">
        <f>IF(ISBLANK('In Process Calc.'!M99),"",'In Process Calc.'!M99)</f>
        <v/>
      </c>
      <c r="F99" s="114" t="str">
        <f>IF(ISBLANK('In Process Calc.'!N99),"",'In Process Calc.'!N99)</f>
        <v/>
      </c>
      <c r="G99" s="114" t="str">
        <f>IF(ISBLANK('In Process Calc.'!O99),"",'In Process Calc.'!O99)</f>
        <v/>
      </c>
      <c r="H99" s="114" t="str">
        <f>IF(ISBLANK('In Process Calc.'!P99),"",'In Process Calc.'!P99)</f>
        <v/>
      </c>
      <c r="I99" s="114" t="str">
        <f>IF(ISBLANK('In Process Calc.'!Q99),"",'In Process Calc.'!Q99)</f>
        <v/>
      </c>
      <c r="J99" s="114" t="str">
        <f>IF(ISBLANK('In Process Calc.'!R99),"",'In Process Calc.'!R99)</f>
        <v/>
      </c>
      <c r="K99" s="114" t="str">
        <f>IF(ISBLANK('In Process Calc.'!S99),"",'In Process Calc.'!S99)</f>
        <v/>
      </c>
      <c r="L99" s="114" t="str">
        <f>IF(ISBLANK('In Process Calc.'!T99),"",'In Process Calc.'!T99)</f>
        <v/>
      </c>
      <c r="M99" s="114" t="str">
        <f>IF(ISBLANK('In Process Calc.'!U99),"",'In Process Calc.'!U99)</f>
        <v/>
      </c>
      <c r="N99" s="114" t="str">
        <f>IF(ISBLANK('In Process Calc.'!V99),"",'In Process Calc.'!V99)</f>
        <v/>
      </c>
      <c r="O99" s="114" t="str">
        <f>IF(ISBLANK('In Process Calc.'!W99),"",'In Process Calc.'!W99)</f>
        <v/>
      </c>
      <c r="P99" s="114" t="str">
        <f>IF(ISBLANK('In Process Calc.'!X99),"",'In Process Calc.'!X99)</f>
        <v/>
      </c>
      <c r="Q99" s="114" t="str">
        <f>IF(ISBLANK('In Process Calc.'!Y99),"",'In Process Calc.'!Y99)</f>
        <v/>
      </c>
      <c r="R99" s="114" t="str">
        <f>IF(ISBLANK('In Process Calc.'!Z99),"",'In Process Calc.'!Z99)</f>
        <v/>
      </c>
      <c r="S99" s="114" t="str">
        <f>IF(ISBLANK('In Process Calc.'!AA99),"",'In Process Calc.'!AA99)</f>
        <v/>
      </c>
      <c r="T99" s="114" t="str">
        <f>IF(ISBLANK('In Process Calc.'!AB99),"",'In Process Calc.'!AB99)</f>
        <v/>
      </c>
      <c r="U99" s="114" t="str">
        <f>IF(ISBLANK('In Process Calc.'!AC99),"",'In Process Calc.'!AC99)</f>
        <v/>
      </c>
      <c r="V99" s="114" t="str">
        <f>IF(ISBLANK('In Process Calc.'!AD99),"",'In Process Calc.'!AD99)</f>
        <v/>
      </c>
      <c r="W99" s="114" t="str">
        <f>IF(ISBLANK('In Process Calc.'!AE99),"",'In Process Calc.'!AE99)</f>
        <v/>
      </c>
      <c r="X99" s="114" t="str">
        <f>IF(ISBLANK('In Process Calc.'!AF99),"",'In Process Calc.'!AF99)</f>
        <v/>
      </c>
      <c r="Y99" s="114" t="str">
        <f>IF(ISBLANK('In Process Calc.'!AG99),"",'In Process Calc.'!AG99)</f>
        <v/>
      </c>
      <c r="Z99" s="114" t="str">
        <f>IF(ISBLANK('In Process Calc.'!AH99),"",'In Process Calc.'!AH99)</f>
        <v/>
      </c>
      <c r="AA99" s="114" t="str">
        <f>IF(ISBLANK('In Process Calc.'!AI99),"",'In Process Calc.'!AI99)</f>
        <v/>
      </c>
      <c r="AB99" s="114" t="str">
        <f>IF(ISBLANK('In Process Calc.'!AJ99),"",'In Process Calc.'!AJ99)</f>
        <v/>
      </c>
      <c r="AC99" s="114" t="str">
        <f>IF(ISBLANK('In Process Calc.'!AK99),"",'In Process Calc.'!AK99)</f>
        <v/>
      </c>
      <c r="AD99" s="114" t="str">
        <f>IF(ISBLANK('In Process Calc.'!AL99),"",'In Process Calc.'!AL99)</f>
        <v/>
      </c>
      <c r="AE99" s="114" t="str">
        <f>IF(ISBLANK('In Process Calc.'!AM99),"",'In Process Calc.'!AM99)</f>
        <v/>
      </c>
      <c r="AF99" s="114" t="str">
        <f>IF(ISBLANK('In Process Calc.'!AN99),"",'In Process Calc.'!AN99)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x14ac:dyDescent="0.15">
      <c r="A100" s="114" t="str">
        <f>IF(ISBLANK('In Process Calc.'!C100),"",'In Process Calc.'!C100)</f>
        <v/>
      </c>
      <c r="B100" s="114" t="str">
        <f>IF(ISBLANK('Measured Data'!H104),"",'Measured Data'!H104)</f>
        <v/>
      </c>
      <c r="C100" s="114" t="str">
        <f>IF(ISBLANK('In Process Calc.'!K100),"",'In Process Calc.'!K100)</f>
        <v/>
      </c>
      <c r="D100" s="114" t="str">
        <f>IF(ISBLANK('In Process Calc.'!L100),"",'In Process Calc.'!L100)</f>
        <v/>
      </c>
      <c r="E100" s="114" t="str">
        <f>IF(ISBLANK('In Process Calc.'!M100),"",'In Process Calc.'!M100)</f>
        <v/>
      </c>
      <c r="F100" s="114" t="str">
        <f>IF(ISBLANK('In Process Calc.'!N100),"",'In Process Calc.'!N100)</f>
        <v/>
      </c>
      <c r="G100" s="114" t="str">
        <f>IF(ISBLANK('In Process Calc.'!O100),"",'In Process Calc.'!O100)</f>
        <v/>
      </c>
      <c r="H100" s="114" t="str">
        <f>IF(ISBLANK('In Process Calc.'!P100),"",'In Process Calc.'!P100)</f>
        <v/>
      </c>
      <c r="I100" s="114" t="str">
        <f>IF(ISBLANK('In Process Calc.'!Q100),"",'In Process Calc.'!Q100)</f>
        <v/>
      </c>
      <c r="J100" s="114" t="str">
        <f>IF(ISBLANK('In Process Calc.'!R100),"",'In Process Calc.'!R100)</f>
        <v/>
      </c>
      <c r="K100" s="114" t="str">
        <f>IF(ISBLANK('In Process Calc.'!S100),"",'In Process Calc.'!S100)</f>
        <v/>
      </c>
      <c r="L100" s="114" t="str">
        <f>IF(ISBLANK('In Process Calc.'!T100),"",'In Process Calc.'!T100)</f>
        <v/>
      </c>
      <c r="M100" s="114" t="str">
        <f>IF(ISBLANK('In Process Calc.'!U100),"",'In Process Calc.'!U100)</f>
        <v/>
      </c>
      <c r="N100" s="114" t="str">
        <f>IF(ISBLANK('In Process Calc.'!V100),"",'In Process Calc.'!V100)</f>
        <v/>
      </c>
      <c r="O100" s="114" t="str">
        <f>IF(ISBLANK('In Process Calc.'!W100),"",'In Process Calc.'!W100)</f>
        <v/>
      </c>
      <c r="P100" s="114" t="str">
        <f>IF(ISBLANK('In Process Calc.'!X100),"",'In Process Calc.'!X100)</f>
        <v/>
      </c>
      <c r="Q100" s="114" t="str">
        <f>IF(ISBLANK('In Process Calc.'!Y100),"",'In Process Calc.'!Y100)</f>
        <v/>
      </c>
      <c r="R100" s="114" t="str">
        <f>IF(ISBLANK('In Process Calc.'!Z100),"",'In Process Calc.'!Z100)</f>
        <v/>
      </c>
      <c r="S100" s="114" t="str">
        <f>IF(ISBLANK('In Process Calc.'!AA100),"",'In Process Calc.'!AA100)</f>
        <v/>
      </c>
      <c r="T100" s="114" t="str">
        <f>IF(ISBLANK('In Process Calc.'!AB100),"",'In Process Calc.'!AB100)</f>
        <v/>
      </c>
      <c r="U100" s="114" t="str">
        <f>IF(ISBLANK('In Process Calc.'!AC100),"",'In Process Calc.'!AC100)</f>
        <v/>
      </c>
      <c r="V100" s="114" t="str">
        <f>IF(ISBLANK('In Process Calc.'!AD100),"",'In Process Calc.'!AD100)</f>
        <v/>
      </c>
      <c r="W100" s="114" t="str">
        <f>IF(ISBLANK('In Process Calc.'!AE100),"",'In Process Calc.'!AE100)</f>
        <v/>
      </c>
      <c r="X100" s="114" t="str">
        <f>IF(ISBLANK('In Process Calc.'!AF100),"",'In Process Calc.'!AF100)</f>
        <v/>
      </c>
      <c r="Y100" s="114" t="str">
        <f>IF(ISBLANK('In Process Calc.'!AG100),"",'In Process Calc.'!AG100)</f>
        <v/>
      </c>
      <c r="Z100" s="114" t="str">
        <f>IF(ISBLANK('In Process Calc.'!AH100),"",'In Process Calc.'!AH100)</f>
        <v/>
      </c>
      <c r="AA100" s="114" t="str">
        <f>IF(ISBLANK('In Process Calc.'!AI100),"",'In Process Calc.'!AI100)</f>
        <v/>
      </c>
      <c r="AB100" s="114" t="str">
        <f>IF(ISBLANK('In Process Calc.'!AJ100),"",'In Process Calc.'!AJ100)</f>
        <v/>
      </c>
      <c r="AC100" s="114" t="str">
        <f>IF(ISBLANK('In Process Calc.'!AK100),"",'In Process Calc.'!AK100)</f>
        <v/>
      </c>
      <c r="AD100" s="114" t="str">
        <f>IF(ISBLANK('In Process Calc.'!AL100),"",'In Process Calc.'!AL100)</f>
        <v/>
      </c>
      <c r="AE100" s="114" t="str">
        <f>IF(ISBLANK('In Process Calc.'!AM100),"",'In Process Calc.'!AM100)</f>
        <v/>
      </c>
      <c r="AF100" s="114" t="str">
        <f>IF(ISBLANK('In Process Calc.'!AN100),"",'In Process Calc.'!AN100)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x14ac:dyDescent="0.15">
      <c r="A101" s="114" t="str">
        <f>IF(ISBLANK('In Process Calc.'!C101),"",'In Process Calc.'!C101)</f>
        <v/>
      </c>
      <c r="B101" s="114" t="str">
        <f>IF(ISBLANK('Measured Data'!H105),"",'Measured Data'!H105)</f>
        <v/>
      </c>
      <c r="C101" s="114" t="str">
        <f>IF(ISBLANK('In Process Calc.'!K101),"",'In Process Calc.'!K101)</f>
        <v/>
      </c>
      <c r="D101" s="114" t="str">
        <f>IF(ISBLANK('In Process Calc.'!L101),"",'In Process Calc.'!L101)</f>
        <v/>
      </c>
      <c r="E101" s="114" t="str">
        <f>IF(ISBLANK('In Process Calc.'!M101),"",'In Process Calc.'!M101)</f>
        <v/>
      </c>
      <c r="F101" s="114" t="str">
        <f>IF(ISBLANK('In Process Calc.'!N101),"",'In Process Calc.'!N101)</f>
        <v/>
      </c>
      <c r="G101" s="114" t="str">
        <f>IF(ISBLANK('In Process Calc.'!O101),"",'In Process Calc.'!O101)</f>
        <v/>
      </c>
      <c r="H101" s="114" t="str">
        <f>IF(ISBLANK('In Process Calc.'!P101),"",'In Process Calc.'!P101)</f>
        <v/>
      </c>
      <c r="I101" s="114" t="str">
        <f>IF(ISBLANK('In Process Calc.'!Q101),"",'In Process Calc.'!Q101)</f>
        <v/>
      </c>
      <c r="J101" s="114" t="str">
        <f>IF(ISBLANK('In Process Calc.'!R101),"",'In Process Calc.'!R101)</f>
        <v/>
      </c>
      <c r="K101" s="114" t="str">
        <f>IF(ISBLANK('In Process Calc.'!S101),"",'In Process Calc.'!S101)</f>
        <v/>
      </c>
      <c r="L101" s="114" t="str">
        <f>IF(ISBLANK('In Process Calc.'!T101),"",'In Process Calc.'!T101)</f>
        <v/>
      </c>
      <c r="M101" s="114" t="str">
        <f>IF(ISBLANK('In Process Calc.'!U101),"",'In Process Calc.'!U101)</f>
        <v/>
      </c>
      <c r="N101" s="114" t="str">
        <f>IF(ISBLANK('In Process Calc.'!V101),"",'In Process Calc.'!V101)</f>
        <v/>
      </c>
      <c r="O101" s="114" t="str">
        <f>IF(ISBLANK('In Process Calc.'!W101),"",'In Process Calc.'!W101)</f>
        <v/>
      </c>
      <c r="P101" s="114" t="str">
        <f>IF(ISBLANK('In Process Calc.'!X101),"",'In Process Calc.'!X101)</f>
        <v/>
      </c>
      <c r="Q101" s="114" t="str">
        <f>IF(ISBLANK('In Process Calc.'!Y101),"",'In Process Calc.'!Y101)</f>
        <v/>
      </c>
      <c r="R101" s="114" t="str">
        <f>IF(ISBLANK('In Process Calc.'!Z101),"",'In Process Calc.'!Z101)</f>
        <v/>
      </c>
      <c r="S101" s="114" t="str">
        <f>IF(ISBLANK('In Process Calc.'!AA101),"",'In Process Calc.'!AA101)</f>
        <v/>
      </c>
      <c r="T101" s="114" t="str">
        <f>IF(ISBLANK('In Process Calc.'!AB101),"",'In Process Calc.'!AB101)</f>
        <v/>
      </c>
      <c r="U101" s="114" t="str">
        <f>IF(ISBLANK('In Process Calc.'!AC101),"",'In Process Calc.'!AC101)</f>
        <v/>
      </c>
      <c r="V101" s="114" t="str">
        <f>IF(ISBLANK('In Process Calc.'!AD101),"",'In Process Calc.'!AD101)</f>
        <v/>
      </c>
      <c r="W101" s="114" t="str">
        <f>IF(ISBLANK('In Process Calc.'!AE101),"",'In Process Calc.'!AE101)</f>
        <v/>
      </c>
      <c r="X101" s="114" t="str">
        <f>IF(ISBLANK('In Process Calc.'!AF101),"",'In Process Calc.'!AF101)</f>
        <v/>
      </c>
      <c r="Y101" s="114" t="str">
        <f>IF(ISBLANK('In Process Calc.'!AG101),"",'In Process Calc.'!AG101)</f>
        <v/>
      </c>
      <c r="Z101" s="114" t="str">
        <f>IF(ISBLANK('In Process Calc.'!AH101),"",'In Process Calc.'!AH101)</f>
        <v/>
      </c>
      <c r="AA101" s="114" t="str">
        <f>IF(ISBLANK('In Process Calc.'!AI101),"",'In Process Calc.'!AI101)</f>
        <v/>
      </c>
      <c r="AB101" s="114" t="str">
        <f>IF(ISBLANK('In Process Calc.'!AJ101),"",'In Process Calc.'!AJ101)</f>
        <v/>
      </c>
      <c r="AC101" s="114" t="str">
        <f>IF(ISBLANK('In Process Calc.'!AK101),"",'In Process Calc.'!AK101)</f>
        <v/>
      </c>
      <c r="AD101" s="114" t="str">
        <f>IF(ISBLANK('In Process Calc.'!AL101),"",'In Process Calc.'!AL101)</f>
        <v/>
      </c>
      <c r="AE101" s="114" t="str">
        <f>IF(ISBLANK('In Process Calc.'!AM101),"",'In Process Calc.'!AM101)</f>
        <v/>
      </c>
      <c r="AF101" s="114" t="str">
        <f>IF(ISBLANK('In Process Calc.'!AN101),"",'In Process Calc.'!AN101)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x14ac:dyDescent="0.15">
      <c r="A102" s="114" t="str">
        <f>IF(ISBLANK('In Process Calc.'!C102),"",'In Process Calc.'!C102)</f>
        <v/>
      </c>
      <c r="B102" s="114" t="str">
        <f>IF(ISBLANK('Measured Data'!H106),"",'Measured Data'!H106)</f>
        <v/>
      </c>
      <c r="C102" s="114" t="str">
        <f>IF(ISBLANK('In Process Calc.'!K102),"",'In Process Calc.'!K102)</f>
        <v/>
      </c>
      <c r="D102" s="114" t="str">
        <f>IF(ISBLANK('In Process Calc.'!L102),"",'In Process Calc.'!L102)</f>
        <v/>
      </c>
      <c r="E102" s="114" t="str">
        <f>IF(ISBLANK('In Process Calc.'!M102),"",'In Process Calc.'!M102)</f>
        <v/>
      </c>
      <c r="F102" s="114" t="str">
        <f>IF(ISBLANK('In Process Calc.'!N102),"",'In Process Calc.'!N102)</f>
        <v/>
      </c>
      <c r="G102" s="114" t="str">
        <f>IF(ISBLANK('In Process Calc.'!O102),"",'In Process Calc.'!O102)</f>
        <v/>
      </c>
      <c r="H102" s="114" t="str">
        <f>IF(ISBLANK('In Process Calc.'!P102),"",'In Process Calc.'!P102)</f>
        <v/>
      </c>
      <c r="I102" s="114" t="str">
        <f>IF(ISBLANK('In Process Calc.'!Q102),"",'In Process Calc.'!Q102)</f>
        <v/>
      </c>
      <c r="J102" s="114" t="str">
        <f>IF(ISBLANK('In Process Calc.'!R102),"",'In Process Calc.'!R102)</f>
        <v/>
      </c>
      <c r="K102" s="114" t="str">
        <f>IF(ISBLANK('In Process Calc.'!S102),"",'In Process Calc.'!S102)</f>
        <v/>
      </c>
      <c r="L102" s="114" t="str">
        <f>IF(ISBLANK('In Process Calc.'!T102),"",'In Process Calc.'!T102)</f>
        <v/>
      </c>
      <c r="M102" s="114" t="str">
        <f>IF(ISBLANK('In Process Calc.'!U102),"",'In Process Calc.'!U102)</f>
        <v/>
      </c>
      <c r="N102" s="114" t="str">
        <f>IF(ISBLANK('In Process Calc.'!V102),"",'In Process Calc.'!V102)</f>
        <v/>
      </c>
      <c r="O102" s="114" t="str">
        <f>IF(ISBLANK('In Process Calc.'!W102),"",'In Process Calc.'!W102)</f>
        <v/>
      </c>
      <c r="P102" s="114" t="str">
        <f>IF(ISBLANK('In Process Calc.'!X102),"",'In Process Calc.'!X102)</f>
        <v/>
      </c>
      <c r="Q102" s="114" t="str">
        <f>IF(ISBLANK('In Process Calc.'!Y102),"",'In Process Calc.'!Y102)</f>
        <v/>
      </c>
      <c r="R102" s="114" t="str">
        <f>IF(ISBLANK('In Process Calc.'!Z102),"",'In Process Calc.'!Z102)</f>
        <v/>
      </c>
      <c r="S102" s="114" t="str">
        <f>IF(ISBLANK('In Process Calc.'!AA102),"",'In Process Calc.'!AA102)</f>
        <v/>
      </c>
      <c r="T102" s="114" t="str">
        <f>IF(ISBLANK('In Process Calc.'!AB102),"",'In Process Calc.'!AB102)</f>
        <v/>
      </c>
      <c r="U102" s="114" t="str">
        <f>IF(ISBLANK('In Process Calc.'!AC102),"",'In Process Calc.'!AC102)</f>
        <v/>
      </c>
      <c r="V102" s="114" t="str">
        <f>IF(ISBLANK('In Process Calc.'!AD102),"",'In Process Calc.'!AD102)</f>
        <v/>
      </c>
      <c r="W102" s="114" t="str">
        <f>IF(ISBLANK('In Process Calc.'!AE102),"",'In Process Calc.'!AE102)</f>
        <v/>
      </c>
      <c r="X102" s="114" t="str">
        <f>IF(ISBLANK('In Process Calc.'!AF102),"",'In Process Calc.'!AF102)</f>
        <v/>
      </c>
      <c r="Y102" s="114" t="str">
        <f>IF(ISBLANK('In Process Calc.'!AG102),"",'In Process Calc.'!AG102)</f>
        <v/>
      </c>
      <c r="Z102" s="114" t="str">
        <f>IF(ISBLANK('In Process Calc.'!AH102),"",'In Process Calc.'!AH102)</f>
        <v/>
      </c>
      <c r="AA102" s="114" t="str">
        <f>IF(ISBLANK('In Process Calc.'!AI102),"",'In Process Calc.'!AI102)</f>
        <v/>
      </c>
      <c r="AB102" s="114" t="str">
        <f>IF(ISBLANK('In Process Calc.'!AJ102),"",'In Process Calc.'!AJ102)</f>
        <v/>
      </c>
      <c r="AC102" s="114" t="str">
        <f>IF(ISBLANK('In Process Calc.'!AK102),"",'In Process Calc.'!AK102)</f>
        <v/>
      </c>
      <c r="AD102" s="114" t="str">
        <f>IF(ISBLANK('In Process Calc.'!AL102),"",'In Process Calc.'!AL102)</f>
        <v/>
      </c>
      <c r="AE102" s="114" t="str">
        <f>IF(ISBLANK('In Process Calc.'!AM102),"",'In Process Calc.'!AM102)</f>
        <v/>
      </c>
      <c r="AF102" s="114" t="str">
        <f>IF(ISBLANK('In Process Calc.'!AN102),"",'In Process Calc.'!AN102)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R85"/>
  <sheetViews>
    <sheetView topLeftCell="A4" zoomScale="145" zoomScaleNormal="145" workbookViewId="0">
      <selection activeCell="R13" sqref="R13"/>
    </sheetView>
  </sheetViews>
  <sheetFormatPr baseColWidth="10" defaultColWidth="8.6640625" defaultRowHeight="13" x14ac:dyDescent="0.15"/>
  <cols>
    <col min="1" max="1" width="9.6640625" style="123" customWidth="1"/>
    <col min="2" max="2" width="16.33203125" style="123" customWidth="1"/>
    <col min="3" max="3" width="6.1640625" style="123" bestFit="1" customWidth="1"/>
    <col min="4" max="4" width="5.5" style="123" bestFit="1" customWidth="1"/>
    <col min="5" max="6" width="6" style="123" bestFit="1" customWidth="1"/>
    <col min="7" max="8" width="5.5" style="123" bestFit="1" customWidth="1"/>
    <col min="9" max="9" width="5.5" style="124" bestFit="1" customWidth="1"/>
    <col min="10" max="12" width="5.5" style="123" bestFit="1" customWidth="1"/>
    <col min="13" max="13" width="6" style="123" bestFit="1" customWidth="1"/>
    <col min="14" max="14" width="5.5" style="123" bestFit="1" customWidth="1"/>
    <col min="15" max="17" width="6" style="123" bestFit="1" customWidth="1"/>
    <col min="18" max="21" width="5.5" style="123" bestFit="1" customWidth="1"/>
    <col min="22" max="22" width="5.5" style="124" bestFit="1" customWidth="1"/>
    <col min="23" max="24" width="5.5" style="123" bestFit="1" customWidth="1"/>
    <col min="25" max="25" width="5.5" style="124" bestFit="1" customWidth="1"/>
    <col min="26" max="26" width="5.5" style="123" bestFit="1" customWidth="1"/>
    <col min="27" max="27" width="6" style="123" bestFit="1" customWidth="1"/>
    <col min="28" max="31" width="5.5" style="123" bestFit="1" customWidth="1"/>
    <col min="32" max="32" width="6" style="123" bestFit="1" customWidth="1"/>
    <col min="33" max="35" width="5.5" style="123" bestFit="1" customWidth="1"/>
    <col min="36" max="16384" width="8.6640625" style="125"/>
  </cols>
  <sheetData>
    <row r="1" spans="1:70" ht="18" x14ac:dyDescent="0.2">
      <c r="A1" s="394" t="s">
        <v>338</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6"/>
      <c r="AK1" s="397" t="s">
        <v>486</v>
      </c>
      <c r="AL1" s="398"/>
      <c r="AM1" s="398"/>
      <c r="AN1" s="398"/>
      <c r="AO1" s="398"/>
      <c r="AP1" s="398"/>
      <c r="AQ1" s="398"/>
      <c r="AR1" s="398"/>
      <c r="AS1" s="398"/>
      <c r="AT1" s="398"/>
      <c r="AU1" s="398"/>
      <c r="AV1" s="398"/>
      <c r="AW1" s="398"/>
      <c r="AX1" s="398"/>
      <c r="AY1" s="398"/>
      <c r="AZ1" s="398"/>
      <c r="BA1" s="398"/>
      <c r="BB1" s="398"/>
      <c r="BC1" s="398"/>
      <c r="BD1" s="398"/>
      <c r="BE1" s="398"/>
      <c r="BF1" s="398"/>
      <c r="BG1" s="399"/>
    </row>
    <row r="2" spans="1:70" ht="95" x14ac:dyDescent="0.15">
      <c r="A2" s="116" t="s">
        <v>102</v>
      </c>
      <c r="B2" s="116" t="s">
        <v>344</v>
      </c>
      <c r="C2" s="116" t="s">
        <v>104</v>
      </c>
      <c r="D2" s="116" t="s">
        <v>107</v>
      </c>
      <c r="E2" s="116" t="s">
        <v>247</v>
      </c>
      <c r="F2" s="116" t="s">
        <v>248</v>
      </c>
      <c r="G2" s="116" t="s">
        <v>249</v>
      </c>
      <c r="H2" s="116" t="s">
        <v>250</v>
      </c>
      <c r="I2" s="116" t="s">
        <v>355</v>
      </c>
      <c r="J2" s="116" t="s">
        <v>103</v>
      </c>
      <c r="K2" s="116" t="s">
        <v>251</v>
      </c>
      <c r="L2" s="116" t="s">
        <v>252</v>
      </c>
      <c r="M2" s="116" t="s">
        <v>253</v>
      </c>
      <c r="N2" s="116" t="s">
        <v>254</v>
      </c>
      <c r="O2" s="116" t="s">
        <v>255</v>
      </c>
      <c r="P2" s="116" t="s">
        <v>256</v>
      </c>
      <c r="Q2" s="116" t="s">
        <v>257</v>
      </c>
      <c r="R2" s="116" t="s">
        <v>258</v>
      </c>
      <c r="S2" s="116" t="s">
        <v>259</v>
      </c>
      <c r="T2" s="116" t="s">
        <v>106</v>
      </c>
      <c r="U2" s="116" t="s">
        <v>260</v>
      </c>
      <c r="V2" s="116" t="s">
        <v>356</v>
      </c>
      <c r="W2" s="116" t="s">
        <v>261</v>
      </c>
      <c r="X2" s="116" t="s">
        <v>262</v>
      </c>
      <c r="Y2" s="116" t="s">
        <v>357</v>
      </c>
      <c r="Z2" s="116" t="s">
        <v>263</v>
      </c>
      <c r="AA2" s="116" t="s">
        <v>264</v>
      </c>
      <c r="AB2" s="116" t="s">
        <v>265</v>
      </c>
      <c r="AC2" s="116" t="s">
        <v>101</v>
      </c>
      <c r="AD2" s="116" t="s">
        <v>266</v>
      </c>
      <c r="AE2" s="116" t="s">
        <v>230</v>
      </c>
      <c r="AF2" s="117" t="s">
        <v>98</v>
      </c>
      <c r="AG2" s="116" t="s">
        <v>11</v>
      </c>
      <c r="AH2" s="116" t="s">
        <v>44</v>
      </c>
      <c r="AI2" s="116" t="s">
        <v>100</v>
      </c>
      <c r="AJ2" s="74" t="s">
        <v>373</v>
      </c>
      <c r="AK2" s="260" t="s">
        <v>19</v>
      </c>
      <c r="AL2" s="260" t="s">
        <v>39</v>
      </c>
      <c r="AM2" s="260" t="s">
        <v>15</v>
      </c>
      <c r="AN2" s="260" t="s">
        <v>13</v>
      </c>
      <c r="AO2" s="261" t="s">
        <v>347</v>
      </c>
      <c r="AP2" s="260" t="s">
        <v>9</v>
      </c>
      <c r="AQ2" s="260" t="s">
        <v>37</v>
      </c>
      <c r="AR2" s="260" t="s">
        <v>14</v>
      </c>
      <c r="AS2" s="260" t="s">
        <v>18</v>
      </c>
      <c r="AT2" s="260" t="s">
        <v>17</v>
      </c>
      <c r="AU2" s="260" t="s">
        <v>41</v>
      </c>
      <c r="AV2" s="260" t="s">
        <v>10</v>
      </c>
      <c r="AW2" s="260" t="s">
        <v>42</v>
      </c>
      <c r="AX2" s="260" t="s">
        <v>43</v>
      </c>
      <c r="AY2" s="260" t="s">
        <v>21</v>
      </c>
      <c r="AZ2" s="260" t="s">
        <v>415</v>
      </c>
      <c r="BA2" s="260" t="s">
        <v>419</v>
      </c>
      <c r="BB2" s="261" t="s">
        <v>348</v>
      </c>
      <c r="BC2" s="260" t="s">
        <v>16</v>
      </c>
      <c r="BD2" s="260" t="s">
        <v>38</v>
      </c>
      <c r="BE2" s="261" t="s">
        <v>349</v>
      </c>
      <c r="BF2" s="260" t="s">
        <v>20</v>
      </c>
      <c r="BG2" s="260" t="s">
        <v>40</v>
      </c>
    </row>
    <row r="3" spans="1:70" x14ac:dyDescent="0.15">
      <c r="A3" s="118"/>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9"/>
      <c r="AG3" s="119"/>
      <c r="AH3" s="119"/>
      <c r="AI3" s="119"/>
      <c r="AJ3" s="76">
        <f>'In Process Calc.'!C3</f>
        <v>0</v>
      </c>
      <c r="AK3" s="293">
        <f>'Measured Data'!T7</f>
        <v>0.20428779885509035</v>
      </c>
      <c r="AL3" s="293">
        <f>'Measured Data'!U7</f>
        <v>1.5895522388059704</v>
      </c>
      <c r="AM3" s="293">
        <f>'Measured Data'!V7</f>
        <v>4.6041477444747203</v>
      </c>
      <c r="AN3" s="293">
        <f>'Measured Data'!W7</f>
        <v>9.1713620314025981</v>
      </c>
      <c r="AO3" s="293">
        <f>'Measured Data'!X7</f>
        <v>1.0263157894736843</v>
      </c>
      <c r="AP3" s="293">
        <f>'Measured Data'!Y7</f>
        <v>30.000000000000004</v>
      </c>
      <c r="AQ3" s="293">
        <f>'Measured Data'!Z7</f>
        <v>0.14000000000000001</v>
      </c>
      <c r="AR3" s="293">
        <f>'Measured Data'!AA7</f>
        <v>2.42</v>
      </c>
      <c r="AS3" s="293">
        <f>'Measured Data'!AB7</f>
        <v>5.8611962168642597E-2</v>
      </c>
      <c r="AT3" s="293">
        <f>'Measured Data'!AC7</f>
        <v>0.650963619512409</v>
      </c>
      <c r="AU3" s="293">
        <f>'Measured Data'!AD7</f>
        <v>2.5470763131813681</v>
      </c>
      <c r="AV3" s="293">
        <f>'Measured Data'!AE7</f>
        <v>1.9982238010657194</v>
      </c>
      <c r="AW3" s="293">
        <f>'Measured Data'!AF7</f>
        <v>4.3897232598917437</v>
      </c>
      <c r="AX3" s="293">
        <f>'Measured Data'!AG7</f>
        <v>2.372939325535262</v>
      </c>
      <c r="AY3" s="293">
        <f>'Measured Data'!AH7</f>
        <v>1.0461765297232088</v>
      </c>
      <c r="AZ3" s="293">
        <f>'Measured Data'!AI7</f>
        <v>0.53</v>
      </c>
      <c r="BA3" s="293">
        <f>'Measured Data'!AJ7</f>
        <v>1.670803317392094</v>
      </c>
      <c r="BB3" s="293">
        <f>'Measured Data'!AK7</f>
        <v>2.9184400243203337</v>
      </c>
      <c r="BC3" s="293">
        <f>'Measured Data'!AL7</f>
        <v>5.782662479779237</v>
      </c>
      <c r="BD3" s="293">
        <f>'Measured Data'!AM7</f>
        <v>2.5763935527199462</v>
      </c>
      <c r="BE3" s="293">
        <f>'Measured Data'!AN7</f>
        <v>0.64339225383146459</v>
      </c>
      <c r="BF3" s="293">
        <f>'Measured Data'!AO7</f>
        <v>1.1016060488989459</v>
      </c>
      <c r="BG3" s="293">
        <f>'Measured Data'!AP7</f>
        <v>2.8792146820315834</v>
      </c>
    </row>
    <row r="4" spans="1:70" x14ac:dyDescent="0.15">
      <c r="A4" s="118">
        <f>'Measured Data'!H8*'In Process Calc.'!D4/1000</f>
        <v>0.60925072726249696</v>
      </c>
      <c r="B4" s="298">
        <f>'Growth Regression'!$P3</f>
        <v>1.8681800578496242E-2</v>
      </c>
      <c r="C4" s="118">
        <f>IF('Measured Data'!O8&gt;0,'Measured Data'!O8, (Regression!$CE$6*6*'In Process Calc.'!$C4^6+Regression!$CD$6*5*'In Process Calc.'!$C4^5+Regression!$CC$6*4*'In Process Calc.'!$C4^3+Regression!$CB$6*3*'In Process Calc.'!$C4^2  + Regression!$CA$6*2*'In Process Calc.'!$C4 + Regression!$BZ$6)/$A4)</f>
        <v>0</v>
      </c>
      <c r="D4" s="118">
        <f>(Regression!$CE$7*6*'In Process Calc.'!$C4^6+Regression!$CD$7*5*'In Process Calc.'!$C4^5+Regression!$CC$7*4*'In Process Calc.'!$C4^3+Regression!$CB$7*3*'In Process Calc.'!$C4^2  + Regression!$CA$7*2*'In Process Calc.'!$C4 + Regression!$BZ$7)/$A4</f>
        <v>0.56582807664276225</v>
      </c>
      <c r="E4" s="118">
        <f xml:space="preserve"> (Regression!$CE$8*6*'In Process Calc.'!$C4^6+Regression!$CD$8*5*'In Process Calc.'!$C4^5+Regression!$CC$8*4*'In Process Calc.'!$C4^3+Regression!$CB$8*3*'In Process Calc.'!$C4^2  + Regression!$CA$8*2*'In Process Calc.'!$C4 + Regression!$BZ$8)/$A4</f>
        <v>-1.3093021543297853E-2</v>
      </c>
      <c r="F4" s="118">
        <f xml:space="preserve"> (Regression!$CE$9*6*'In Process Calc.'!$C4^6+Regression!$CD$9*5*'In Process Calc.'!$C4^5+Regression!$CC$9*4*'In Process Calc.'!$C4^3+Regression!$CB$9*3*'In Process Calc.'!$C4^2  + Regression!$CA$9*2*'In Process Calc.'!$C4 + Regression!$BZ$9)/$A4</f>
        <v>2.0645594906654918E-3</v>
      </c>
      <c r="G4" s="118">
        <f xml:space="preserve"> (Regression!$CE$10*6*'In Process Calc.'!$C4^6+Regression!$CD$10*5*'In Process Calc.'!$C4^5+Regression!$CC$10*4*'In Process Calc.'!$C4^3+Regression!$CB$10*3*'In Process Calc.'!$C4^2  + Regression!$CA$10*2*'In Process Calc.'!$C4 + Regression!$BZ$10)/$A4</f>
        <v>4.0039511041161512E-2</v>
      </c>
      <c r="H4" s="118">
        <f xml:space="preserve"> (Regression!$CE$11*6*'In Process Calc.'!$C4^6+Regression!$CD$11*5*'In Process Calc.'!$C4^5+Regression!$CC$11*4*'In Process Calc.'!$C4^3+Regression!$CB$11*3*'In Process Calc.'!$C4^2  + Regression!$CA$11*2*'In Process Calc.'!$C4 + Regression!$BZ$11)/$A4</f>
        <v>-1.7736532325395475E-3</v>
      </c>
      <c r="I4" s="118">
        <f>(Regression!$CE$12*6*'In Process Calc.'!$C4^6+Regression!$CD$12*5*'In Process Calc.'!$C4^5+Regression!$CC$12*4*'In Process Calc.'!$C4^3+Regression!$CB$12*3*'In Process Calc.'!$C4^2  + Regression!$CA$12*2*'In Process Calc.'!$C4 + Regression!$BZ$12)/$A4</f>
        <v>4.9249040944778456E-3</v>
      </c>
      <c r="J4" s="118">
        <f xml:space="preserve"> (Regression!$CE$13*6*'In Process Calc.'!$C4^6+Regression!$CD$13*5*'In Process Calc.'!$C4^5+Regression!$CC$13*4*'In Process Calc.'!$C4^3+Regression!$CB$13*3*'In Process Calc.'!$C4^2  + Regression!$CA$13*2*'In Process Calc.'!$C4 + Regression!$BZ$13)/$A4</f>
        <v>0.10510199672380871</v>
      </c>
      <c r="K4" s="118">
        <f xml:space="preserve"> (Regression!$CE$14*6*'In Process Calc.'!$C4^6+Regression!$CD$14*5*'In Process Calc.'!$C4^5+Regression!$CC$14*4*'In Process Calc.'!$C4^3+Regression!$CB$14*3*'In Process Calc.'!$C4^2  + Regression!$CA$14*2*'In Process Calc.'!$C4 + Regression!$BZ$14)/$A4</f>
        <v>-2.4712119977088262E-3</v>
      </c>
      <c r="L4" s="118">
        <f xml:space="preserve"> (Regression!$CE$15*6*'In Process Calc.'!$C4^6+Regression!$CD$15*5*'In Process Calc.'!$C4^5+Regression!$CC$15*4*'In Process Calc.'!$C4^3+Regression!$CB$15*3*'In Process Calc.'!$C4^2  + Regression!$CA$15*2*'In Process Calc.'!$C4 + Regression!$BZ$15)/$A4</f>
        <v>-6.4684744409912159E-3</v>
      </c>
      <c r="M4" s="118">
        <f xml:space="preserve"> (Regression!$CE$16*6*'In Process Calc.'!$C4^6+Regression!$CD$16*5*'In Process Calc.'!$C4^5+Regression!$CC$16*4*'In Process Calc.'!$C4^3+Regression!$CB$16*3*'In Process Calc.'!$C4^2  + Regression!$CA$16*2*'In Process Calc.'!$C4 + Regression!$BZ$16)/$A4</f>
        <v>-1.4943127769928011E-2</v>
      </c>
      <c r="N4" s="118">
        <f xml:space="preserve"> (Regression!$CE$17*6*'In Process Calc.'!$C4^6+Regression!$CD$17*5*'In Process Calc.'!$C4^5+Regression!$CC$17*4*'In Process Calc.'!$C4^3+Regression!$CB$17*3*'In Process Calc.'!$C4^2  + Regression!$CA$17*2*'In Process Calc.'!$C4 + Regression!$BZ$17)/$A4</f>
        <v>4.5178838190933152E-3</v>
      </c>
      <c r="O4" s="118">
        <f xml:space="preserve"> (Regression!$CE$18*6*'In Process Calc.'!$C4^6+Regression!$CD$18*5*'In Process Calc.'!$C4^5+Regression!$CC$18*4*'In Process Calc.'!$C4^3+Regression!$CB$18*3*'In Process Calc.'!$C4^2  + Regression!$CA$18*2*'In Process Calc.'!$C4 + Regression!$BZ$18)/$A4</f>
        <v>4.5090902484251133E-3</v>
      </c>
      <c r="P4" s="118">
        <f xml:space="preserve"> (Regression!$CE$19*6*'In Process Calc.'!$C4^5+Regression!$CD$19*5*'In Process Calc.'!$C4^4+Regression!$CC$19*4*'In Process Calc.'!$C4^3 +Regression!$CB$19*3*'In Process Calc.'!$C4^2 + Regression!$CA$19*2*'In Process Calc.'!$C4 + Regression!$BZ$19)/$A4</f>
        <v>8.2692283329692487E-2</v>
      </c>
      <c r="Q4" s="118">
        <f xml:space="preserve"> (Regression!$CE$20*6*'In Process Calc.'!$C4^5+Regression!$CD$20*5*'In Process Calc.'!$C4^4+Regression!$CC$20*4*'In Process Calc.'!$C4^3 +Regression!$CB$20*3*'In Process Calc.'!$C4^2 + Regression!$CA$20*2*'In Process Calc.'!$C4 + Regression!$BZ$20)/$A4</f>
        <v>6.1553336403672738E-3</v>
      </c>
      <c r="R4" s="118">
        <f xml:space="preserve"> (Regression!$CE$21*6*'In Process Calc.'!$C4^5+Regression!$CD$21*5*'In Process Calc.'!$C4^4+Regression!$CC$21*4*'In Process Calc.'!$C4^3 +Regression!$CB$21*3*'In Process Calc.'!$C4^2 + Regression!$CA$21*2*'In Process Calc.'!$C4 + Regression!$BZ$21)/$A4</f>
        <v>2.5075657021013105E-3</v>
      </c>
      <c r="S4" s="118">
        <f xml:space="preserve"> (Regression!$CE$22*6*'In Process Calc.'!$C4^5+Regression!$CD$22*5*'In Process Calc.'!$C4^4+Regression!$CC$22*4*'In Process Calc.'!$C4^3 +Regression!$CB$22*3*'In Process Calc.'!$C4^2 + Regression!$CA$22*2*'In Process Calc.'!$C4 + Regression!$BZ$22)/$A4</f>
        <v>1.5154319851470729E-3</v>
      </c>
      <c r="T4" s="118">
        <f xml:space="preserve"> (Regression!$CE$23*6*'In Process Calc.'!$C4^5+Regression!$CD$23*5*'In Process Calc.'!$C4^4+Regression!$CC$23*4*'In Process Calc.'!$C4^3 +Regression!$CB$23*3*'In Process Calc.'!$C4^2 + Regression!$CA$23*2*'In Process Calc.'!$C4 + Regression!$BZ$23)/$A4</f>
        <v>3.1627237952701136E-2</v>
      </c>
      <c r="U4" s="118">
        <f xml:space="preserve"> (Regression!$CE$24*6*'In Process Calc.'!$C4^5+Regression!$CD$24*5*'In Process Calc.'!$C4^4+Regression!$CC$24*4*'In Process Calc.'!$C4^3 +Regression!$CB$24*3*'In Process Calc.'!$C4^2 + Regression!$CA$24*2*'In Process Calc.'!$C4 + Regression!$BZ$24)/$A4</f>
        <v>1.919157880824054E-3</v>
      </c>
      <c r="V4" s="118">
        <f xml:space="preserve"> (Regression!$CE$25*6*'In Process Calc.'!$C4^5+Regression!$CD$25*5*'In Process Calc.'!$C4^4+Regression!$CC$25*4*'In Process Calc.'!$C4^3 +Regression!$CB$25*3*'In Process Calc.'!$C4^2 + Regression!$CA$25*2*'In Process Calc.'!$C4 + Regression!$BZ$25)/$A4</f>
        <v>1.0714699808017829E-3</v>
      </c>
      <c r="W4" s="118">
        <f xml:space="preserve"> (Regression!$CE$26*6*'In Process Calc.'!$C4^5+Regression!$CD$26*5*'In Process Calc.'!$C4^4+Regression!$CC$26*4*'In Process Calc.'!$C4^3 +Regression!$CB$26*3*'In Process Calc.'!$C4^2 + Regression!$CA$26*2*'In Process Calc.'!$C4 + Regression!$BZ$26)/$A4</f>
        <v>1.5818677108141069E-2</v>
      </c>
      <c r="X4" s="118">
        <f xml:space="preserve"> (Regression!$CE$27*6*'In Process Calc.'!$C4^5+Regression!$CD$27*5*'In Process Calc.'!$C4^4+Regression!$CC$27*4*'In Process Calc.'!$C4^3 +Regression!$CB$27*3*'In Process Calc.'!$C4^2 + Regression!$CA$27*2*'In Process Calc.'!$C4 + Regression!$BZ$27)/$A4</f>
        <v>1.6391595423101459E-3</v>
      </c>
      <c r="Y4" s="118">
        <f xml:space="preserve"> (Regression!$CE$28*6*'In Process Calc.'!$C4^5+Regression!$CD$28*5*'In Process Calc.'!$C4^4+Regression!$CC$28*4*'In Process Calc.'!$C4^3 +Regression!$CB$28*3*'In Process Calc.'!$C4^2 + Regression!$CA$28*2*'In Process Calc.'!$C4 + Regression!$BZ$28)/$A4</f>
        <v>9.9104560732352206E-4</v>
      </c>
      <c r="Z4" s="118">
        <f xml:space="preserve"> (Regression!$CE$29*6*'In Process Calc.'!$C4^5+Regression!$CD$29*5*'In Process Calc.'!$C4^4+Regression!$CC$29*4*'In Process Calc.'!$C4^3 +Regression!$CB$29*3*'In Process Calc.'!$C4^2 + Regression!$CA$29*2*'In Process Calc.'!$C4 + Regression!$BZ$29)/$A4</f>
        <v>6.5428358364399307E-3</v>
      </c>
      <c r="AA4" s="118">
        <f xml:space="preserve"> (Regression!$CE$30*6*'In Process Calc.'!$C4^5+Regression!$CD$30*5*'In Process Calc.'!$C4^4+Regression!$CC$30*4*'In Process Calc.'!$C4^3 +Regression!$CB$30*3*'In Process Calc.'!$C4^2 + Regression!$CA$30*2*'In Process Calc.'!$C4 + Regression!$BZ$30)/$A4</f>
        <v>3.7435089603965665E-3</v>
      </c>
      <c r="AB4" s="118">
        <f xml:space="preserve"> (Regression!$CE$31*6*'In Process Calc.'!$C4^5+Regression!$CD$31*5*'In Process Calc.'!$C4^4+Regression!$CC$31*4*'In Process Calc.'!$C4^3 +Regression!$CB$31*3*'In Process Calc.'!$C4^2 + Regression!$CA$31*2*'In Process Calc.'!$C4 + Regression!$BZ$31)/$A4</f>
        <v>0</v>
      </c>
      <c r="AC4" s="118">
        <f xml:space="preserve"> (Regression!$CE$32*6*'In Process Calc.'!$C4^5+Regression!$CD$32*5*'In Process Calc.'!$C4^4+Regression!$CC$32*4*'In Process Calc.'!$C4^3 +Regression!$CB$32*3*'In Process Calc.'!$C4^2 + Regression!$CA$32*2*'In Process Calc.'!$C4 + Regression!$BZ$32)/$A4</f>
        <v>0.10479246140460541</v>
      </c>
      <c r="AD4" s="118">
        <f xml:space="preserve"> (Regression!$CE$33*6*'In Process Calc.'!$C4^5+Regression!$CD$33*5*'In Process Calc.'!$C4^4+Regression!$CC$33*4*'In Process Calc.'!$C4^3 +Regression!$CB$33*3*'In Process Calc.'!$C4^2 + Regression!$CA$33*2*'In Process Calc.'!$C4 + Regression!$BZ$33)/$A4</f>
        <v>0.12285524843146431</v>
      </c>
      <c r="AE4" s="118">
        <f xml:space="preserve"> (Regression!$CE$34*6*'In Process Calc.'!$C4^5+Regression!$CD$34*5*'In Process Calc.'!$C4^4+Regression!$CC$34*4*'In Process Calc.'!$C4^3 +Regression!$CB$34*3*'In Process Calc.'!$C4^2 + Regression!$CA$34*2*'In Process Calc.'!$C4 + Regression!$BZ$34)/$A4</f>
        <v>0.46190100160550968</v>
      </c>
      <c r="AF4" s="119">
        <f t="shared" ref="AF4:AF19" si="0">$P4/$J4</f>
        <v>0.78678127825672639</v>
      </c>
      <c r="AG4" s="119">
        <f>$C4/$J4</f>
        <v>0</v>
      </c>
      <c r="AH4" s="119">
        <f t="shared" ref="AH4:AH19" si="1">$K4/$J4</f>
        <v>-2.3512512366466048E-2</v>
      </c>
      <c r="AI4" s="119">
        <f t="shared" ref="AI4:AI19" si="2">$T4/$K4</f>
        <v>-12.798269829550923</v>
      </c>
      <c r="AJ4" s="76">
        <f>'In Process Calc.'!C4</f>
        <v>21.149999999965075</v>
      </c>
      <c r="AK4" s="125">
        <f>((Regression!CL37-Regression!CL38)*1000+'Post Process Calc.'!AK3*'In Process Calc.'!$D4+'In Process Calc.'!$F3*'Measured Data'!BO7)/'In Process Calc.'!$D4</f>
        <v>0.41066444189753426</v>
      </c>
      <c r="AL4" s="125">
        <f>((Regression!CM37-Regression!CM38)*1000+'Post Process Calc.'!AL3*'In Process Calc.'!$D4)/'In Process Calc.'!$D4</f>
        <v>1.5647619587501755</v>
      </c>
      <c r="AM4" s="125">
        <f>((Regression!CN37-Regression!CN38)*1000+'Post Process Calc.'!AM3*'In Process Calc.'!$D4)/'In Process Calc.'!$D4</f>
        <v>4.1587448109858727</v>
      </c>
      <c r="AN4" s="125">
        <f>((Regression!CO37-Regression!CO38)*1000+'Post Process Calc.'!AN3*'In Process Calc.'!$D4)/'In Process Calc.'!$D4</f>
        <v>9.183136845447784</v>
      </c>
      <c r="AO4" s="125">
        <f>((Regression!CP37-Regression!CP38)*1000+'Post Process Calc.'!AO3*'In Process Calc.'!$D4)/'In Process Calc.'!$D4</f>
        <v>0.96228851917708769</v>
      </c>
      <c r="AP4" s="125">
        <f>((Regression!CQ37-Regression!CQ38)*1000+'Post Process Calc.'!AP3*'In Process Calc.'!$D4)/'In Process Calc.'!$D4</f>
        <v>28.342686171022578</v>
      </c>
      <c r="AQ4" s="125">
        <f>((Regression!CR37-Regression!CR38)*1000+'Post Process Calc.'!AQ3*'In Process Calc.'!$D4)/'In Process Calc.'!$D4</f>
        <v>0.17431728844790551</v>
      </c>
      <c r="AR4" s="125">
        <f>((Regression!CS37-Regression!CS38)*1000+'Post Process Calc.'!AR3*'In Process Calc.'!$D4)/'In Process Calc.'!$D4</f>
        <v>2.5002652622506991</v>
      </c>
      <c r="AS4" s="125">
        <f>((Regression!CT37-Regression!CT38)*1000+'Post Process Calc.'!AS3*'In Process Calc.'!$I3+'In Process Calc.'!$E3*'Measured Data'!AB7)/'In Process Calc.'!$D4</f>
        <v>0.26498705158598945</v>
      </c>
      <c r="AT4" s="125">
        <f>((Regression!CU37-Regression!CU38)*1000+'Post Process Calc.'!AT3*'In Process Calc.'!$I3+'In Process Calc.'!$E3*'Measured Data'!AC7)/'In Process Calc.'!$D4</f>
        <v>0.57977447903273183</v>
      </c>
      <c r="AU4" s="125">
        <f>((Regression!CV37-Regression!CV38)*1000+'Post Process Calc.'!AU3*'In Process Calc.'!$I3+'In Process Calc.'!$E3*'Measured Data'!AD7)/'In Process Calc.'!$D4</f>
        <v>2.4886950809076955</v>
      </c>
      <c r="AV4" s="125">
        <f>(-(Regression!CW37-Regression!CW38)*1000+'Post Process Calc.'!AV3*'In Process Calc.'!$D4)/'In Process Calc.'!$D4</f>
        <v>2.6092812294052354</v>
      </c>
      <c r="AW4" s="125">
        <f>((Regression!CX37-Regression!CX38)*1000+'Post Process Calc.'!AW3*'In Process Calc.'!$I3+'In Process Calc.'!$E3*'Measured Data'!AF7)/'In Process Calc.'!$D4</f>
        <v>4.3226760368049515</v>
      </c>
      <c r="AX4" s="125">
        <f>((Regression!CY37-Regression!CY38)*1000+'Post Process Calc.'!AX3*'In Process Calc.'!$I3+'In Process Calc.'!$E3*'Measured Data'!AG7)/'In Process Calc.'!$D4</f>
        <v>2.3485538580309933</v>
      </c>
      <c r="AY4" s="125">
        <f>((Regression!CZ37-Regression!CZ38)*1000+'Post Process Calc.'!AY3*'In Process Calc.'!$I3+'In Process Calc.'!$E3*'Measured Data'!AH7)/'In Process Calc.'!$D4</f>
        <v>1.0252944959781578</v>
      </c>
      <c r="AZ4" s="125">
        <f>((Regression!DA37-Regression!DA38)*1000+'Post Process Calc.'!AZ3*'In Process Calc.'!$I3+'In Process Calc.'!$E3*'Measured Data'!AI7)/'In Process Calc.'!$D4</f>
        <v>0.11540499066406097</v>
      </c>
      <c r="BA4" s="125">
        <f>((Regression!DB37-Regression!DB38)*1000+'Post Process Calc.'!BA3*'In Process Calc.'!$I3+'In Process Calc.'!$E3*'Measured Data'!AJ7)/'In Process Calc.'!$D4</f>
        <v>1.6470157859243066</v>
      </c>
      <c r="BB4" s="125">
        <f>((Regression!DC37-Regression!DC38)*1000+'Post Process Calc.'!BB3*'In Process Calc.'!$I3+'In Process Calc.'!$E3*'Measured Data'!AK7)/'In Process Calc.'!$D4</f>
        <v>2.9119574179036958</v>
      </c>
      <c r="BC4" s="125">
        <f>((Regression!DD37-Regression!DD38)*1000+'Post Process Calc.'!BC3*'In Process Calc.'!$I3+'In Process Calc.'!$E3*'Measured Data'!AL7)/'In Process Calc.'!$D4</f>
        <v>5.5884837677851742</v>
      </c>
      <c r="BD4" s="125">
        <f>((Regression!DE37-Regression!DE38)*1000+'Post Process Calc.'!BD3*'In Process Calc.'!$I3+'In Process Calc.'!$E3*'Measured Data'!AM7)/'In Process Calc.'!$D4</f>
        <v>2.5637778348391977</v>
      </c>
      <c r="BE4" s="125">
        <f>((Regression!DF37-Regression!DF38)*1000+'Post Process Calc.'!BE3*'In Process Calc.'!$I3+'In Process Calc.'!$E3*'Measured Data'!AN7)/'In Process Calc.'!$D4</f>
        <v>0.63146436178162968</v>
      </c>
      <c r="BF4" s="125">
        <f>((Regression!DG37-Regression!DG38)*1000+'Post Process Calc.'!BF3*'In Process Calc.'!$I3+'In Process Calc.'!$E3*'Measured Data'!AO7)/'In Process Calc.'!$D4</f>
        <v>0.99446133057995423</v>
      </c>
      <c r="BG4" s="125">
        <f>((Regression!DH37-Regression!DH38)*1000+'Post Process Calc.'!BG3*'In Process Calc.'!$I3+'In Process Calc.'!$E3*'Measured Data'!AP7)/'In Process Calc.'!$D4</f>
        <v>2.8400537050720498</v>
      </c>
      <c r="BR4" s="297"/>
    </row>
    <row r="5" spans="1:70" x14ac:dyDescent="0.15">
      <c r="A5" s="118">
        <f>'Measured Data'!H9*'In Process Calc.'!D5/1000</f>
        <v>0.91605931558609011</v>
      </c>
      <c r="B5" s="298">
        <f>'Growth Regression'!$P4</f>
        <v>1.6953010552766736E-2</v>
      </c>
      <c r="C5" s="118">
        <f>IF('Measured Data'!O9&gt;0,'Measured Data'!O9, (Regression!$CE$6*6*'In Process Calc.'!$C5^6+Regression!$CD$6*5*'In Process Calc.'!$C5^5+Regression!$CC$6*4*'In Process Calc.'!$C5^3+Regression!$CB$6*3*'In Process Calc.'!$C5^2  + Regression!$CA$6*2*'In Process Calc.'!$C5 + Regression!$BZ$6)/$A5)</f>
        <v>0</v>
      </c>
      <c r="D5" s="118">
        <f>(Regression!$CE$7*6*'In Process Calc.'!$C5^6+Regression!$CD$7*5*'In Process Calc.'!$C5^5+Regression!$CC$7*4*'In Process Calc.'!$C5^3+Regression!$CB$7*3*'In Process Calc.'!$C5^2  + Regression!$CA$7*2*'In Process Calc.'!$C5 + Regression!$BZ$7)/$A5</f>
        <v>1.0070207844986951</v>
      </c>
      <c r="E5" s="118">
        <f xml:space="preserve"> (Regression!$CE$8*6*'In Process Calc.'!$C5^6+Regression!$CD$8*5*'In Process Calc.'!$C5^5+Regression!$CC$8*4*'In Process Calc.'!$C5^3+Regression!$CB$8*3*'In Process Calc.'!$C5^2  + Regression!$CA$8*2*'In Process Calc.'!$C5 + Regression!$BZ$8)/$A5</f>
        <v>-6.9537043931666015E-3</v>
      </c>
      <c r="F5" s="118">
        <f xml:space="preserve"> (Regression!$CE$9*6*'In Process Calc.'!$C5^6+Regression!$CD$9*5*'In Process Calc.'!$C5^5+Regression!$CC$9*4*'In Process Calc.'!$C5^3+Regression!$CB$9*3*'In Process Calc.'!$C5^2  + Regression!$CA$9*2*'In Process Calc.'!$C5 + Regression!$BZ$9)/$A5</f>
        <v>1.7890030798287273E-3</v>
      </c>
      <c r="G5" s="118">
        <f xml:space="preserve"> (Regression!$CE$10*6*'In Process Calc.'!$C5^6+Regression!$CD$10*5*'In Process Calc.'!$C5^5+Regression!$CC$10*4*'In Process Calc.'!$C5^3+Regression!$CB$10*3*'In Process Calc.'!$C5^2  + Regression!$CA$10*2*'In Process Calc.'!$C5 + Regression!$BZ$10)/$A5</f>
        <v>3.4626826065946296E-2</v>
      </c>
      <c r="H5" s="118">
        <f xml:space="preserve"> (Regression!$CE$11*6*'In Process Calc.'!$C5^6+Regression!$CD$11*5*'In Process Calc.'!$C5^5+Regression!$CC$11*4*'In Process Calc.'!$C5^3+Regression!$CB$11*3*'In Process Calc.'!$C5^2  + Regression!$CA$11*2*'In Process Calc.'!$C5 + Regression!$BZ$11)/$A5</f>
        <v>-5.6650964162119366E-4</v>
      </c>
      <c r="I5" s="118">
        <f>(Regression!$CE$12*6*'In Process Calc.'!$C5^6+Regression!$CD$12*5*'In Process Calc.'!$C5^5+Regression!$CC$12*4*'In Process Calc.'!$C5^3+Regression!$CB$12*3*'In Process Calc.'!$C5^2  + Regression!$CA$12*2*'In Process Calc.'!$C5 + Regression!$BZ$12)/$A5</f>
        <v>3.8016536343836722E-3</v>
      </c>
      <c r="J5" s="118">
        <f xml:space="preserve"> (Regression!$CE$13*6*'In Process Calc.'!$C5^6+Regression!$CD$13*5*'In Process Calc.'!$C5^5+Regression!$CC$13*4*'In Process Calc.'!$C5^3+Regression!$CB$13*3*'In Process Calc.'!$C5^2  + Regression!$CA$13*2*'In Process Calc.'!$C5 + Regression!$BZ$13)/$A5</f>
        <v>6.2135760398840535E-2</v>
      </c>
      <c r="K5" s="118">
        <f xml:space="preserve"> (Regression!$CE$14*6*'In Process Calc.'!$C5^6+Regression!$CD$14*5*'In Process Calc.'!$C5^5+Regression!$CC$14*4*'In Process Calc.'!$C5^3+Regression!$CB$14*3*'In Process Calc.'!$C5^2  + Regression!$CA$14*2*'In Process Calc.'!$C5 + Regression!$BZ$14)/$A5</f>
        <v>-1.704950822015491E-3</v>
      </c>
      <c r="L5" s="118">
        <f xml:space="preserve"> (Regression!$CE$15*6*'In Process Calc.'!$C5^6+Regression!$CD$15*5*'In Process Calc.'!$C5^5+Regression!$CC$15*4*'In Process Calc.'!$C5^3+Regression!$CB$15*3*'In Process Calc.'!$C5^2  + Regression!$CA$15*2*'In Process Calc.'!$C5 + Regression!$BZ$15)/$A5</f>
        <v>-5.1757095071518046E-3</v>
      </c>
      <c r="M5" s="118">
        <f xml:space="preserve"> (Regression!$CE$16*6*'In Process Calc.'!$C5^6+Regression!$CD$16*5*'In Process Calc.'!$C5^5+Regression!$CC$16*4*'In Process Calc.'!$C5^3+Regression!$CB$16*3*'In Process Calc.'!$C5^2  + Regression!$CA$16*2*'In Process Calc.'!$C5 + Regression!$BZ$16)/$A5</f>
        <v>-1.0539830296237212E-2</v>
      </c>
      <c r="N5" s="118">
        <f xml:space="preserve"> (Regression!$CE$17*6*'In Process Calc.'!$C5^6+Regression!$CD$17*5*'In Process Calc.'!$C5^5+Regression!$CC$17*4*'In Process Calc.'!$C5^3+Regression!$CB$17*3*'In Process Calc.'!$C5^2  + Regression!$CA$17*2*'In Process Calc.'!$C5 + Regression!$BZ$17)/$A5</f>
        <v>2.4517555405988733E-3</v>
      </c>
      <c r="O5" s="118">
        <f xml:space="preserve"> (Regression!$CE$18*6*'In Process Calc.'!$C5^6+Regression!$CD$18*5*'In Process Calc.'!$C5^5+Regression!$CC$18*4*'In Process Calc.'!$C5^3+Regression!$CB$18*3*'In Process Calc.'!$C5^2  + Regression!$CA$18*2*'In Process Calc.'!$C5 + Regression!$BZ$18)/$A5</f>
        <v>3.5432274744586034E-3</v>
      </c>
      <c r="P5" s="118">
        <f xml:space="preserve"> (Regression!$CE$19*6*'In Process Calc.'!$C5^5+Regression!$CD$19*5*'In Process Calc.'!$C5^4+Regression!$CC$19*4*'In Process Calc.'!$C5^3 +Regression!$CB$19*3*'In Process Calc.'!$C5^2 + Regression!$CA$19*2*'In Process Calc.'!$C5 + Regression!$BZ$19)/$A5</f>
        <v>5.5301062268909067E-2</v>
      </c>
      <c r="Q5" s="118">
        <f xml:space="preserve"> (Regression!$CE$20*6*'In Process Calc.'!$C5^5+Regression!$CD$20*5*'In Process Calc.'!$C5^4+Regression!$CC$20*4*'In Process Calc.'!$C5^3 +Regression!$CB$20*3*'In Process Calc.'!$C5^2 + Regression!$CA$20*2*'In Process Calc.'!$C5 + Regression!$BZ$20)/$A5</f>
        <v>5.9366788514535326E-3</v>
      </c>
      <c r="R5" s="118">
        <f xml:space="preserve"> (Regression!$CE$21*6*'In Process Calc.'!$C5^5+Regression!$CD$21*5*'In Process Calc.'!$C5^4+Regression!$CC$21*4*'In Process Calc.'!$C5^3 +Regression!$CB$21*3*'In Process Calc.'!$C5^2 + Regression!$CA$21*2*'In Process Calc.'!$C5 + Regression!$BZ$21)/$A5</f>
        <v>2.6737168497486751E-3</v>
      </c>
      <c r="S5" s="118">
        <f xml:space="preserve"> (Regression!$CE$22*6*'In Process Calc.'!$C5^5+Regression!$CD$22*5*'In Process Calc.'!$C5^4+Regression!$CC$22*4*'In Process Calc.'!$C5^3 +Regression!$CB$22*3*'In Process Calc.'!$C5^2 + Regression!$CA$22*2*'In Process Calc.'!$C5 + Regression!$BZ$22)/$A5</f>
        <v>1.082337087942509E-3</v>
      </c>
      <c r="T5" s="118">
        <f xml:space="preserve"> (Regression!$CE$23*6*'In Process Calc.'!$C5^5+Regression!$CD$23*5*'In Process Calc.'!$C5^4+Regression!$CC$23*4*'In Process Calc.'!$C5^3 +Regression!$CB$23*3*'In Process Calc.'!$C5^2 + Regression!$CA$23*2*'In Process Calc.'!$C5 + Regression!$BZ$23)/$A5</f>
        <v>2.4268214052021932E-2</v>
      </c>
      <c r="U5" s="118">
        <f xml:space="preserve"> (Regression!$CE$24*6*'In Process Calc.'!$C5^5+Regression!$CD$24*5*'In Process Calc.'!$C5^4+Regression!$CC$24*4*'In Process Calc.'!$C5^3 +Regression!$CB$24*3*'In Process Calc.'!$C5^2 + Regression!$CA$24*2*'In Process Calc.'!$C5 + Regression!$BZ$24)/$A5</f>
        <v>1.5981358672566837E-3</v>
      </c>
      <c r="V5" s="118">
        <f xml:space="preserve"> (Regression!$CE$25*6*'In Process Calc.'!$C5^5+Regression!$CD$25*5*'In Process Calc.'!$C5^4+Regression!$CC$25*4*'In Process Calc.'!$C5^3 +Regression!$CB$25*3*'In Process Calc.'!$C5^2 + Regression!$CA$25*2*'In Process Calc.'!$C5 + Regression!$BZ$25)/$A5</f>
        <v>1.4959852037556853E-3</v>
      </c>
      <c r="W5" s="118">
        <f xml:space="preserve"> (Regression!$CE$26*6*'In Process Calc.'!$C5^5+Regression!$CD$26*5*'In Process Calc.'!$C5^4+Regression!$CC$26*4*'In Process Calc.'!$C5^3 +Regression!$CB$26*3*'In Process Calc.'!$C5^2 + Regression!$CA$26*2*'In Process Calc.'!$C5 + Regression!$BZ$26)/$A5</f>
        <v>1.3263528452965316E-2</v>
      </c>
      <c r="X5" s="118">
        <f xml:space="preserve"> (Regression!$CE$27*6*'In Process Calc.'!$C5^5+Regression!$CD$27*5*'In Process Calc.'!$C5^4+Regression!$CC$27*4*'In Process Calc.'!$C5^3 +Regression!$CB$27*3*'In Process Calc.'!$C5^2 + Regression!$CA$27*2*'In Process Calc.'!$C5 + Regression!$BZ$27)/$A5</f>
        <v>2.0493715661276863E-3</v>
      </c>
      <c r="Y5" s="118">
        <f xml:space="preserve"> (Regression!$CE$28*6*'In Process Calc.'!$C5^5+Regression!$CD$28*5*'In Process Calc.'!$C5^4+Regression!$CC$28*4*'In Process Calc.'!$C5^3 +Regression!$CB$28*3*'In Process Calc.'!$C5^2 + Regression!$CA$28*2*'In Process Calc.'!$C5 + Regression!$BZ$28)/$A5</f>
        <v>8.5499009781127018E-4</v>
      </c>
      <c r="Z5" s="118">
        <f xml:space="preserve"> (Regression!$CE$29*6*'In Process Calc.'!$C5^5+Regression!$CD$29*5*'In Process Calc.'!$C5^4+Regression!$CC$29*4*'In Process Calc.'!$C5^3 +Regression!$CB$29*3*'In Process Calc.'!$C5^2 + Regression!$CA$29*2*'In Process Calc.'!$C5 + Regression!$BZ$29)/$A5</f>
        <v>3.1669908201492698E-3</v>
      </c>
      <c r="AA5" s="118">
        <f xml:space="preserve"> (Regression!$CE$30*6*'In Process Calc.'!$C5^5+Regression!$CD$30*5*'In Process Calc.'!$C5^4+Regression!$CC$30*4*'In Process Calc.'!$C5^3 +Regression!$CB$30*3*'In Process Calc.'!$C5^2 + Regression!$CA$30*2*'In Process Calc.'!$C5 + Regression!$BZ$30)/$A5</f>
        <v>3.7532497570307551E-3</v>
      </c>
      <c r="AB5" s="118">
        <f xml:space="preserve"> (Regression!$CE$31*6*'In Process Calc.'!$C5^5+Regression!$CD$31*5*'In Process Calc.'!$C5^4+Regression!$CC$31*4*'In Process Calc.'!$C5^3 +Regression!$CB$31*3*'In Process Calc.'!$C5^2 + Regression!$CA$31*2*'In Process Calc.'!$C5 + Regression!$BZ$31)/$A5</f>
        <v>0</v>
      </c>
      <c r="AC5" s="118">
        <f xml:space="preserve"> (Regression!$CE$32*6*'In Process Calc.'!$C5^5+Regression!$CD$32*5*'In Process Calc.'!$C5^4+Regression!$CC$32*4*'In Process Calc.'!$C5^3 +Regression!$CB$32*3*'In Process Calc.'!$C5^2 + Regression!$CA$32*2*'In Process Calc.'!$C5 + Regression!$BZ$32)/$A5</f>
        <v>8.237299332059711E-2</v>
      </c>
      <c r="AD5" s="118">
        <f xml:space="preserve"> (Regression!$CE$33*6*'In Process Calc.'!$C5^5+Regression!$CD$33*5*'In Process Calc.'!$C5^4+Regression!$CC$33*4*'In Process Calc.'!$C5^3 +Regression!$CB$33*3*'In Process Calc.'!$C5^2 + Regression!$CA$33*2*'In Process Calc.'!$C5 + Regression!$BZ$33)/$A5</f>
        <v>9.8860147282744851E-2</v>
      </c>
      <c r="AE5" s="118">
        <f xml:space="preserve"> (Regression!$CE$34*6*'In Process Calc.'!$C5^5+Regression!$CD$34*5*'In Process Calc.'!$C5^4+Regression!$CC$34*4*'In Process Calc.'!$C5^3 +Regression!$CB$34*3*'In Process Calc.'!$C5^2 + Regression!$CA$34*2*'In Process Calc.'!$C5 + Regression!$BZ$34)/$A5</f>
        <v>0.35550787185763361</v>
      </c>
      <c r="AF5" s="119">
        <f t="shared" si="0"/>
        <v>0.89000379031236565</v>
      </c>
      <c r="AG5" s="119">
        <f t="shared" ref="AG5:AG19" si="3">$C5/$J5</f>
        <v>0</v>
      </c>
      <c r="AH5" s="119">
        <f t="shared" si="1"/>
        <v>-2.7439123800395395E-2</v>
      </c>
      <c r="AI5" s="119">
        <f t="shared" si="2"/>
        <v>-14.233967184656681</v>
      </c>
      <c r="AJ5" s="76">
        <f>'In Process Calc.'!C5</f>
        <v>43.316666666592937</v>
      </c>
      <c r="AK5" s="125">
        <f>((Regression!CL38-Regression!CL39)*1000+'Post Process Calc.'!AK4*'In Process Calc.'!$D5+'In Process Calc.'!$F4*'Measured Data'!BO8)/'In Process Calc.'!$D5</f>
        <v>0.59218439700266168</v>
      </c>
      <c r="AL5" s="125">
        <f>((Regression!CM38-Regression!CM39)*1000+'Post Process Calc.'!AL4*'In Process Calc.'!$D5)/'In Process Calc.'!$D5</f>
        <v>1.527956338902422</v>
      </c>
      <c r="AM5" s="125">
        <f>((Regression!CN38-Regression!CN39)*1000+'Post Process Calc.'!AM4*'In Process Calc.'!$D5)/'In Process Calc.'!$D5</f>
        <v>3.4380816187269287</v>
      </c>
      <c r="AN5" s="125">
        <f>((Regression!CO38-Regression!CO39)*1000+'Post Process Calc.'!AN4*'In Process Calc.'!$D5)/'In Process Calc.'!$D5</f>
        <v>9.2076157851329921</v>
      </c>
      <c r="AO5" s="125">
        <f>((Regression!CP38-Regression!CP39)*1000+'Post Process Calc.'!AO4*'In Process Calc.'!$D5)/'In Process Calc.'!$D5</f>
        <v>0.87992131056527823</v>
      </c>
      <c r="AP5" s="125">
        <f>((Regression!CQ38-Regression!CQ39)*1000+'Post Process Calc.'!AP4*'In Process Calc.'!$D5)/'In Process Calc.'!$D5</f>
        <v>26.826343361902982</v>
      </c>
      <c r="AQ5" s="125">
        <f>((Regression!CR38-Regression!CR39)*1000+'Post Process Calc.'!AQ4*'In Process Calc.'!$D5)/'In Process Calc.'!$D5</f>
        <v>0.21327109128260832</v>
      </c>
      <c r="AR5" s="125">
        <f>((Regression!CS38-Regression!CS39)*1000+'Post Process Calc.'!AR4*'In Process Calc.'!$D5)/'In Process Calc.'!$D5</f>
        <v>2.6109936038940003</v>
      </c>
      <c r="AS5" s="125">
        <f>((Regression!CT38-Regression!CT39)*1000+'Post Process Calc.'!AS4*'In Process Calc.'!$I4+'In Process Calc.'!$E4*'Measured Data'!AB8)/'In Process Calc.'!$D5</f>
        <v>0.50262195041998148</v>
      </c>
      <c r="AT5" s="125">
        <f>((Regression!CU38-Regression!CU39)*1000+'Post Process Calc.'!AT4*'In Process Calc.'!$I4+'In Process Calc.'!$E4*'Measured Data'!AC8)/'In Process Calc.'!$D5</f>
        <v>0.51598788023004938</v>
      </c>
      <c r="AU5" s="125">
        <f>((Regression!CV38-Regression!CV39)*1000+'Post Process Calc.'!AU4*'In Process Calc.'!$I4+'In Process Calc.'!$E4*'Measured Data'!AD8)/'In Process Calc.'!$D5</f>
        <v>2.4098047716720465</v>
      </c>
      <c r="AV5" s="125">
        <f>(-(Regression!CW38-Regression!CW39)*1000+'Post Process Calc.'!AV4*'In Process Calc.'!$D5)/'In Process Calc.'!$D5</f>
        <v>3.9856624248087646</v>
      </c>
      <c r="AW5" s="125">
        <f>((Regression!CX38-Regression!CX39)*1000+'Post Process Calc.'!AW4*'In Process Calc.'!$I4+'In Process Calc.'!$E4*'Measured Data'!AF8)/'In Process Calc.'!$D5</f>
        <v>4.2008523460156928</v>
      </c>
      <c r="AX5" s="125">
        <f>((Regression!CY38-Regression!CY39)*1000+'Post Process Calc.'!AX4*'In Process Calc.'!$I4+'In Process Calc.'!$E4*'Measured Data'!AG8)/'In Process Calc.'!$D5</f>
        <v>2.2952214908204209</v>
      </c>
      <c r="AY5" s="125">
        <f>((Regression!CZ38-Regression!CZ39)*1000+'Post Process Calc.'!AY4*'In Process Calc.'!$I4+'In Process Calc.'!$E4*'Measured Data'!AH8)/'In Process Calc.'!$D5</f>
        <v>0.99985748148175169</v>
      </c>
      <c r="AZ5" s="125">
        <f>((Regression!DA38-Regression!DA39)*1000+'Post Process Calc.'!AZ4*'In Process Calc.'!$I4+'In Process Calc.'!$E4*'Measured Data'!AI8)/'In Process Calc.'!$D5</f>
        <v>-0.41154849198255278</v>
      </c>
      <c r="BA5" s="125">
        <f>((Regression!DB38-Regression!DB39)*1000+'Post Process Calc.'!BA4*'In Process Calc.'!$I4+'In Process Calc.'!$E4*'Measured Data'!AJ8)/'In Process Calc.'!$D5</f>
        <v>1.6116904358743176</v>
      </c>
      <c r="BB5" s="125">
        <f>((Regression!DC38-Regression!DC39)*1000+'Post Process Calc.'!BB4*'In Process Calc.'!$I4+'In Process Calc.'!$E4*'Measured Data'!AK8)/'In Process Calc.'!$D5</f>
        <v>2.8828151097205392</v>
      </c>
      <c r="BC5" s="125">
        <f>((Regression!DD38-Regression!DD39)*1000+'Post Process Calc.'!BC4*'In Process Calc.'!$I4+'In Process Calc.'!$E4*'Measured Data'!AL8)/'In Process Calc.'!$D5</f>
        <v>5.3051675290300491</v>
      </c>
      <c r="BD5" s="125">
        <f>((Regression!DE38-Regression!DE39)*1000+'Post Process Calc.'!BD4*'In Process Calc.'!$I4+'In Process Calc.'!$E4*'Measured Data'!AM8)/'In Process Calc.'!$D5</f>
        <v>2.5241878164267422</v>
      </c>
      <c r="BE5" s="125">
        <f>((Regression!DF38-Regression!DF39)*1000+'Post Process Calc.'!BE4*'In Process Calc.'!$I4+'In Process Calc.'!$E4*'Measured Data'!AN8)/'In Process Calc.'!$D5</f>
        <v>0.61311632194570242</v>
      </c>
      <c r="BF5" s="125">
        <f>((Regression!DG38-Regression!DG39)*1000+'Post Process Calc.'!BF4*'In Process Calc.'!$I4+'In Process Calc.'!$E4*'Measured Data'!AO8)/'In Process Calc.'!$D5</f>
        <v>0.90638471947211607</v>
      </c>
      <c r="BG5" s="125">
        <f>((Regression!DH38-Regression!DH39)*1000+'Post Process Calc.'!BG4*'In Process Calc.'!$I4+'In Process Calc.'!$E4*'Measured Data'!AP8)/'In Process Calc.'!$D5</f>
        <v>2.7640320378510994</v>
      </c>
    </row>
    <row r="6" spans="1:70" x14ac:dyDescent="0.15">
      <c r="A6" s="118">
        <f>'Measured Data'!H10*'In Process Calc.'!D6/1000</f>
        <v>1.1842406198684692</v>
      </c>
      <c r="B6" s="298">
        <f>'Growth Regression'!$P5</f>
        <v>1.403122334283978E-2</v>
      </c>
      <c r="C6" s="118">
        <f>IF('Measured Data'!O10&gt;0,'Measured Data'!O10, (Regression!$CE$6*6*'In Process Calc.'!$C6^6+Regression!$CD$6*5*'In Process Calc.'!$C6^5+Regression!$CC$6*4*'In Process Calc.'!$C6^3+Regression!$CB$6*3*'In Process Calc.'!$C6^2  + Regression!$CA$6*2*'In Process Calc.'!$C6 + Regression!$BZ$6)/$A6)</f>
        <v>0</v>
      </c>
      <c r="D6" s="118">
        <f>(Regression!$CE$7*6*'In Process Calc.'!$C6^6+Regression!$CD$7*5*'In Process Calc.'!$C6^5+Regression!$CC$7*4*'In Process Calc.'!$C6^3+Regression!$CB$7*3*'In Process Calc.'!$C6^2  + Regression!$CA$7*2*'In Process Calc.'!$C6 + Regression!$BZ$7)/$A6</f>
        <v>1.3140751253024106</v>
      </c>
      <c r="E6" s="118">
        <f xml:space="preserve"> (Regression!$CE$8*6*'In Process Calc.'!$C6^6+Regression!$CD$8*5*'In Process Calc.'!$C6^5+Regression!$CC$8*4*'In Process Calc.'!$C6^3+Regression!$CB$8*3*'In Process Calc.'!$C6^2  + Regression!$CA$8*2*'In Process Calc.'!$C6 + Regression!$BZ$8)/$A6</f>
        <v>-3.7683861357028464E-3</v>
      </c>
      <c r="F6" s="118">
        <f xml:space="preserve"> (Regression!$CE$9*6*'In Process Calc.'!$C6^6+Regression!$CD$9*5*'In Process Calc.'!$C6^5+Regression!$CC$9*4*'In Process Calc.'!$C6^3+Regression!$CB$9*3*'In Process Calc.'!$C6^2  + Regression!$CA$9*2*'In Process Calc.'!$C6 + Regression!$BZ$9)/$A6</f>
        <v>1.72786920179866E-3</v>
      </c>
      <c r="G6" s="118">
        <f xml:space="preserve"> (Regression!$CE$10*6*'In Process Calc.'!$C6^6+Regression!$CD$10*5*'In Process Calc.'!$C6^5+Regression!$CC$10*4*'In Process Calc.'!$C6^3+Regression!$CB$10*3*'In Process Calc.'!$C6^2  + Regression!$CA$10*2*'In Process Calc.'!$C6 + Regression!$BZ$10)/$A6</f>
        <v>2.9508474876081943E-2</v>
      </c>
      <c r="H6" s="118">
        <f xml:space="preserve"> (Regression!$CE$11*6*'In Process Calc.'!$C6^6+Regression!$CD$11*5*'In Process Calc.'!$C6^5+Regression!$CC$11*4*'In Process Calc.'!$C6^3+Regression!$CB$11*3*'In Process Calc.'!$C6^2  + Regression!$CA$11*2*'In Process Calc.'!$C6 + Regression!$BZ$11)/$A6</f>
        <v>2.2926178353968921E-3</v>
      </c>
      <c r="I6" s="118">
        <f>(Regression!$CE$12*6*'In Process Calc.'!$C6^6+Regression!$CD$12*5*'In Process Calc.'!$C6^5+Regression!$CC$12*4*'In Process Calc.'!$C6^3+Regression!$CB$12*3*'In Process Calc.'!$C6^2  + Regression!$CA$12*2*'In Process Calc.'!$C6 + Regression!$BZ$12)/$A6</f>
        <v>3.3156729505319817E-3</v>
      </c>
      <c r="J6" s="118">
        <f xml:space="preserve"> (Regression!$CE$13*6*'In Process Calc.'!$C6^6+Regression!$CD$13*5*'In Process Calc.'!$C6^5+Regression!$CC$13*4*'In Process Calc.'!$C6^3+Regression!$CB$13*3*'In Process Calc.'!$C6^2  + Regression!$CA$13*2*'In Process Calc.'!$C6 + Regression!$BZ$13)/$A6</f>
        <v>4.8639340781537914E-2</v>
      </c>
      <c r="K6" s="118">
        <f xml:space="preserve"> (Regression!$CE$14*6*'In Process Calc.'!$C6^6+Regression!$CD$14*5*'In Process Calc.'!$C6^5+Regression!$CC$14*4*'In Process Calc.'!$C6^3+Regression!$CB$14*3*'In Process Calc.'!$C6^2  + Regression!$CA$14*2*'In Process Calc.'!$C6 + Regression!$BZ$14)/$A6</f>
        <v>-1.321511016946575E-3</v>
      </c>
      <c r="L6" s="118">
        <f xml:space="preserve"> (Regression!$CE$15*6*'In Process Calc.'!$C6^6+Regression!$CD$15*5*'In Process Calc.'!$C6^5+Regression!$CC$15*4*'In Process Calc.'!$C6^3+Regression!$CB$15*3*'In Process Calc.'!$C6^2  + Regression!$CA$15*2*'In Process Calc.'!$C6 + Regression!$BZ$15)/$A6</f>
        <v>-4.4479176530771349E-3</v>
      </c>
      <c r="M6" s="118">
        <f xml:space="preserve"> (Regression!$CE$16*6*'In Process Calc.'!$C6^6+Regression!$CD$16*5*'In Process Calc.'!$C6^5+Regression!$CC$16*4*'In Process Calc.'!$C6^3+Regression!$CB$16*3*'In Process Calc.'!$C6^2  + Regression!$CA$16*2*'In Process Calc.'!$C6 + Regression!$BZ$16)/$A6</f>
        <v>-8.560265783302894E-3</v>
      </c>
      <c r="N6" s="118">
        <f xml:space="preserve"> (Regression!$CE$17*6*'In Process Calc.'!$C6^6+Regression!$CD$17*5*'In Process Calc.'!$C6^5+Regression!$CC$17*4*'In Process Calc.'!$C6^3+Regression!$CB$17*3*'In Process Calc.'!$C6^2  + Regression!$CA$17*2*'In Process Calc.'!$C6 + Regression!$BZ$17)/$A6</f>
        <v>1.4611152426646813E-3</v>
      </c>
      <c r="O6" s="118">
        <f xml:space="preserve"> (Regression!$CE$18*6*'In Process Calc.'!$C6^6+Regression!$CD$18*5*'In Process Calc.'!$C6^5+Regression!$CC$18*4*'In Process Calc.'!$C6^3+Regression!$CB$18*3*'In Process Calc.'!$C6^2  + Regression!$CA$18*2*'In Process Calc.'!$C6 + Regression!$BZ$18)/$A6</f>
        <v>3.199625047416371E-3</v>
      </c>
      <c r="P6" s="118">
        <f xml:space="preserve"> (Regression!$CE$19*6*'In Process Calc.'!$C6^5+Regression!$CD$19*5*'In Process Calc.'!$C6^4+Regression!$CC$19*4*'In Process Calc.'!$C6^3 +Regression!$CB$19*3*'In Process Calc.'!$C6^2 + Regression!$CA$19*2*'In Process Calc.'!$C6 + Regression!$BZ$19)/$A6</f>
        <v>1.0219837574257869E-2</v>
      </c>
      <c r="Q6" s="118">
        <f xml:space="preserve"> (Regression!$CE$20*6*'In Process Calc.'!$C6^5+Regression!$CD$20*5*'In Process Calc.'!$C6^4+Regression!$CC$20*4*'In Process Calc.'!$C6^3 +Regression!$CB$20*3*'In Process Calc.'!$C6^2 + Regression!$CA$20*2*'In Process Calc.'!$C6 + Regression!$BZ$20)/$A6</f>
        <v>6.1231734067740407E-3</v>
      </c>
      <c r="R6" s="118">
        <f xml:space="preserve"> (Regression!$CE$21*6*'In Process Calc.'!$C6^5+Regression!$CD$21*5*'In Process Calc.'!$C6^4+Regression!$CC$21*4*'In Process Calc.'!$C6^3 +Regression!$CB$21*3*'In Process Calc.'!$C6^2 + Regression!$CA$21*2*'In Process Calc.'!$C6 + Regression!$BZ$21)/$A6</f>
        <v>2.9027430262846465E-3</v>
      </c>
      <c r="S6" s="118">
        <f xml:space="preserve"> (Regression!$CE$22*6*'In Process Calc.'!$C6^5+Regression!$CD$22*5*'In Process Calc.'!$C6^4+Regression!$CC$22*4*'In Process Calc.'!$C6^3 +Regression!$CB$22*3*'In Process Calc.'!$C6^2 + Regression!$CA$22*2*'In Process Calc.'!$C6 + Regression!$BZ$22)/$A6</f>
        <v>9.0399304734386154E-4</v>
      </c>
      <c r="T6" s="118">
        <f xml:space="preserve"> (Regression!$CE$23*6*'In Process Calc.'!$C6^5+Regression!$CD$23*5*'In Process Calc.'!$C6^4+Regression!$CC$23*4*'In Process Calc.'!$C6^3 +Regression!$CB$23*3*'In Process Calc.'!$C6^2 + Regression!$CA$23*2*'In Process Calc.'!$C6 + Regression!$BZ$23)/$A6</f>
        <v>2.12935990825792E-2</v>
      </c>
      <c r="U6" s="118">
        <f xml:space="preserve"> (Regression!$CE$24*6*'In Process Calc.'!$C6^5+Regression!$CD$24*5*'In Process Calc.'!$C6^4+Regression!$CC$24*4*'In Process Calc.'!$C6^3 +Regression!$CB$24*3*'In Process Calc.'!$C6^2 + Regression!$CA$24*2*'In Process Calc.'!$C6 + Regression!$BZ$24)/$A6</f>
        <v>1.5022541272914859E-3</v>
      </c>
      <c r="V6" s="118">
        <f xml:space="preserve"> (Regression!$CE$25*6*'In Process Calc.'!$C6^5+Regression!$CD$25*5*'In Process Calc.'!$C6^4+Regression!$CC$25*4*'In Process Calc.'!$C6^3 +Regression!$CB$25*3*'In Process Calc.'!$C6^2 + Regression!$CA$25*2*'In Process Calc.'!$C6 + Regression!$BZ$25)/$A6</f>
        <v>1.8217318371477513E-3</v>
      </c>
      <c r="W6" s="118">
        <f xml:space="preserve"> (Regression!$CE$26*6*'In Process Calc.'!$C6^5+Regression!$CD$26*5*'In Process Calc.'!$C6^4+Regression!$CC$26*4*'In Process Calc.'!$C6^3 +Regression!$CB$26*3*'In Process Calc.'!$C6^2 + Regression!$CA$26*2*'In Process Calc.'!$C6 + Regression!$BZ$26)/$A6</f>
        <v>1.2414408639757386E-2</v>
      </c>
      <c r="X6" s="118">
        <f xml:space="preserve"> (Regression!$CE$27*6*'In Process Calc.'!$C6^5+Regression!$CD$27*5*'In Process Calc.'!$C6^4+Regression!$CC$27*4*'In Process Calc.'!$C6^3 +Regression!$CB$27*3*'In Process Calc.'!$C6^2 + Regression!$CA$27*2*'In Process Calc.'!$C6 + Regression!$BZ$27)/$A6</f>
        <v>2.3980790393889379E-3</v>
      </c>
      <c r="Y6" s="118">
        <f xml:space="preserve"> (Regression!$CE$28*6*'In Process Calc.'!$C6^5+Regression!$CD$28*5*'In Process Calc.'!$C6^4+Regression!$CC$28*4*'In Process Calc.'!$C6^3 +Regression!$CB$28*3*'In Process Calc.'!$C6^2 + Regression!$CA$28*2*'In Process Calc.'!$C6 + Regression!$BZ$28)/$A6</f>
        <v>8.2130394016392404E-4</v>
      </c>
      <c r="Z6" s="118">
        <f xml:space="preserve"> (Regression!$CE$29*6*'In Process Calc.'!$C6^5+Regression!$CD$29*5*'In Process Calc.'!$C6^4+Regression!$CC$29*4*'In Process Calc.'!$C6^3 +Regression!$CB$29*3*'In Process Calc.'!$C6^2 + Regression!$CA$29*2*'In Process Calc.'!$C6 + Regression!$BZ$29)/$A6</f>
        <v>1.4549642362032692E-3</v>
      </c>
      <c r="AA6" s="118">
        <f xml:space="preserve"> (Regression!$CE$30*6*'In Process Calc.'!$C6^5+Regression!$CD$30*5*'In Process Calc.'!$C6^4+Regression!$CC$30*4*'In Process Calc.'!$C6^3 +Regression!$CB$30*3*'In Process Calc.'!$C6^2 + Regression!$CA$30*2*'In Process Calc.'!$C6 + Regression!$BZ$30)/$A6</f>
        <v>3.955214667460078E-3</v>
      </c>
      <c r="AB6" s="118">
        <f xml:space="preserve"> (Regression!$CE$31*6*'In Process Calc.'!$C6^5+Regression!$CD$31*5*'In Process Calc.'!$C6^4+Regression!$CC$31*4*'In Process Calc.'!$C6^3 +Regression!$CB$31*3*'In Process Calc.'!$C6^2 + Regression!$CA$31*2*'In Process Calc.'!$C6 + Regression!$BZ$31)/$A6</f>
        <v>0</v>
      </c>
      <c r="AC6" s="118">
        <f xml:space="preserve"> (Regression!$CE$32*6*'In Process Calc.'!$C6^5+Regression!$CD$32*5*'In Process Calc.'!$C6^4+Regression!$CC$32*4*'In Process Calc.'!$C6^3 +Regression!$CB$32*3*'In Process Calc.'!$C6^2 + Regression!$CA$32*2*'In Process Calc.'!$C6 + Regression!$BZ$32)/$A6</f>
        <v>7.3915280260236693E-2</v>
      </c>
      <c r="AD6" s="118">
        <f xml:space="preserve"> (Regression!$CE$33*6*'In Process Calc.'!$C6^5+Regression!$CD$33*5*'In Process Calc.'!$C6^4+Regression!$CC$33*4*'In Process Calc.'!$C6^3 +Regression!$CB$33*3*'In Process Calc.'!$C6^2 + Regression!$CA$33*2*'In Process Calc.'!$C6 + Regression!$BZ$33)/$A6</f>
        <v>9.043191443910728E-2</v>
      </c>
      <c r="AE6" s="118">
        <f xml:space="preserve"> (Regression!$CE$34*6*'In Process Calc.'!$C6^5+Regression!$CD$34*5*'In Process Calc.'!$C6^4+Regression!$CC$34*4*'In Process Calc.'!$C6^3 +Regression!$CB$34*3*'In Process Calc.'!$C6^2 + Regression!$CA$34*2*'In Process Calc.'!$C6 + Regression!$BZ$34)/$A6</f>
        <v>0.31436218262429333</v>
      </c>
      <c r="AF6" s="119">
        <f t="shared" si="0"/>
        <v>0.21011463991997656</v>
      </c>
      <c r="AG6" s="119">
        <f t="shared" si="3"/>
        <v>0</v>
      </c>
      <c r="AH6" s="119">
        <f t="shared" si="1"/>
        <v>-2.7169591440025898E-2</v>
      </c>
      <c r="AI6" s="119">
        <f t="shared" si="2"/>
        <v>-16.113069667613704</v>
      </c>
      <c r="AJ6" s="76">
        <f>'In Process Calc.'!C6</f>
        <v>71.599999999918509</v>
      </c>
      <c r="AK6" s="125">
        <f>((Regression!CL39-Regression!CL40)*1000+'Post Process Calc.'!AK5*'In Process Calc.'!$D6+'In Process Calc.'!$F5*'Measured Data'!BO9)/'In Process Calc.'!$D6</f>
        <v>0.78513165977397803</v>
      </c>
      <c r="AL6" s="125">
        <f>((Regression!CM39-Regression!CM40)*1000+'Post Process Calc.'!AL5*'In Process Calc.'!$D6)/'In Process Calc.'!$D6</f>
        <v>1.4618947148143386</v>
      </c>
      <c r="AM6" s="125">
        <f>((Regression!CN39-Regression!CN40)*1000+'Post Process Calc.'!AM5*'In Process Calc.'!$D6)/'In Process Calc.'!$D6</f>
        <v>2.2293719398565091</v>
      </c>
      <c r="AN6" s="125">
        <f>((Regression!CO39-Regression!CO40)*1000+'Post Process Calc.'!AN5*'In Process Calc.'!$D6)/'In Process Calc.'!$D6</f>
        <v>9.175622901172213</v>
      </c>
      <c r="AO6" s="125">
        <f>((Regression!CP39-Regression!CP40)*1000+'Post Process Calc.'!AO5*'In Process Calc.'!$D6)/'In Process Calc.'!$D6</f>
        <v>0.74705647125018182</v>
      </c>
      <c r="AP6" s="125">
        <f>((Regression!CQ39-Regression!CQ40)*1000+'Post Process Calc.'!AP5*'In Process Calc.'!$D6)/'In Process Calc.'!$D6</f>
        <v>24.81078062780966</v>
      </c>
      <c r="AQ6" s="125">
        <f>((Regression!CR39-Regression!CR40)*1000+'Post Process Calc.'!AQ5*'In Process Calc.'!$D6)/'In Process Calc.'!$D6</f>
        <v>0.26933148129234036</v>
      </c>
      <c r="AR6" s="125">
        <f>((Regression!CS39-Regression!CS40)*1000+'Post Process Calc.'!AR5*'In Process Calc.'!$D6)/'In Process Calc.'!$D6</f>
        <v>2.7912838191033207</v>
      </c>
      <c r="AS6" s="125">
        <f>((Regression!CT39-Regression!CT40)*1000+'Post Process Calc.'!AS5*'In Process Calc.'!$I5+'In Process Calc.'!$E5*'Measured Data'!AB9)/'In Process Calc.'!$D6</f>
        <v>0.85676667204297086</v>
      </c>
      <c r="AT6" s="125">
        <f>((Regression!CU39-Regression!CU40)*1000+'Post Process Calc.'!AT5*'In Process Calc.'!$I5+'In Process Calc.'!$E5*'Measured Data'!AC9)/'In Process Calc.'!$D6</f>
        <v>0.44542526877172317</v>
      </c>
      <c r="AU6" s="125">
        <f>((Regression!CV39-Regression!CV40)*1000+'Post Process Calc.'!AU5*'In Process Calc.'!$I5+'In Process Calc.'!$E5*'Measured Data'!AD9)/'In Process Calc.'!$D6</f>
        <v>2.2838815167628077</v>
      </c>
      <c r="AV6" s="125">
        <f>(-(Regression!CW39-Regression!CW40)*1000+'Post Process Calc.'!AV5*'In Process Calc.'!$D6)/'In Process Calc.'!$D6</f>
        <v>5.1619087711876421</v>
      </c>
      <c r="AW6" s="125">
        <f>((Regression!CX39-Regression!CX40)*1000+'Post Process Calc.'!AW5*'In Process Calc.'!$I5+'In Process Calc.'!$E5*'Measured Data'!AF9)/'In Process Calc.'!$D6</f>
        <v>3.9731321997087292</v>
      </c>
      <c r="AX6" s="125">
        <f>((Regression!CY39-Regression!CY40)*1000+'Post Process Calc.'!AX5*'In Process Calc.'!$I5+'In Process Calc.'!$E5*'Measured Data'!AG9)/'In Process Calc.'!$D6</f>
        <v>2.1894824927477736</v>
      </c>
      <c r="AY6" s="125">
        <f>((Regression!CZ39-Regression!CZ40)*1000+'Post Process Calc.'!AY5*'In Process Calc.'!$I5+'In Process Calc.'!$E5*'Measured Data'!AH9)/'In Process Calc.'!$D6</f>
        <v>0.96301202608689707</v>
      </c>
      <c r="AZ6" s="125">
        <f>((Regression!DA39-Regression!DA40)*1000+'Post Process Calc.'!AZ5*'In Process Calc.'!$I5+'In Process Calc.'!$E5*'Measured Data'!AI9)/'In Process Calc.'!$D6</f>
        <v>-1.2614098341540925</v>
      </c>
      <c r="BA6" s="125">
        <f>((Regression!DB39-Regression!DB40)*1000+'Post Process Calc.'!BA5*'In Process Calc.'!$I5+'In Process Calc.'!$E5*'Measured Data'!AJ9)/'In Process Calc.'!$D6</f>
        <v>1.5535806533149397</v>
      </c>
      <c r="BB6" s="125">
        <f>((Regression!DC39-Regression!DC40)*1000+'Post Process Calc.'!BB5*'In Process Calc.'!$I5+'In Process Calc.'!$E5*'Measured Data'!AK9)/'In Process Calc.'!$D6</f>
        <v>2.8193949714567204</v>
      </c>
      <c r="BC6" s="125">
        <f>((Regression!DD39-Regression!DD40)*1000+'Post Process Calc.'!BC5*'In Process Calc.'!$I5+'In Process Calc.'!$E5*'Measured Data'!AL9)/'In Process Calc.'!$D6</f>
        <v>4.8235270756621622</v>
      </c>
      <c r="BD6" s="125">
        <f>((Regression!DE39-Regression!DE40)*1000+'Post Process Calc.'!BD5*'In Process Calc.'!$I5+'In Process Calc.'!$E5*'Measured Data'!AM9)/'In Process Calc.'!$D6</f>
        <v>2.4394291352913493</v>
      </c>
      <c r="BE6" s="125">
        <f>((Regression!DF39-Regression!DF40)*1000+'Post Process Calc.'!BE5*'In Process Calc.'!$I5+'In Process Calc.'!$E5*'Measured Data'!AN9)/'In Process Calc.'!$D6</f>
        <v>0.58163269306938081</v>
      </c>
      <c r="BF6" s="125">
        <f>((Regression!DG39-Regression!DG40)*1000+'Post Process Calc.'!BF5*'In Process Calc.'!$I5+'In Process Calc.'!$E5*'Measured Data'!AO9)/'In Process Calc.'!$D6</f>
        <v>0.82450564030568896</v>
      </c>
      <c r="BG6" s="125">
        <f>((Regression!DH39-Regression!DH40)*1000+'Post Process Calc.'!BG5*'In Process Calc.'!$I5+'In Process Calc.'!$E5*'Measured Data'!AP9)/'In Process Calc.'!$D6</f>
        <v>2.6182350796590863</v>
      </c>
    </row>
    <row r="7" spans="1:70" x14ac:dyDescent="0.15">
      <c r="A7" s="118">
        <f>'Measured Data'!H11*'In Process Calc.'!D7/1000</f>
        <v>1.7386232536693573</v>
      </c>
      <c r="B7" s="298">
        <f>'Growth Regression'!$P6</f>
        <v>1.1097562479368238E-2</v>
      </c>
      <c r="C7" s="118">
        <f>IF('Measured Data'!O11&gt;0,'Measured Data'!O11, (Regression!$CE$6*6*'In Process Calc.'!$C7^6+Regression!$CD$6*5*'In Process Calc.'!$C7^5+Regression!$CC$6*4*'In Process Calc.'!$C7^3+Regression!$CB$6*3*'In Process Calc.'!$C7^2  + Regression!$CA$6*2*'In Process Calc.'!$C7 + Regression!$BZ$6)/$A7)</f>
        <v>0</v>
      </c>
      <c r="D7" s="118">
        <f>(Regression!$CE$7*6*'In Process Calc.'!$C7^6+Regression!$CD$7*5*'In Process Calc.'!$C7^5+Regression!$CC$7*4*'In Process Calc.'!$C7^3+Regression!$CB$7*3*'In Process Calc.'!$C7^2  + Regression!$CA$7*2*'In Process Calc.'!$C7 + Regression!$BZ$7)/$A7</f>
        <v>1.1547435323613433</v>
      </c>
      <c r="E7" s="118">
        <f xml:space="preserve"> (Regression!$CE$8*6*'In Process Calc.'!$C7^6+Regression!$CD$8*5*'In Process Calc.'!$C7^5+Regression!$CC$8*4*'In Process Calc.'!$C7^3+Regression!$CB$8*3*'In Process Calc.'!$C7^2  + Regression!$CA$8*2*'In Process Calc.'!$C7 + Regression!$BZ$8)/$A7</f>
        <v>-1.6984880901401876E-3</v>
      </c>
      <c r="F7" s="118">
        <f xml:space="preserve"> (Regression!$CE$9*6*'In Process Calc.'!$C7^6+Regression!$CD$9*5*'In Process Calc.'!$C7^5+Regression!$CC$9*4*'In Process Calc.'!$C7^3+Regression!$CB$9*3*'In Process Calc.'!$C7^2  + Regression!$CA$9*2*'In Process Calc.'!$C7 + Regression!$BZ$9)/$A7</f>
        <v>1.3375687419103228E-3</v>
      </c>
      <c r="G7" s="118">
        <f xml:space="preserve"> (Regression!$CE$10*6*'In Process Calc.'!$C7^6+Regression!$CD$10*5*'In Process Calc.'!$C7^5+Regression!$CC$10*4*'In Process Calc.'!$C7^3+Regression!$CB$10*3*'In Process Calc.'!$C7^2  + Regression!$CA$10*2*'In Process Calc.'!$C7 + Regression!$BZ$10)/$A7</f>
        <v>1.9199446874384685E-2</v>
      </c>
      <c r="H7" s="118">
        <f xml:space="preserve"> (Regression!$CE$11*6*'In Process Calc.'!$C7^6+Regression!$CD$11*5*'In Process Calc.'!$C7^5+Regression!$CC$11*4*'In Process Calc.'!$C7^3+Regression!$CB$11*3*'In Process Calc.'!$C7^2  + Regression!$CA$11*2*'In Process Calc.'!$C7 + Regression!$BZ$11)/$A7</f>
        <v>4.0791354172423997E-3</v>
      </c>
      <c r="I7" s="118">
        <f>(Regression!$CE$12*6*'In Process Calc.'!$C7^6+Regression!$CD$12*5*'In Process Calc.'!$C7^5+Regression!$CC$12*4*'In Process Calc.'!$C7^3+Regression!$CB$12*3*'In Process Calc.'!$C7^2  + Regression!$CA$12*2*'In Process Calc.'!$C7 + Regression!$BZ$12)/$A7</f>
        <v>2.389686015500003E-3</v>
      </c>
      <c r="J7" s="118">
        <f xml:space="preserve"> (Regression!$CE$13*6*'In Process Calc.'!$C7^6+Regression!$CD$13*5*'In Process Calc.'!$C7^5+Regression!$CC$13*4*'In Process Calc.'!$C7^3+Regression!$CB$13*3*'In Process Calc.'!$C7^2  + Regression!$CA$13*2*'In Process Calc.'!$C7 + Regression!$BZ$13)/$A7</f>
        <v>3.7445974689050317E-2</v>
      </c>
      <c r="K7" s="118">
        <f xml:space="preserve"> (Regression!$CE$14*6*'In Process Calc.'!$C7^6+Regression!$CD$14*5*'In Process Calc.'!$C7^5+Regression!$CC$14*4*'In Process Calc.'!$C7^3+Regression!$CB$14*3*'In Process Calc.'!$C7^2  + Regression!$CA$14*2*'In Process Calc.'!$C7 + Regression!$BZ$14)/$A7</f>
        <v>-8.6637884863398731E-4</v>
      </c>
      <c r="L7" s="118">
        <f xml:space="preserve"> (Regression!$CE$15*6*'In Process Calc.'!$C7^6+Regression!$CD$15*5*'In Process Calc.'!$C7^5+Regression!$CC$15*4*'In Process Calc.'!$C7^3+Regression!$CB$15*3*'In Process Calc.'!$C7^2  + Regression!$CA$15*2*'In Process Calc.'!$C7 + Regression!$BZ$15)/$A7</f>
        <v>-3.0578053949072296E-3</v>
      </c>
      <c r="M7" s="118">
        <f xml:space="preserve"> (Regression!$CE$16*6*'In Process Calc.'!$C7^6+Regression!$CD$16*5*'In Process Calc.'!$C7^5+Regression!$CC$16*4*'In Process Calc.'!$C7^3+Regression!$CB$16*3*'In Process Calc.'!$C7^2  + Regression!$CA$16*2*'In Process Calc.'!$C7 + Regression!$BZ$16)/$A7</f>
        <v>-5.9553093152356646E-3</v>
      </c>
      <c r="N7" s="118">
        <f xml:space="preserve"> (Regression!$CE$17*6*'In Process Calc.'!$C7^6+Regression!$CD$17*5*'In Process Calc.'!$C7^5+Regression!$CC$17*4*'In Process Calc.'!$C7^3+Regression!$CB$17*3*'In Process Calc.'!$C7^2  + Regression!$CA$17*2*'In Process Calc.'!$C7 + Regression!$BZ$17)/$A7</f>
        <v>8.0784040827635423E-4</v>
      </c>
      <c r="O7" s="118">
        <f xml:space="preserve"> (Regression!$CE$18*6*'In Process Calc.'!$C7^6+Regression!$CD$18*5*'In Process Calc.'!$C7^5+Regression!$CC$18*4*'In Process Calc.'!$C7^3+Regression!$CB$18*3*'In Process Calc.'!$C7^2  + Regression!$CA$18*2*'In Process Calc.'!$C7 + Regression!$BZ$18)/$A7</f>
        <v>2.3998783021295838E-3</v>
      </c>
      <c r="P7" s="118">
        <f xml:space="preserve"> (Regression!$CE$19*6*'In Process Calc.'!$C7^5+Regression!$CD$19*5*'In Process Calc.'!$C7^4+Regression!$CC$19*4*'In Process Calc.'!$C7^3 +Regression!$CB$19*3*'In Process Calc.'!$C7^2 + Regression!$CA$19*2*'In Process Calc.'!$C7 + Regression!$BZ$19)/$A7</f>
        <v>-1.264836030848745E-2</v>
      </c>
      <c r="Q7" s="118">
        <f xml:space="preserve"> (Regression!$CE$20*6*'In Process Calc.'!$C7^5+Regression!$CD$20*5*'In Process Calc.'!$C7^4+Regression!$CC$20*4*'In Process Calc.'!$C7^3 +Regression!$CB$20*3*'In Process Calc.'!$C7^2 + Regression!$CA$20*2*'In Process Calc.'!$C7 + Regression!$BZ$20)/$A7</f>
        <v>4.8904972122034204E-3</v>
      </c>
      <c r="R7" s="118">
        <f xml:space="preserve"> (Regression!$CE$21*6*'In Process Calc.'!$C7^5+Regression!$CD$21*5*'In Process Calc.'!$C7^4+Regression!$CC$21*4*'In Process Calc.'!$C7^3 +Regression!$CB$21*3*'In Process Calc.'!$C7^2 + Regression!$CA$21*2*'In Process Calc.'!$C7 + Regression!$BZ$21)/$A7</f>
        <v>2.3686780208969026E-3</v>
      </c>
      <c r="S7" s="118">
        <f xml:space="preserve"> (Regression!$CE$22*6*'In Process Calc.'!$C7^5+Regression!$CD$22*5*'In Process Calc.'!$C7^4+Regression!$CC$22*4*'In Process Calc.'!$C7^3 +Regression!$CB$22*3*'In Process Calc.'!$C7^2 + Regression!$CA$22*2*'In Process Calc.'!$C7 + Regression!$BZ$22)/$A7</f>
        <v>6.5068530625882572E-4</v>
      </c>
      <c r="T7" s="118">
        <f xml:space="preserve"> (Regression!$CE$23*6*'In Process Calc.'!$C7^5+Regression!$CD$23*5*'In Process Calc.'!$C7^4+Regression!$CC$23*4*'In Process Calc.'!$C7^3 +Regression!$CB$23*3*'In Process Calc.'!$C7^2 + Regression!$CA$23*2*'In Process Calc.'!$C7 + Regression!$BZ$23)/$A7</f>
        <v>1.556969560353285E-2</v>
      </c>
      <c r="U7" s="118">
        <f xml:space="preserve"> (Regression!$CE$24*6*'In Process Calc.'!$C7^5+Regression!$CD$24*5*'In Process Calc.'!$C7^4+Regression!$CC$24*4*'In Process Calc.'!$C7^3 +Regression!$CB$24*3*'In Process Calc.'!$C7^2 + Regression!$CA$24*2*'In Process Calc.'!$C7 + Regression!$BZ$24)/$A7</f>
        <v>1.147416227599976E-3</v>
      </c>
      <c r="V7" s="118">
        <f xml:space="preserve"> (Regression!$CE$25*6*'In Process Calc.'!$C7^5+Regression!$CD$25*5*'In Process Calc.'!$C7^4+Regression!$CC$25*4*'In Process Calc.'!$C7^3 +Regression!$CB$25*3*'In Process Calc.'!$C7^2 + Regression!$CA$25*2*'In Process Calc.'!$C7 + Regression!$BZ$25)/$A7</f>
        <v>1.5632567726194672E-3</v>
      </c>
      <c r="W7" s="118">
        <f xml:space="preserve"> (Regression!$CE$26*6*'In Process Calc.'!$C7^5+Regression!$CD$26*5*'In Process Calc.'!$C7^4+Regression!$CC$26*4*'In Process Calc.'!$C7^3 +Regression!$CB$26*3*'In Process Calc.'!$C7^2 + Regression!$CA$26*2*'In Process Calc.'!$C7 + Regression!$BZ$26)/$A7</f>
        <v>9.3791174174697386E-3</v>
      </c>
      <c r="X7" s="118">
        <f xml:space="preserve"> (Regression!$CE$27*6*'In Process Calc.'!$C7^5+Regression!$CD$27*5*'In Process Calc.'!$C7^4+Regression!$CC$27*4*'In Process Calc.'!$C7^3 +Regression!$CB$27*3*'In Process Calc.'!$C7^2 + Regression!$CA$27*2*'In Process Calc.'!$C7 + Regression!$BZ$27)/$A7</f>
        <v>2.0271501889571955E-3</v>
      </c>
      <c r="Y7" s="118">
        <f xml:space="preserve"> (Regression!$CE$28*6*'In Process Calc.'!$C7^5+Regression!$CD$28*5*'In Process Calc.'!$C7^4+Regression!$CC$28*4*'In Process Calc.'!$C7^3 +Regression!$CB$28*3*'In Process Calc.'!$C7^2 + Regression!$CA$28*2*'In Process Calc.'!$C7 + Regression!$BZ$28)/$A7</f>
        <v>6.3260699246814463E-4</v>
      </c>
      <c r="Z7" s="118">
        <f xml:space="preserve"> (Regression!$CE$29*6*'In Process Calc.'!$C7^5+Regression!$CD$29*5*'In Process Calc.'!$C7^4+Regression!$CC$29*4*'In Process Calc.'!$C7^3 +Regression!$CB$29*3*'In Process Calc.'!$C7^2 + Regression!$CA$29*2*'In Process Calc.'!$C7 + Regression!$BZ$29)/$A7</f>
        <v>5.1542937479615253E-4</v>
      </c>
      <c r="AA7" s="118">
        <f xml:space="preserve"> (Regression!$CE$30*6*'In Process Calc.'!$C7^5+Regression!$CD$30*5*'In Process Calc.'!$C7^4+Regression!$CC$30*4*'In Process Calc.'!$C7^3 +Regression!$CB$30*3*'In Process Calc.'!$C7^2 + Regression!$CA$30*2*'In Process Calc.'!$C7 + Regression!$BZ$30)/$A7</f>
        <v>3.1902875764950834E-3</v>
      </c>
      <c r="AB7" s="118">
        <f xml:space="preserve"> (Regression!$CE$31*6*'In Process Calc.'!$C7^5+Regression!$CD$31*5*'In Process Calc.'!$C7^4+Regression!$CC$31*4*'In Process Calc.'!$C7^3 +Regression!$CB$31*3*'In Process Calc.'!$C7^2 + Regression!$CA$31*2*'In Process Calc.'!$C7 + Regression!$BZ$31)/$A7</f>
        <v>0</v>
      </c>
      <c r="AC7" s="118">
        <f xml:space="preserve"> (Regression!$CE$32*6*'In Process Calc.'!$C7^5+Regression!$CD$32*5*'In Process Calc.'!$C7^4+Regression!$CC$32*4*'In Process Calc.'!$C7^3 +Regression!$CB$32*3*'In Process Calc.'!$C7^2 + Regression!$CA$32*2*'In Process Calc.'!$C7 + Regression!$BZ$32)/$A7</f>
        <v>5.4897721551916134E-2</v>
      </c>
      <c r="AD7" s="118">
        <f xml:space="preserve"> (Regression!$CE$33*6*'In Process Calc.'!$C7^5+Regression!$CD$33*5*'In Process Calc.'!$C7^4+Regression!$CC$33*4*'In Process Calc.'!$C7^3 +Regression!$CB$33*3*'In Process Calc.'!$C7^2 + Regression!$CA$33*2*'In Process Calc.'!$C7 + Regression!$BZ$33)/$A7</f>
        <v>6.7950822514442094E-2</v>
      </c>
      <c r="AE7" s="118">
        <f xml:space="preserve"> (Regression!$CE$34*6*'In Process Calc.'!$C7^5+Regression!$CD$34*5*'In Process Calc.'!$C7^4+Regression!$CC$34*4*'In Process Calc.'!$C7^3 +Regression!$CB$34*3*'In Process Calc.'!$C7^2 + Regression!$CA$34*2*'In Process Calc.'!$C7 + Regression!$BZ$34)/$A7</f>
        <v>0.23207481068720157</v>
      </c>
      <c r="AF7" s="119">
        <f t="shared" si="0"/>
        <v>-0.33777623398826878</v>
      </c>
      <c r="AG7" s="119">
        <f t="shared" si="3"/>
        <v>0</v>
      </c>
      <c r="AH7" s="119">
        <f t="shared" si="1"/>
        <v>-2.313676852661356E-2</v>
      </c>
      <c r="AI7" s="119">
        <f t="shared" si="2"/>
        <v>-17.971001517501801</v>
      </c>
      <c r="AJ7" s="76">
        <f>'In Process Calc.'!C7</f>
        <v>95.883333333302289</v>
      </c>
      <c r="AK7" s="125">
        <f>((Regression!CL40-Regression!CL41)*1000+'Post Process Calc.'!AK6*'In Process Calc.'!$D7+'In Process Calc.'!$F6*'Measured Data'!BO10)/'In Process Calc.'!$D7</f>
        <v>0.89451027475887213</v>
      </c>
      <c r="AL7" s="125">
        <f>((Regression!CM40-Regression!CM41)*1000+'Measured Data'!AR10*'In Process Calc.'!$D7)/'In Process Calc.'!$D7</f>
        <v>1.9300199577527319</v>
      </c>
      <c r="AM7" s="125">
        <f>((Regression!CN40-Regression!CN41)*1000+'Measured Data'!AS10*'In Process Calc.'!$D7)/'In Process Calc.'!$D7</f>
        <v>1.8231935264896586</v>
      </c>
      <c r="AN7" s="125">
        <f>((Regression!CO40-Regression!CO41)*1000+'Measured Data'!AT10*'In Process Calc.'!$D7)/'In Process Calc.'!$D7</f>
        <v>8.7692328917031261</v>
      </c>
      <c r="AO7" s="125">
        <f>((Regression!CP40-Regression!CP41)*1000+'Measured Data'!AU10*'In Process Calc.'!$D7)/'In Process Calc.'!$D7</f>
        <v>0.65316426420112894</v>
      </c>
      <c r="AP7" s="344">
        <f>((Regression!CQ40-Regression!CQ41)*1000+'Measured Data'!AV10*'In Process Calc.'!$D7)/'In Process Calc.'!$D7</f>
        <v>22.593363191264597</v>
      </c>
      <c r="AQ7" s="125">
        <f>((Regression!CR40-Regression!CR41)*1000+'Measured Data'!AW10*'In Process Calc.'!$D7)/'In Process Calc.'!$D7</f>
        <v>0.26463506692442246</v>
      </c>
      <c r="AR7" s="125">
        <f>((Regression!CS40-Regression!CS41)*1000+'Measured Data'!AX10*'In Process Calc.'!$D7)/'In Process Calc.'!$D7</f>
        <v>2.7577066719982826</v>
      </c>
      <c r="AS7" s="125">
        <f>((Regression!CT40-Regression!CT41)*1000+'Post Process Calc.'!AS6*'In Process Calc.'!$I6+'In Process Calc.'!$E6*'Measured Data'!AB10)/'In Process Calc.'!$D7</f>
        <v>1.1566439930273877</v>
      </c>
      <c r="AT7" s="125">
        <f>((Regression!CU40-Regression!CU41)*1000+'Post Process Calc.'!AT6*'In Process Calc.'!$I6+'In Process Calc.'!$E6*'Measured Data'!AC10)/'In Process Calc.'!$D7</f>
        <v>0.39920530823942924</v>
      </c>
      <c r="AU7" s="125">
        <f>((Regression!CV40-Regression!CV41)*1000+'Post Process Calc.'!AU6*'In Process Calc.'!$I6+'In Process Calc.'!$E6*'Measured Data'!AD10)/'In Process Calc.'!$D7</f>
        <v>2.1641104328603418</v>
      </c>
      <c r="AV7" s="125">
        <f>(-(Regression!CW40-Regression!CW41)*1000+'Post Process Calc.'!AV6*'In Process Calc.'!$D7)/'In Process Calc.'!$D7</f>
        <v>4.9905115584048163</v>
      </c>
      <c r="AW7" s="125">
        <f>((Regression!CX40-Regression!CX41)*1000+'Post Process Calc.'!AW6*'In Process Calc.'!$I6+'In Process Calc.'!$E6*'Measured Data'!AF10)/'In Process Calc.'!$D7</f>
        <v>3.7375493802259503</v>
      </c>
      <c r="AX7" s="125">
        <f>((Regression!CY40-Regression!CY41)*1000+'Post Process Calc.'!AX6*'In Process Calc.'!$I6+'In Process Calc.'!$E6*'Measured Data'!AG10)/'In Process Calc.'!$D7</f>
        <v>2.0766502834298897</v>
      </c>
      <c r="AY7" s="125">
        <f>((Regression!CZ40-Regression!CZ41)*1000+'Post Process Calc.'!AY6*'In Process Calc.'!$I6+'In Process Calc.'!$E6*'Measured Data'!AH10)/'In Process Calc.'!$D7</f>
        <v>0.93062690467583897</v>
      </c>
      <c r="AZ7" s="125">
        <f>((Regression!DA40-Regression!DA41)*1000+'Post Process Calc.'!AZ6*'In Process Calc.'!$I6+'In Process Calc.'!$E6*'Measured Data'!AI10)/'In Process Calc.'!$D7</f>
        <v>-1.8571335991595412</v>
      </c>
      <c r="BA7" s="125">
        <f>((Regression!DB40-Regression!DB41)*1000+'Post Process Calc.'!BA6*'In Process Calc.'!$I6+'In Process Calc.'!$E6*'Measured Data'!AJ10)/'In Process Calc.'!$D7</f>
        <v>1.4962818714813164</v>
      </c>
      <c r="BB7" s="125">
        <f>((Regression!DC40-Regression!DC41)*1000+'Post Process Calc.'!BB6*'In Process Calc.'!$I6+'In Process Calc.'!$E6*'Measured Data'!AK10)/'In Process Calc.'!$D7</f>
        <v>2.7461263985554356</v>
      </c>
      <c r="BC7" s="125">
        <f>((Regression!DD40-Regression!DD41)*1000+'Post Process Calc.'!BC6*'In Process Calc.'!$I6+'In Process Calc.'!$E6*'Measured Data'!AL10)/'In Process Calc.'!$D7</f>
        <v>4.3636575420796797</v>
      </c>
      <c r="BD7" s="125">
        <f>((Regression!DE40-Regression!DE41)*1000+'Post Process Calc.'!BD6*'In Process Calc.'!$I6+'In Process Calc.'!$E6*'Measured Data'!AM10)/'In Process Calc.'!$D7</f>
        <v>2.3442726705016756</v>
      </c>
      <c r="BE7" s="125">
        <f>((Regression!DF40-Regression!DF41)*1000+'Post Process Calc.'!BE6*'In Process Calc.'!$I6+'In Process Calc.'!$E6*'Measured Data'!AN10)/'In Process Calc.'!$D7</f>
        <v>0.55046352652515496</v>
      </c>
      <c r="BF7" s="125">
        <f>((Regression!DG40-Regression!DG41)*1000+'Post Process Calc.'!BF6*'In Process Calc.'!$I6+'In Process Calc.'!$E6*'Measured Data'!AO10)/'In Process Calc.'!$D7</f>
        <v>0.78734716012490435</v>
      </c>
      <c r="BG7" s="125">
        <f>((Regression!DH40-Regression!DH41)*1000+'Post Process Calc.'!BG6*'In Process Calc.'!$I6+'In Process Calc.'!$E6*'Measured Data'!AP10)/'In Process Calc.'!$D7</f>
        <v>2.4656024821678493</v>
      </c>
    </row>
    <row r="8" spans="1:70" x14ac:dyDescent="0.15">
      <c r="A8" s="118">
        <f>'Measured Data'!H12*'In Process Calc.'!D8/1000</f>
        <v>2.0819232494960787</v>
      </c>
      <c r="B8" s="298">
        <f>'Growth Regression'!$P7</f>
        <v>8.8010130448035479E-3</v>
      </c>
      <c r="C8" s="118">
        <f>IF('Measured Data'!O12&gt;0,'Measured Data'!O12, (Regression!$CE$6*6*'In Process Calc.'!$C8^6+Regression!$CD$6*5*'In Process Calc.'!$C8^5+Regression!$CC$6*4*'In Process Calc.'!$C8^3+Regression!$CB$6*3*'In Process Calc.'!$C8^2  + Regression!$CA$6*2*'In Process Calc.'!$C8 + Regression!$BZ$6)/$A8)</f>
        <v>0</v>
      </c>
      <c r="D8" s="118">
        <f>(Regression!$CE$7*6*'In Process Calc.'!$C8^6+Regression!$CD$7*5*'In Process Calc.'!$C8^5+Regression!$CC$7*4*'In Process Calc.'!$C8^3+Regression!$CB$7*3*'In Process Calc.'!$C8^2  + Regression!$CA$7*2*'In Process Calc.'!$C8 + Regression!$BZ$7)/$A8</f>
        <v>1.1043419491347599</v>
      </c>
      <c r="E8" s="118">
        <f xml:space="preserve"> (Regression!$CE$8*6*'In Process Calc.'!$C8^6+Regression!$CD$8*5*'In Process Calc.'!$C8^5+Regression!$CC$8*4*'In Process Calc.'!$C8^3+Regression!$CB$8*3*'In Process Calc.'!$C8^2  + Regression!$CA$8*2*'In Process Calc.'!$C8 + Regression!$BZ$8)/$A8</f>
        <v>-8.9468023808555715E-4</v>
      </c>
      <c r="F8" s="118">
        <f xml:space="preserve"> (Regression!$CE$9*6*'In Process Calc.'!$C8^6+Regression!$CD$9*5*'In Process Calc.'!$C8^5+Regression!$CC$9*4*'In Process Calc.'!$C8^3+Regression!$CB$9*3*'In Process Calc.'!$C8^2  + Regression!$CA$9*2*'In Process Calc.'!$C8 + Regression!$BZ$9)/$A8</f>
        <v>1.1995993326117584E-3</v>
      </c>
      <c r="G8" s="118">
        <f xml:space="preserve"> (Regression!$CE$10*6*'In Process Calc.'!$C8^6+Regression!$CD$10*5*'In Process Calc.'!$C8^5+Regression!$CC$10*4*'In Process Calc.'!$C8^3+Regression!$CB$10*3*'In Process Calc.'!$C8^2  + Regression!$CA$10*2*'In Process Calc.'!$C8 + Regression!$BZ$10)/$A8</f>
        <v>1.4458928505433788E-2</v>
      </c>
      <c r="H8" s="118">
        <f xml:space="preserve"> (Regression!$CE$11*6*'In Process Calc.'!$C8^6+Regression!$CD$11*5*'In Process Calc.'!$C8^5+Regression!$CC$11*4*'In Process Calc.'!$C8^3+Regression!$CB$11*3*'In Process Calc.'!$C8^2  + Regression!$CA$11*2*'In Process Calc.'!$C8 + Regression!$BZ$11)/$A8</f>
        <v>5.3376747404116492E-3</v>
      </c>
      <c r="I8" s="118">
        <f>(Regression!$CE$12*6*'In Process Calc.'!$C8^6+Regression!$CD$12*5*'In Process Calc.'!$C8^5+Regression!$CC$12*4*'In Process Calc.'!$C8^3+Regression!$CB$12*3*'In Process Calc.'!$C8^2  + Regression!$CA$12*2*'In Process Calc.'!$C8 + Regression!$BZ$12)/$A8</f>
        <v>2.0339134635111366E-3</v>
      </c>
      <c r="J8" s="118">
        <f xml:space="preserve"> (Regression!$CE$13*6*'In Process Calc.'!$C8^6+Regression!$CD$13*5*'In Process Calc.'!$C8^5+Regression!$CC$13*4*'In Process Calc.'!$C8^3+Regression!$CB$13*3*'In Process Calc.'!$C8^2  + Regression!$CA$13*2*'In Process Calc.'!$C8 + Regression!$BZ$13)/$A8</f>
        <v>3.5657107396964045E-2</v>
      </c>
      <c r="K8" s="118">
        <f xml:space="preserve"> (Regression!$CE$14*6*'In Process Calc.'!$C8^6+Regression!$CD$14*5*'In Process Calc.'!$C8^5+Regression!$CC$14*4*'In Process Calc.'!$C8^3+Regression!$CB$14*3*'In Process Calc.'!$C8^2  + Regression!$CA$14*2*'In Process Calc.'!$C8 + Regression!$BZ$14)/$A8</f>
        <v>-6.8285689260792445E-4</v>
      </c>
      <c r="L8" s="118">
        <f xml:space="preserve"> (Regression!$CE$15*6*'In Process Calc.'!$C8^6+Regression!$CD$15*5*'In Process Calc.'!$C8^5+Regression!$CC$15*4*'In Process Calc.'!$C8^3+Regression!$CB$15*3*'In Process Calc.'!$C8^2  + Regression!$CA$15*2*'In Process Calc.'!$C8 + Regression!$BZ$15)/$A8</f>
        <v>-2.4603380372059083E-3</v>
      </c>
      <c r="M8" s="118">
        <f xml:space="preserve"> (Regression!$CE$16*6*'In Process Calc.'!$C8^6+Regression!$CD$16*5*'In Process Calc.'!$C8^5+Regression!$CC$16*4*'In Process Calc.'!$C8^3+Regression!$CB$16*3*'In Process Calc.'!$C8^2  + Regression!$CA$16*2*'In Process Calc.'!$C8 + Regression!$BZ$16)/$A8</f>
        <v>-4.9936598530263996E-3</v>
      </c>
      <c r="N8" s="118">
        <f xml:space="preserve"> (Regression!$CE$17*6*'In Process Calc.'!$C8^6+Regression!$CD$17*5*'In Process Calc.'!$C8^5+Regression!$CC$17*4*'In Process Calc.'!$C8^3+Regression!$CB$17*3*'In Process Calc.'!$C8^2  + Regression!$CA$17*2*'In Process Calc.'!$C8 + Regression!$BZ$17)/$A8</f>
        <v>5.8893742819564408E-4</v>
      </c>
      <c r="O8" s="118">
        <f xml:space="preserve"> (Regression!$CE$18*6*'In Process Calc.'!$C8^6+Regression!$CD$18*5*'In Process Calc.'!$C8^5+Regression!$CC$18*4*'In Process Calc.'!$C8^3+Regression!$CB$18*3*'In Process Calc.'!$C8^2  + Regression!$CA$18*2*'In Process Calc.'!$C8 + Regression!$BZ$18)/$A8</f>
        <v>2.121654923544011E-3</v>
      </c>
      <c r="P8" s="118">
        <f xml:space="preserve"> (Regression!$CE$19*6*'In Process Calc.'!$C8^5+Regression!$CD$19*5*'In Process Calc.'!$C8^4+Regression!$CC$19*4*'In Process Calc.'!$C8^3 +Regression!$CB$19*3*'In Process Calc.'!$C8^2 + Regression!$CA$19*2*'In Process Calc.'!$C8 + Regression!$BZ$19)/$A8</f>
        <v>-1.8416798579825006E-2</v>
      </c>
      <c r="Q8" s="118">
        <f xml:space="preserve"> (Regression!$CE$20*6*'In Process Calc.'!$C8^5+Regression!$CD$20*5*'In Process Calc.'!$C8^4+Regression!$CC$20*4*'In Process Calc.'!$C8^3 +Regression!$CB$20*3*'In Process Calc.'!$C8^2 + Regression!$CA$20*2*'In Process Calc.'!$C8 + Regression!$BZ$20)/$A8</f>
        <v>4.4573173908811718E-3</v>
      </c>
      <c r="R8" s="118">
        <f xml:space="preserve"> (Regression!$CE$21*6*'In Process Calc.'!$C8^5+Regression!$CD$21*5*'In Process Calc.'!$C8^4+Regression!$CC$21*4*'In Process Calc.'!$C8^3 +Regression!$CB$21*3*'In Process Calc.'!$C8^2 + Regression!$CA$21*2*'In Process Calc.'!$C8 + Regression!$BZ$21)/$A8</f>
        <v>2.1805534487747739E-3</v>
      </c>
      <c r="S8" s="118">
        <f xml:space="preserve"> (Regression!$CE$22*6*'In Process Calc.'!$C8^5+Regression!$CD$22*5*'In Process Calc.'!$C8^4+Regression!$CC$22*4*'In Process Calc.'!$C8^3 +Regression!$CB$22*3*'In Process Calc.'!$C8^2 + Regression!$CA$22*2*'In Process Calc.'!$C8 + Regression!$BZ$22)/$A8</f>
        <v>5.6386080026713057E-4</v>
      </c>
      <c r="T8" s="118">
        <f xml:space="preserve"> (Regression!$CE$23*6*'In Process Calc.'!$C8^5+Regression!$CD$23*5*'In Process Calc.'!$C8^4+Regression!$CC$23*4*'In Process Calc.'!$C8^3 +Regression!$CB$23*3*'In Process Calc.'!$C8^2 + Regression!$CA$23*2*'In Process Calc.'!$C8 + Regression!$BZ$23)/$A8</f>
        <v>1.347594491370528E-2</v>
      </c>
      <c r="U8" s="118">
        <f xml:space="preserve"> (Regression!$CE$24*6*'In Process Calc.'!$C8^5+Regression!$CD$24*5*'In Process Calc.'!$C8^4+Regression!$CC$24*4*'In Process Calc.'!$C8^3 +Regression!$CB$24*3*'In Process Calc.'!$C8^2 + Regression!$CA$24*2*'In Process Calc.'!$C8 + Regression!$BZ$24)/$A8</f>
        <v>1.0220066985444044E-3</v>
      </c>
      <c r="V8" s="118">
        <f xml:space="preserve"> (Regression!$CE$25*6*'In Process Calc.'!$C8^5+Regression!$CD$25*5*'In Process Calc.'!$C8^4+Regression!$CC$25*4*'In Process Calc.'!$C8^3 +Regression!$CB$25*3*'In Process Calc.'!$C8^2 + Regression!$CA$25*2*'In Process Calc.'!$C8 + Regression!$BZ$25)/$A8</f>
        <v>1.4792652461448794E-3</v>
      </c>
      <c r="W8" s="118">
        <f xml:space="preserve"> (Regression!$CE$26*6*'In Process Calc.'!$C8^5+Regression!$CD$26*5*'In Process Calc.'!$C8^4+Regression!$CC$26*4*'In Process Calc.'!$C8^3 +Regression!$CB$26*3*'In Process Calc.'!$C8^2 + Regression!$CA$26*2*'In Process Calc.'!$C8 + Regression!$BZ$26)/$A8</f>
        <v>8.2518754653367402E-3</v>
      </c>
      <c r="X8" s="118">
        <f xml:space="preserve"> (Regression!$CE$27*6*'In Process Calc.'!$C8^5+Regression!$CD$27*5*'In Process Calc.'!$C8^4+Regression!$CC$27*4*'In Process Calc.'!$C8^3 +Regression!$CB$27*3*'In Process Calc.'!$C8^2 + Regression!$CA$27*2*'In Process Calc.'!$C8 + Regression!$BZ$27)/$A8</f>
        <v>1.9047114587683008E-3</v>
      </c>
      <c r="Y8" s="118">
        <f xml:space="preserve"> (Regression!$CE$28*6*'In Process Calc.'!$C8^5+Regression!$CD$28*5*'In Process Calc.'!$C8^4+Regression!$CC$28*4*'In Process Calc.'!$C8^3 +Regression!$CB$28*3*'In Process Calc.'!$C8^2 + Regression!$CA$28*2*'In Process Calc.'!$C8 + Regression!$BZ$28)/$A8</f>
        <v>5.6491494178137925E-4</v>
      </c>
      <c r="Z8" s="118">
        <f xml:space="preserve"> (Regression!$CE$29*6*'In Process Calc.'!$C8^5+Regression!$CD$29*5*'In Process Calc.'!$C8^4+Regression!$CC$29*4*'In Process Calc.'!$C8^3 +Regression!$CB$29*3*'In Process Calc.'!$C8^2 + Regression!$CA$29*2*'In Process Calc.'!$C8 + Regression!$BZ$29)/$A8</f>
        <v>1.7861037535198688E-4</v>
      </c>
      <c r="AA8" s="118">
        <f xml:space="preserve"> (Regression!$CE$30*6*'In Process Calc.'!$C8^5+Regression!$CD$30*5*'In Process Calc.'!$C8^4+Regression!$CC$30*4*'In Process Calc.'!$C8^3 +Regression!$CB$30*3*'In Process Calc.'!$C8^2 + Regression!$CA$30*2*'In Process Calc.'!$C8 + Regression!$BZ$30)/$A8</f>
        <v>2.9226559879905103E-3</v>
      </c>
      <c r="AB8" s="118">
        <f xml:space="preserve"> (Regression!$CE$31*6*'In Process Calc.'!$C8^5+Regression!$CD$31*5*'In Process Calc.'!$C8^4+Regression!$CC$31*4*'In Process Calc.'!$C8^3 +Regression!$CB$31*3*'In Process Calc.'!$C8^2 + Regression!$CA$31*2*'In Process Calc.'!$C8 + Regression!$BZ$31)/$A8</f>
        <v>0</v>
      </c>
      <c r="AC8" s="118">
        <f xml:space="preserve"> (Regression!$CE$32*6*'In Process Calc.'!$C8^5+Regression!$CD$32*5*'In Process Calc.'!$C8^4+Regression!$CC$32*4*'In Process Calc.'!$C8^3 +Regression!$CB$32*3*'In Process Calc.'!$C8^2 + Regression!$CA$32*2*'In Process Calc.'!$C8 + Regression!$BZ$32)/$A8</f>
        <v>4.8044851949491665E-2</v>
      </c>
      <c r="AD8" s="118">
        <f xml:space="preserve"> (Regression!$CE$33*6*'In Process Calc.'!$C8^5+Regression!$CD$33*5*'In Process Calc.'!$C8^4+Regression!$CC$33*4*'In Process Calc.'!$C8^3 +Regression!$CB$33*3*'In Process Calc.'!$C8^2 + Regression!$CA$33*2*'In Process Calc.'!$C8 + Regression!$BZ$33)/$A8</f>
        <v>5.9902816512387269E-2</v>
      </c>
      <c r="AE8" s="118">
        <f xml:space="preserve"> (Regression!$CE$34*6*'In Process Calc.'!$C8^5+Regression!$CD$34*5*'In Process Calc.'!$C8^4+Regression!$CC$34*4*'In Process Calc.'!$C8^3 +Regression!$CB$34*3*'In Process Calc.'!$C8^2 + Regression!$CA$34*2*'In Process Calc.'!$C8 + Regression!$BZ$34)/$A8</f>
        <v>0.20274770457185851</v>
      </c>
      <c r="AF8" s="119">
        <f t="shared" si="0"/>
        <v>-0.5164972686873941</v>
      </c>
      <c r="AG8" s="119">
        <f t="shared" si="3"/>
        <v>0</v>
      </c>
      <c r="AH8" s="119">
        <f t="shared" si="1"/>
        <v>-1.915065305230185E-2</v>
      </c>
      <c r="AI8" s="119">
        <f t="shared" si="2"/>
        <v>-19.734654595399618</v>
      </c>
      <c r="AJ8" s="76">
        <f>'In Process Calc.'!C8</f>
        <v>114.73333333327901</v>
      </c>
      <c r="AK8" s="125">
        <f>((Regression!CL41-Regression!CL42)*1000+'Post Process Calc.'!AK7*'In Process Calc.'!$D8+'In Process Calc.'!$F7*'Measured Data'!BO11)/'In Process Calc.'!$D8</f>
        <v>0.95033760108328158</v>
      </c>
      <c r="AL8" s="125">
        <f>((Regression!CM41-Regression!CM42)*1000+'Post Process Calc.'!AL7*'In Process Calc.'!$D8)/'In Process Calc.'!$D8</f>
        <v>1.8738936912050828</v>
      </c>
      <c r="AM8" s="125">
        <f>((Regression!CN41-Regression!CN42)*1000+'Post Process Calc.'!AM7*'In Process Calc.'!$D8)/'In Process Calc.'!$D8</f>
        <v>1.0824915413852072</v>
      </c>
      <c r="AN8" s="125">
        <f>((Regression!CO41-Regression!CO42)*1000+'Post Process Calc.'!AN7*'In Process Calc.'!$D8)/'In Process Calc.'!$D8</f>
        <v>8.5584052179452055</v>
      </c>
      <c r="AO8" s="125">
        <f>((Regression!CP41-Regression!CP42)*1000+'Post Process Calc.'!AO7*'In Process Calc.'!$D8)/'In Process Calc.'!$D8</f>
        <v>0.55550438282052816</v>
      </c>
      <c r="AP8" s="125">
        <f>((Regression!CQ41-Regression!CQ42)*1000+'Post Process Calc.'!AP7*'In Process Calc.'!$D8)/'In Process Calc.'!$D8</f>
        <v>20.978749014187606</v>
      </c>
      <c r="AQ8" s="125">
        <f>((Regression!CR41-Regression!CR42)*1000+'Post Process Calc.'!AQ7*'In Process Calc.'!$D8)/'In Process Calc.'!$D8</f>
        <v>0.29872843915271813</v>
      </c>
      <c r="AR8" s="125">
        <f>((Regression!CS41-Regression!CS42)*1000+'Post Process Calc.'!AR7*'In Process Calc.'!$D8)/'In Process Calc.'!$D8</f>
        <v>2.8793919808873132</v>
      </c>
      <c r="AS8" s="125">
        <f>((Regression!CT41-Regression!CT42)*1000+'Post Process Calc.'!AS7*'In Process Calc.'!$I7+'In Process Calc.'!$E7*'Measured Data'!AB11)/'In Process Calc.'!$D8</f>
        <v>1.3980074143923529</v>
      </c>
      <c r="AT8" s="125">
        <f>((Regression!CU41-Regression!CU42)*1000+'Post Process Calc.'!AT7*'In Process Calc.'!$I7+'In Process Calc.'!$E7*'Measured Data'!AC11)/'In Process Calc.'!$D8</f>
        <v>0.36875938840100109</v>
      </c>
      <c r="AU8" s="125">
        <f>((Regression!CV41-Regression!CV42)*1000+'Post Process Calc.'!AU7*'In Process Calc.'!$I7+'In Process Calc.'!$E7*'Measured Data'!AD11)/'In Process Calc.'!$D8</f>
        <v>2.0641970716586857</v>
      </c>
      <c r="AV8" s="125">
        <f>(-(Regression!CW41-Regression!CW42)*1000+'Post Process Calc.'!AV7*'In Process Calc.'!$D8)/'In Process Calc.'!$D8</f>
        <v>4.2680506651666779</v>
      </c>
      <c r="AW8" s="125">
        <f>((Regression!CX41-Regression!CX42)*1000+'Post Process Calc.'!AW7*'In Process Calc.'!$I7+'In Process Calc.'!$E7*'Measured Data'!AF11)/'In Process Calc.'!$D8</f>
        <v>3.5305615331530169</v>
      </c>
      <c r="AX8" s="125">
        <f>((Regression!CY41-Regression!CY42)*1000+'Post Process Calc.'!AX7*'In Process Calc.'!$I7+'In Process Calc.'!$E7*'Measured Data'!AG11)/'In Process Calc.'!$D8</f>
        <v>1.9758509716274804</v>
      </c>
      <c r="AY8" s="125">
        <f>((Regression!CZ41-Regression!CZ42)*1000+'Post Process Calc.'!AY7*'In Process Calc.'!$I7+'In Process Calc.'!$E7*'Measured Data'!AH11)/'In Process Calc.'!$D8</f>
        <v>0.90382930683560825</v>
      </c>
      <c r="AZ8" s="125">
        <f>((Regression!DA41-Regression!DA42)*1000+'Post Process Calc.'!AZ7*'In Process Calc.'!$I7+'In Process Calc.'!$E7*'Measured Data'!AI11)/'In Process Calc.'!$D8</f>
        <v>-2.4985405569752057</v>
      </c>
      <c r="BA8" s="125">
        <f>((Regression!DB41-Regression!DB42)*1000+'Post Process Calc.'!BA7*'In Process Calc.'!$I7+'In Process Calc.'!$E7*'Measured Data'!AJ11)/'In Process Calc.'!$D8</f>
        <v>1.4483116480610774</v>
      </c>
      <c r="BB8" s="125">
        <f>((Regression!DC41-Regression!DC42)*1000+'Post Process Calc.'!BB7*'In Process Calc.'!$I7+'In Process Calc.'!$E7*'Measured Data'!AK11)/'In Process Calc.'!$D8</f>
        <v>2.6786253573151155</v>
      </c>
      <c r="BC8" s="125">
        <f>((Regression!DD41-Regression!DD42)*1000+'Post Process Calc.'!BC7*'In Process Calc.'!$I7+'In Process Calc.'!$E7*'Measured Data'!AL11)/'In Process Calc.'!$D8</f>
        <v>3.9738640509558731</v>
      </c>
      <c r="BD8" s="125">
        <f>((Regression!DE41-Regression!DE42)*1000+'Post Process Calc.'!BD7*'In Process Calc.'!$I7+'In Process Calc.'!$E7*'Measured Data'!AM11)/'In Process Calc.'!$D8</f>
        <v>2.2570759889443277</v>
      </c>
      <c r="BE8" s="125">
        <f>((Regression!DF41-Regression!DF42)*1000+'Post Process Calc.'!BE7*'In Process Calc.'!$I7+'In Process Calc.'!$E7*'Measured Data'!AN11)/'In Process Calc.'!$D8</f>
        <v>0.5239752482430613</v>
      </c>
      <c r="BF8" s="125">
        <f>((Regression!DG41-Regression!DG42)*1000+'Post Process Calc.'!BF7*'In Process Calc.'!$I7+'In Process Calc.'!$E7*'Measured Data'!AO11)/'In Process Calc.'!$D8</f>
        <v>0.77281033771486363</v>
      </c>
      <c r="BG8" s="125">
        <f>((Regression!DH41-Regression!DH42)*1000+'Post Process Calc.'!BG7*'In Process Calc.'!$I7+'In Process Calc.'!$E7*'Measured Data'!AP11)/'In Process Calc.'!$D8</f>
        <v>2.3302051097991621</v>
      </c>
    </row>
    <row r="9" spans="1:70" x14ac:dyDescent="0.15">
      <c r="A9" s="118">
        <f>'Measured Data'!H13*'In Process Calc.'!D9/1000</f>
        <v>2.791906858146286</v>
      </c>
      <c r="B9" s="298">
        <f>'Growth Regression'!$P8</f>
        <v>5.5968477703582974E-3</v>
      </c>
      <c r="C9" s="118">
        <f>IF('Measured Data'!O13&gt;0,'Measured Data'!O13, (Regression!$CE$6*6*'In Process Calc.'!$C9^6+Regression!$CD$6*5*'In Process Calc.'!$C9^5+Regression!$CC$6*4*'In Process Calc.'!$C9^3+Regression!$CB$6*3*'In Process Calc.'!$C9^2  + Regression!$CA$6*2*'In Process Calc.'!$C9 + Regression!$BZ$6)/$A9)</f>
        <v>0</v>
      </c>
      <c r="D9" s="118">
        <f>(Regression!$CE$7*6*'In Process Calc.'!$C9^6+Regression!$CD$7*5*'In Process Calc.'!$C9^5+Regression!$CC$7*4*'In Process Calc.'!$C9^3+Regression!$CB$7*3*'In Process Calc.'!$C9^2  + Regression!$CA$7*2*'In Process Calc.'!$C9 + Regression!$BZ$7)/$A9</f>
        <v>0.95148078632796396</v>
      </c>
      <c r="E9" s="118">
        <f xml:space="preserve"> (Regression!$CE$8*6*'In Process Calc.'!$C9^6+Regression!$CD$8*5*'In Process Calc.'!$C9^5+Regression!$CC$8*4*'In Process Calc.'!$C9^3+Regression!$CB$8*3*'In Process Calc.'!$C9^2  + Regression!$CA$8*2*'In Process Calc.'!$C9 + Regression!$BZ$8)/$A9</f>
        <v>-9.8806005706983472E-5</v>
      </c>
      <c r="F9" s="118">
        <f xml:space="preserve"> (Regression!$CE$9*6*'In Process Calc.'!$C9^6+Regression!$CD$9*5*'In Process Calc.'!$C9^5+Regression!$CC$9*4*'In Process Calc.'!$C9^3+Regression!$CB$9*3*'In Process Calc.'!$C9^2  + Regression!$CA$9*2*'In Process Calc.'!$C9 + Regression!$BZ$9)/$A9</f>
        <v>9.6353007056976996E-4</v>
      </c>
      <c r="G9" s="118">
        <f xml:space="preserve"> (Regression!$CE$10*6*'In Process Calc.'!$C9^6+Regression!$CD$10*5*'In Process Calc.'!$C9^5+Regression!$CC$10*4*'In Process Calc.'!$C9^3+Regression!$CB$10*3*'In Process Calc.'!$C9^2  + Regression!$CA$10*2*'In Process Calc.'!$C9 + Regression!$BZ$10)/$A9</f>
        <v>8.0447412971538408E-3</v>
      </c>
      <c r="H9" s="118">
        <f xml:space="preserve"> (Regression!$CE$11*6*'In Process Calc.'!$C9^6+Regression!$CD$11*5*'In Process Calc.'!$C9^5+Regression!$CC$11*4*'In Process Calc.'!$C9^3+Regression!$CB$11*3*'In Process Calc.'!$C9^2  + Regression!$CA$11*2*'In Process Calc.'!$C9 + Regression!$BZ$11)/$A9</f>
        <v>6.4094332012073329E-3</v>
      </c>
      <c r="I9" s="118">
        <f>(Regression!$CE$12*6*'In Process Calc.'!$C9^6+Regression!$CD$12*5*'In Process Calc.'!$C9^5+Regression!$CC$12*4*'In Process Calc.'!$C9^3+Regression!$CB$12*3*'In Process Calc.'!$C9^2  + Regression!$CA$12*2*'In Process Calc.'!$C9 + Regression!$BZ$12)/$A9</f>
        <v>1.4992564802534022E-3</v>
      </c>
      <c r="J9" s="118">
        <f xml:space="preserve"> (Regression!$CE$13*6*'In Process Calc.'!$C9^6+Regression!$CD$13*5*'In Process Calc.'!$C9^5+Regression!$CC$13*4*'In Process Calc.'!$C9^3+Regression!$CB$13*3*'In Process Calc.'!$C9^2  + Regression!$CA$13*2*'In Process Calc.'!$C9 + Regression!$BZ$13)/$A9</f>
        <v>3.3192934305237579E-2</v>
      </c>
      <c r="K9" s="118">
        <f xml:space="preserve"> (Regression!$CE$14*6*'In Process Calc.'!$C9^6+Regression!$CD$14*5*'In Process Calc.'!$C9^5+Regression!$CC$14*4*'In Process Calc.'!$C9^3+Regression!$CB$14*3*'In Process Calc.'!$C9^2  + Regression!$CA$14*2*'In Process Calc.'!$C9 + Regression!$BZ$14)/$A9</f>
        <v>-4.3580745553101576E-4</v>
      </c>
      <c r="L9" s="118">
        <f xml:space="preserve"> (Regression!$CE$15*6*'In Process Calc.'!$C9^6+Regression!$CD$15*5*'In Process Calc.'!$C9^5+Regression!$CC$15*4*'In Process Calc.'!$C9^3+Regression!$CB$15*3*'In Process Calc.'!$C9^2  + Regression!$CA$15*2*'In Process Calc.'!$C9 + Regression!$BZ$15)/$A9</f>
        <v>-1.5906176243253942E-3</v>
      </c>
      <c r="M9" s="118">
        <f xml:space="preserve"> (Regression!$CE$16*6*'In Process Calc.'!$C9^6+Regression!$CD$16*5*'In Process Calc.'!$C9^5+Regression!$CC$16*4*'In Process Calc.'!$C9^3+Regression!$CB$16*3*'In Process Calc.'!$C9^2  + Regression!$CA$16*2*'In Process Calc.'!$C9 + Regression!$BZ$16)/$A9</f>
        <v>-3.6668429153593491E-3</v>
      </c>
      <c r="N9" s="118">
        <f xml:space="preserve"> (Regression!$CE$17*6*'In Process Calc.'!$C9^6+Regression!$CD$17*5*'In Process Calc.'!$C9^5+Regression!$CC$17*4*'In Process Calc.'!$C9^3+Regression!$CB$17*3*'In Process Calc.'!$C9^2  + Regression!$CA$17*2*'In Process Calc.'!$C9 + Regression!$BZ$17)/$A9</f>
        <v>3.8558165065739089E-4</v>
      </c>
      <c r="O9" s="118">
        <f xml:space="preserve"> (Regression!$CE$18*6*'In Process Calc.'!$C9^6+Regression!$CD$18*5*'In Process Calc.'!$C9^5+Regression!$CC$18*4*'In Process Calc.'!$C9^3+Regression!$CB$18*3*'In Process Calc.'!$C9^2  + Regression!$CA$18*2*'In Process Calc.'!$C9 + Regression!$BZ$18)/$A9</f>
        <v>1.6872973705253946E-3</v>
      </c>
      <c r="P9" s="118">
        <f xml:space="preserve"> (Regression!$CE$19*6*'In Process Calc.'!$C9^5+Regression!$CD$19*5*'In Process Calc.'!$C9^4+Regression!$CC$19*4*'In Process Calc.'!$C9^3 +Regression!$CB$19*3*'In Process Calc.'!$C9^2 + Regression!$CA$19*2*'In Process Calc.'!$C9 + Regression!$BZ$19)/$A9</f>
        <v>-1.4818607822008107E-2</v>
      </c>
      <c r="Q9" s="118">
        <f xml:space="preserve"> (Regression!$CE$20*6*'In Process Calc.'!$C9^5+Regression!$CD$20*5*'In Process Calc.'!$C9^4+Regression!$CC$20*4*'In Process Calc.'!$C9^3 +Regression!$CB$20*3*'In Process Calc.'!$C9^2 + Regression!$CA$20*2*'In Process Calc.'!$C9 + Regression!$BZ$20)/$A9</f>
        <v>3.6410338754809643E-3</v>
      </c>
      <c r="R9" s="118">
        <f xml:space="preserve"> (Regression!$CE$21*6*'In Process Calc.'!$C9^5+Regression!$CD$21*5*'In Process Calc.'!$C9^4+Regression!$CC$21*4*'In Process Calc.'!$C9^3 +Regression!$CB$21*3*'In Process Calc.'!$C9^2 + Regression!$CA$21*2*'In Process Calc.'!$C9 + Regression!$BZ$21)/$A9</f>
        <v>1.7971683135068366E-3</v>
      </c>
      <c r="S9" s="118">
        <f xml:space="preserve"> (Regression!$CE$22*6*'In Process Calc.'!$C9^5+Regression!$CD$22*5*'In Process Calc.'!$C9^4+Regression!$CC$22*4*'In Process Calc.'!$C9^3 +Regression!$CB$22*3*'In Process Calc.'!$C9^2 + Regression!$CA$22*2*'In Process Calc.'!$C9 + Regression!$BZ$22)/$A9</f>
        <v>4.4181221651412724E-4</v>
      </c>
      <c r="T9" s="118">
        <f xml:space="preserve"> (Regression!$CE$23*6*'In Process Calc.'!$C9^5+Regression!$CD$23*5*'In Process Calc.'!$C9^4+Regression!$CC$23*4*'In Process Calc.'!$C9^3 +Regression!$CB$23*3*'In Process Calc.'!$C9^2 + Regression!$CA$23*2*'In Process Calc.'!$C9 + Regression!$BZ$23)/$A9</f>
        <v>1.0318915872931057E-2</v>
      </c>
      <c r="U9" s="118">
        <f xml:space="preserve"> (Regression!$CE$24*6*'In Process Calc.'!$C9^5+Regression!$CD$24*5*'In Process Calc.'!$C9^4+Regression!$CC$24*4*'In Process Calc.'!$C9^3 +Regression!$CB$24*3*'In Process Calc.'!$C9^2 + Regression!$CA$24*2*'In Process Calc.'!$C9 + Regression!$BZ$24)/$A9</f>
        <v>8.1532680297289174E-4</v>
      </c>
      <c r="V9" s="118">
        <f xml:space="preserve"> (Regression!$CE$25*6*'In Process Calc.'!$C9^5+Regression!$CD$25*5*'In Process Calc.'!$C9^4+Regression!$CC$25*4*'In Process Calc.'!$C9^3 +Regression!$CB$25*3*'In Process Calc.'!$C9^2 + Regression!$CA$25*2*'In Process Calc.'!$C9 + Regression!$BZ$25)/$A9</f>
        <v>1.2618493536201659E-3</v>
      </c>
      <c r="W9" s="118">
        <f xml:space="preserve"> (Regression!$CE$26*6*'In Process Calc.'!$C9^5+Regression!$CD$26*5*'In Process Calc.'!$C9^4+Regression!$CC$26*4*'In Process Calc.'!$C9^3 +Regression!$CB$26*3*'In Process Calc.'!$C9^2 + Regression!$CA$26*2*'In Process Calc.'!$C9 + Regression!$BZ$26)/$A9</f>
        <v>6.4101847134114291E-3</v>
      </c>
      <c r="X9" s="118">
        <f xml:space="preserve"> (Regression!$CE$27*6*'In Process Calc.'!$C9^5+Regression!$CD$27*5*'In Process Calc.'!$C9^4+Regression!$CC$27*4*'In Process Calc.'!$C9^3 +Regression!$CB$27*3*'In Process Calc.'!$C9^2 + Regression!$CA$27*2*'In Process Calc.'!$C9 + Regression!$BZ$27)/$A9</f>
        <v>1.6132222851868996E-3</v>
      </c>
      <c r="Y9" s="118">
        <f xml:space="preserve"> (Regression!$CE$28*6*'In Process Calc.'!$C9^5+Regression!$CD$28*5*'In Process Calc.'!$C9^4+Regression!$CC$28*4*'In Process Calc.'!$C9^3 +Regression!$CB$28*3*'In Process Calc.'!$C9^2 + Regression!$CA$28*2*'In Process Calc.'!$C9 + Regression!$BZ$28)/$A9</f>
        <v>4.501525962633327E-4</v>
      </c>
      <c r="Z9" s="118">
        <f xml:space="preserve"> (Regression!$CE$29*6*'In Process Calc.'!$C9^5+Regression!$CD$29*5*'In Process Calc.'!$C9^4+Regression!$CC$29*4*'In Process Calc.'!$C9^3 +Regression!$CB$29*3*'In Process Calc.'!$C9^2 + Regression!$CA$29*2*'In Process Calc.'!$C9 + Regression!$BZ$29)/$A9</f>
        <v>-8.9563555814320848E-5</v>
      </c>
      <c r="AA9" s="118">
        <f xml:space="preserve"> (Regression!$CE$30*6*'In Process Calc.'!$C9^5+Regression!$CD$30*5*'In Process Calc.'!$C9^4+Regression!$CC$30*4*'In Process Calc.'!$C9^3 +Regression!$CB$30*3*'In Process Calc.'!$C9^2 + Regression!$CA$30*2*'In Process Calc.'!$C9 + Regression!$BZ$30)/$A9</f>
        <v>2.4009150500457774E-3</v>
      </c>
      <c r="AB9" s="118">
        <f xml:space="preserve"> (Regression!$CE$31*6*'In Process Calc.'!$C9^5+Regression!$CD$31*5*'In Process Calc.'!$C9^4+Regression!$CC$31*4*'In Process Calc.'!$C9^3 +Regression!$CB$31*3*'In Process Calc.'!$C9^2 + Regression!$CA$31*2*'In Process Calc.'!$C9 + Regression!$BZ$31)/$A9</f>
        <v>0</v>
      </c>
      <c r="AC9" s="118">
        <f xml:space="preserve"> (Regression!$CE$32*6*'In Process Calc.'!$C9^5+Regression!$CD$32*5*'In Process Calc.'!$C9^4+Regression!$CC$32*4*'In Process Calc.'!$C9^3 +Regression!$CB$32*3*'In Process Calc.'!$C9^2 + Regression!$CA$32*2*'In Process Calc.'!$C9 + Regression!$BZ$32)/$A9</f>
        <v>3.7427082451303273E-2</v>
      </c>
      <c r="AD9" s="118">
        <f xml:space="preserve"> (Regression!$CE$33*6*'In Process Calc.'!$C9^5+Regression!$CD$33*5*'In Process Calc.'!$C9^4+Regression!$CC$33*4*'In Process Calc.'!$C9^3 +Regression!$CB$33*3*'In Process Calc.'!$C9^2 + Regression!$CA$33*2*'In Process Calc.'!$C9 + Regression!$BZ$33)/$A9</f>
        <v>4.7120546082792356E-2</v>
      </c>
      <c r="AE9" s="118">
        <f xml:space="preserve"> (Regression!$CE$34*6*'In Process Calc.'!$C9^5+Regression!$CD$34*5*'In Process Calc.'!$C9^4+Regression!$CC$34*4*'In Process Calc.'!$C9^3 +Regression!$CB$34*3*'In Process Calc.'!$C9^2 + Regression!$CA$34*2*'In Process Calc.'!$C9 + Regression!$BZ$34)/$A9</f>
        <v>0.15817123944437395</v>
      </c>
      <c r="AF9" s="119">
        <f t="shared" si="0"/>
        <v>-0.44643862111551402</v>
      </c>
      <c r="AG9" s="119">
        <f t="shared" si="3"/>
        <v>0</v>
      </c>
      <c r="AH9" s="119">
        <f t="shared" si="1"/>
        <v>-1.3129524841744674E-2</v>
      </c>
      <c r="AI9" s="119">
        <f t="shared" si="2"/>
        <v>-23.677694683671319</v>
      </c>
      <c r="AJ9" s="76">
        <f>'In Process Calc.'!C9</f>
        <v>144.70000000001164</v>
      </c>
      <c r="AK9" s="125">
        <f>((Regression!CL42-Regression!CL43)*1000+'Post Process Calc.'!AK8*'In Process Calc.'!$D9+'In Process Calc.'!$F8*'Measured Data'!BO12)/'In Process Calc.'!$D9</f>
        <v>0.98977896386029529</v>
      </c>
      <c r="AL9" s="125">
        <f>((Regression!CM42-Regression!CM43)*1000+'Post Process Calc.'!AL8*'In Process Calc.'!$D9+'In Process Calc.'!$F8*'Measured Data'!BP12)/'In Process Calc.'!$D9</f>
        <v>1.7765472852258799</v>
      </c>
      <c r="AM9" s="125">
        <f>((Regression!CN42-Regression!CN43)*1000+'Post Process Calc.'!AM8*'In Process Calc.'!$D9+'In Process Calc.'!$F8*'Measured Data'!BQ12)/'In Process Calc.'!$D9</f>
        <v>9.2236174785018277E-2</v>
      </c>
      <c r="AN9" s="125">
        <f>((Regression!CO42-Regression!CO43)*1000+'Post Process Calc.'!AN8*'In Process Calc.'!$D9+'In Process Calc.'!$F8*'Measured Data'!BR12)/'In Process Calc.'!$D9</f>
        <v>8.0160032939966612</v>
      </c>
      <c r="AO9" s="125">
        <f>((Regression!CP42-Regression!CP43)*1000+'Post Process Calc.'!AO8*'In Process Calc.'!$D9+'In Process Calc.'!$F8*'Measured Data'!BS12)/'In Process Calc.'!$D9</f>
        <v>0.39732608950968623</v>
      </c>
      <c r="AP9" s="125">
        <f>((Regression!CQ42-Regression!CQ43)*1000+'Post Process Calc.'!AP8*'In Process Calc.'!$D9+'In Process Calc.'!$F8*'Measured Data'!BT12)/'In Process Calc.'!$D9</f>
        <v>17.868036747101847</v>
      </c>
      <c r="AQ9" s="125">
        <f>((Regression!CR42-Regression!CR43)*1000+'Post Process Calc.'!AQ8*'In Process Calc.'!$D9+'In Process Calc.'!$F8*'Measured Data'!BU12)/'In Process Calc.'!$D9</f>
        <v>0.34835084981867986</v>
      </c>
      <c r="AR9" s="125">
        <f>((Regression!CS42-Regression!CS43)*1000+'Post Process Calc.'!AR8*'In Process Calc.'!$D9+'In Process Calc.'!$F8*'Measured Data'!BV12)/'In Process Calc.'!$D9</f>
        <v>3.0596242447614226</v>
      </c>
      <c r="AS9" s="125">
        <f>((Regression!CT42-Regression!CT43)*1000+'Post Process Calc.'!AS8*'In Process Calc.'!$I8+'In Process Calc.'!$E8*'Measured Data'!AB12)/'In Process Calc.'!$D9</f>
        <v>1.7848468971733757</v>
      </c>
      <c r="AT9" s="125">
        <f>((Regression!CU42-Regression!CU43)*1000+'Post Process Calc.'!AT8*'In Process Calc.'!$I8+'In Process Calc.'!$E8*'Measured Data'!AC12)/'In Process Calc.'!$D9</f>
        <v>0.3261998037981948</v>
      </c>
      <c r="AU9" s="125">
        <f>((Regression!CV42-Regression!CV43)*1000+'Post Process Calc.'!AU8*'In Process Calc.'!$I8+'In Process Calc.'!$E8*'Measured Data'!AD12)/'In Process Calc.'!$D9</f>
        <v>1.8930879368622211</v>
      </c>
      <c r="AV9" s="125">
        <f>(-(Regression!CW42-Regression!CW43)*1000+'Post Process Calc.'!AV8*'In Process Calc.'!$D9)/'In Process Calc.'!$D9</f>
        <v>2.6927442789464475</v>
      </c>
      <c r="AW9" s="125">
        <f>((Regression!CX42-Regression!CX43)*1000+'Post Process Calc.'!AW8*'In Process Calc.'!$I8+'In Process Calc.'!$E8*'Measured Data'!AF12)/'In Process Calc.'!$D9</f>
        <v>3.1654849593584866</v>
      </c>
      <c r="AX9" s="125">
        <f>((Regression!CY42-Regression!CY43)*1000+'Post Process Calc.'!AX8*'In Process Calc.'!$I8+'In Process Calc.'!$E8*'Measured Data'!AG12)/'In Process Calc.'!$D9</f>
        <v>1.7963386470698937</v>
      </c>
      <c r="AY9" s="125">
        <f>((Regression!CZ42-Regression!CZ43)*1000+'Post Process Calc.'!AY8*'In Process Calc.'!$I8+'In Process Calc.'!$E8*'Measured Data'!AH12)/'In Process Calc.'!$D9</f>
        <v>0.85876548372326722</v>
      </c>
      <c r="AZ9" s="125">
        <f>((Regression!DA42-Regression!DA43)*1000+'Post Process Calc.'!AZ8*'In Process Calc.'!$I8+'In Process Calc.'!$E8*'Measured Data'!AI12)/'In Process Calc.'!$D9</f>
        <v>-3.5653668911506511</v>
      </c>
      <c r="BA9" s="125">
        <f>((Regression!DB42-Regression!DB43)*1000+'Post Process Calc.'!BA8*'In Process Calc.'!$I8+'In Process Calc.'!$E8*'Measured Data'!AJ12)/'In Process Calc.'!$D9</f>
        <v>1.3656908538546702</v>
      </c>
      <c r="BB9" s="125">
        <f>((Regression!DC42-Regression!DC43)*1000+'Post Process Calc.'!BB8*'In Process Calc.'!$I8+'In Process Calc.'!$E8*'Measured Data'!AK12)/'In Process Calc.'!$D9</f>
        <v>2.5546120519788698</v>
      </c>
      <c r="BC9" s="125">
        <f>((Regression!DD42-Regression!DD43)*1000+'Post Process Calc.'!BC8*'In Process Calc.'!$I8+'In Process Calc.'!$E8*'Measured Data'!AL12)/'In Process Calc.'!$D9</f>
        <v>3.3151639361862846</v>
      </c>
      <c r="BD9" s="125">
        <f>((Regression!DE42-Regression!DE43)*1000+'Post Process Calc.'!BD8*'In Process Calc.'!$I8+'In Process Calc.'!$E8*'Measured Data'!AM12)/'In Process Calc.'!$D9</f>
        <v>2.0980263263647889</v>
      </c>
      <c r="BE9" s="125">
        <f>((Regression!DF42-Regression!DF43)*1000+'Post Process Calc.'!BE8*'In Process Calc.'!$I8+'In Process Calc.'!$E8*'Measured Data'!AN12)/'In Process Calc.'!$D9</f>
        <v>0.47831091491658878</v>
      </c>
      <c r="BF9" s="125">
        <f>((Regression!DG42-Regression!DG43)*1000+'Post Process Calc.'!BF8*'In Process Calc.'!$I8+'In Process Calc.'!$E8*'Measured Data'!AO12)/'In Process Calc.'!$D9</f>
        <v>0.77134178184475688</v>
      </c>
      <c r="BG9" s="125">
        <f>((Regression!DH42-Regression!DH43)*1000+'Post Process Calc.'!BG8*'In Process Calc.'!$I8+'In Process Calc.'!$E8*'Measured Data'!AP12)/'In Process Calc.'!$D9</f>
        <v>2.0900908779357579</v>
      </c>
    </row>
    <row r="10" spans="1:70" x14ac:dyDescent="0.15">
      <c r="A10" s="118">
        <f>'Measured Data'!H14*'In Process Calc.'!D10/1000</f>
        <v>3.0002148588544464</v>
      </c>
      <c r="B10" s="298">
        <f>'Growth Regression'!$P9</f>
        <v>3.9028447135746277E-3</v>
      </c>
      <c r="C10" s="118">
        <f>IF('Measured Data'!O14&gt;0,'Measured Data'!O14, (Regression!$CE$6*6*'In Process Calc.'!$C10^6+Regression!$CD$6*5*'In Process Calc.'!$C10^5+Regression!$CC$6*4*'In Process Calc.'!$C10^3+Regression!$CB$6*3*'In Process Calc.'!$C10^2  + Regression!$CA$6*2*'In Process Calc.'!$C10 + Regression!$BZ$6)/$A10)</f>
        <v>0</v>
      </c>
      <c r="D10" s="118">
        <f>(Regression!$CE$7*6*'In Process Calc.'!$C10^6+Regression!$CD$7*5*'In Process Calc.'!$C10^5+Regression!$CC$7*4*'In Process Calc.'!$C10^3+Regression!$CB$7*3*'In Process Calc.'!$C10^2  + Regression!$CA$7*2*'In Process Calc.'!$C10 + Regression!$BZ$7)/$A10</f>
        <v>0.94202505926051283</v>
      </c>
      <c r="E10" s="118">
        <f xml:space="preserve"> (Regression!$CE$8*6*'In Process Calc.'!$C10^6+Regression!$CD$8*5*'In Process Calc.'!$C10^5+Regression!$CC$8*4*'In Process Calc.'!$C10^3+Regression!$CB$8*3*'In Process Calc.'!$C10^2  + Regression!$CA$8*2*'In Process Calc.'!$C10 + Regression!$BZ$8)/$A10</f>
        <v>2.3632496324937929E-4</v>
      </c>
      <c r="F10" s="118">
        <f xml:space="preserve"> (Regression!$CE$9*6*'In Process Calc.'!$C10^6+Regression!$CD$9*5*'In Process Calc.'!$C10^5+Regression!$CC$9*4*'In Process Calc.'!$C10^3+Regression!$CB$9*3*'In Process Calc.'!$C10^2  + Regression!$CA$9*2*'In Process Calc.'!$C10 + Regression!$BZ$9)/$A10</f>
        <v>9.2157393761971621E-4</v>
      </c>
      <c r="G10" s="118">
        <f xml:space="preserve"> (Regression!$CE$10*6*'In Process Calc.'!$C10^6+Regression!$CD$10*5*'In Process Calc.'!$C10^5+Regression!$CC$10*4*'In Process Calc.'!$C10^3+Regression!$CB$10*3*'In Process Calc.'!$C10^2  + Regression!$CA$10*2*'In Process Calc.'!$C10 + Regression!$BZ$10)/$A10</f>
        <v>5.4506439192913685E-3</v>
      </c>
      <c r="H10" s="118">
        <f xml:space="preserve"> (Regression!$CE$11*6*'In Process Calc.'!$C10^6+Regression!$CD$11*5*'In Process Calc.'!$C10^5+Regression!$CC$11*4*'In Process Calc.'!$C10^3+Regression!$CB$11*3*'In Process Calc.'!$C10^2  + Regression!$CA$11*2*'In Process Calc.'!$C10 + Regression!$BZ$11)/$A10</f>
        <v>7.4440866044825421E-3</v>
      </c>
      <c r="I10" s="118">
        <f>(Regression!$CE$12*6*'In Process Calc.'!$C10^6+Regression!$CD$12*5*'In Process Calc.'!$C10^5+Regression!$CC$12*4*'In Process Calc.'!$C10^3+Regression!$CB$12*3*'In Process Calc.'!$C10^2  + Regression!$CA$12*2*'In Process Calc.'!$C10 + Regression!$BZ$12)/$A10</f>
        <v>1.342505415134314E-3</v>
      </c>
      <c r="J10" s="118">
        <f xml:space="preserve"> (Regression!$CE$13*6*'In Process Calc.'!$C10^6+Regression!$CD$13*5*'In Process Calc.'!$C10^5+Regression!$CC$13*4*'In Process Calc.'!$C10^3+Regression!$CB$13*3*'In Process Calc.'!$C10^2  + Regression!$CA$13*2*'In Process Calc.'!$C10 + Regression!$BZ$13)/$A10</f>
        <v>3.5578259104492867E-2</v>
      </c>
      <c r="K10" s="118">
        <f xml:space="preserve"> (Regression!$CE$14*6*'In Process Calc.'!$C10^6+Regression!$CD$14*5*'In Process Calc.'!$C10^5+Regression!$CC$14*4*'In Process Calc.'!$C10^3+Regression!$CB$14*3*'In Process Calc.'!$C10^2  + Regression!$CA$14*2*'In Process Calc.'!$C10 + Regression!$BZ$14)/$A10</f>
        <v>-3.4201309165245001E-4</v>
      </c>
      <c r="L10" s="118">
        <f xml:space="preserve"> (Regression!$CE$15*6*'In Process Calc.'!$C10^6+Regression!$CD$15*5*'In Process Calc.'!$C10^5+Regression!$CC$15*4*'In Process Calc.'!$C10^3+Regression!$CB$15*3*'In Process Calc.'!$C10^2  + Regression!$CA$15*2*'In Process Calc.'!$C10 + Regression!$BZ$15)/$A10</f>
        <v>-1.2461406051047952E-3</v>
      </c>
      <c r="M10" s="118">
        <f xml:space="preserve"> (Regression!$CE$16*6*'In Process Calc.'!$C10^6+Regression!$CD$16*5*'In Process Calc.'!$C10^5+Regression!$CC$16*4*'In Process Calc.'!$C10^3+Regression!$CB$16*3*'In Process Calc.'!$C10^2  + Regression!$CA$16*2*'In Process Calc.'!$C10 + Regression!$BZ$16)/$A10</f>
        <v>-3.3223049975922973E-3</v>
      </c>
      <c r="N10" s="118">
        <f xml:space="preserve"> (Regression!$CE$17*6*'In Process Calc.'!$C10^6+Regression!$CD$17*5*'In Process Calc.'!$C10^5+Regression!$CC$17*4*'In Process Calc.'!$C10^3+Regression!$CB$17*3*'In Process Calc.'!$C10^2  + Regression!$CA$17*2*'In Process Calc.'!$C10 + Regression!$BZ$17)/$A10</f>
        <v>3.5631821612501545E-4</v>
      </c>
      <c r="O10" s="118">
        <f xml:space="preserve"> (Regression!$CE$18*6*'In Process Calc.'!$C10^6+Regression!$CD$18*5*'In Process Calc.'!$C10^5+Regression!$CC$18*4*'In Process Calc.'!$C10^3+Regression!$CB$18*3*'In Process Calc.'!$C10^2  + Regression!$CA$18*2*'In Process Calc.'!$C10 + Regression!$BZ$18)/$A10</f>
        <v>1.6147647004134294E-3</v>
      </c>
      <c r="P10" s="118">
        <f xml:space="preserve"> (Regression!$CE$19*6*'In Process Calc.'!$C10^5+Regression!$CD$19*5*'In Process Calc.'!$C10^4+Regression!$CC$19*4*'In Process Calc.'!$C10^3 +Regression!$CB$19*3*'In Process Calc.'!$C10^2 + Regression!$CA$19*2*'In Process Calc.'!$C10 + Regression!$BZ$19)/$A10</f>
        <v>-1.0144932794758641E-2</v>
      </c>
      <c r="Q10" s="118">
        <f xml:space="preserve"> (Regression!$CE$20*6*'In Process Calc.'!$C10^5+Regression!$CD$20*5*'In Process Calc.'!$C10^4+Regression!$CC$20*4*'In Process Calc.'!$C10^3 +Regression!$CB$20*3*'In Process Calc.'!$C10^2 + Regression!$CA$20*2*'In Process Calc.'!$C10 + Regression!$BZ$20)/$A10</f>
        <v>3.5080203390664959E-3</v>
      </c>
      <c r="R10" s="118">
        <f xml:space="preserve"> (Regression!$CE$21*6*'In Process Calc.'!$C10^5+Regression!$CD$21*5*'In Process Calc.'!$C10^4+Regression!$CC$21*4*'In Process Calc.'!$C10^3 +Regression!$CB$21*3*'In Process Calc.'!$C10^2 + Regression!$CA$21*2*'In Process Calc.'!$C10 + Regression!$BZ$21)/$A10</f>
        <v>1.7361466333842205E-3</v>
      </c>
      <c r="S10" s="118">
        <f xml:space="preserve"> (Regression!$CE$22*6*'In Process Calc.'!$C10^5+Regression!$CD$22*5*'In Process Calc.'!$C10^4+Regression!$CC$22*4*'In Process Calc.'!$C10^3 +Regression!$CB$22*3*'In Process Calc.'!$C10^2 + Regression!$CA$22*2*'In Process Calc.'!$C10 + Regression!$BZ$22)/$A10</f>
        <v>4.2283256331067647E-4</v>
      </c>
      <c r="T10" s="118">
        <f xml:space="preserve"> (Regression!$CE$23*6*'In Process Calc.'!$C10^5+Regression!$CD$23*5*'In Process Calc.'!$C10^4+Regression!$CC$23*4*'In Process Calc.'!$C10^3 +Regression!$CB$23*3*'In Process Calc.'!$C10^2 + Regression!$CA$23*2*'In Process Calc.'!$C10 + Regression!$BZ$23)/$A10</f>
        <v>9.58209208287099E-3</v>
      </c>
      <c r="U10" s="118">
        <f xml:space="preserve"> (Regression!$CE$24*6*'In Process Calc.'!$C10^5+Regression!$CD$24*5*'In Process Calc.'!$C10^4+Regression!$CC$24*4*'In Process Calc.'!$C10^3 +Regression!$CB$24*3*'In Process Calc.'!$C10^2 + Regression!$CA$24*2*'In Process Calc.'!$C10 + Regression!$BZ$24)/$A10</f>
        <v>7.7789037227006519E-4</v>
      </c>
      <c r="V10" s="118">
        <f xml:space="preserve"> (Regression!$CE$25*6*'In Process Calc.'!$C10^5+Regression!$CD$25*5*'In Process Calc.'!$C10^4+Regression!$CC$25*4*'In Process Calc.'!$C10^3 +Regression!$CB$25*3*'In Process Calc.'!$C10^2 + Regression!$CA$25*2*'In Process Calc.'!$C10 + Regression!$BZ$25)/$A10</f>
        <v>1.2443943397081479E-3</v>
      </c>
      <c r="W10" s="118">
        <f xml:space="preserve"> (Regression!$CE$26*6*'In Process Calc.'!$C10^5+Regression!$CD$26*5*'In Process Calc.'!$C10^4+Regression!$CC$26*4*'In Process Calc.'!$C10^3 +Regression!$CB$26*3*'In Process Calc.'!$C10^2 + Regression!$CA$26*2*'In Process Calc.'!$C10 + Regression!$BZ$26)/$A10</f>
        <v>5.9702112438059108E-3</v>
      </c>
      <c r="X10" s="118">
        <f xml:space="preserve"> (Regression!$CE$27*6*'In Process Calc.'!$C10^5+Regression!$CD$27*5*'In Process Calc.'!$C10^4+Regression!$CC$27*4*'In Process Calc.'!$C10^3 +Regression!$CB$27*3*'In Process Calc.'!$C10^2 + Regression!$CA$27*2*'In Process Calc.'!$C10 + Regression!$BZ$27)/$A10</f>
        <v>1.5858983454742996E-3</v>
      </c>
      <c r="Y10" s="118">
        <f xml:space="preserve"> (Regression!$CE$28*6*'In Process Calc.'!$C10^5+Regression!$CD$28*5*'In Process Calc.'!$C10^4+Regression!$CC$28*4*'In Process Calc.'!$C10^3 +Regression!$CB$28*3*'In Process Calc.'!$C10^2 + Regression!$CA$28*2*'In Process Calc.'!$C10 + Regression!$BZ$28)/$A10</f>
        <v>4.2775429427963644E-4</v>
      </c>
      <c r="Z10" s="118">
        <f xml:space="preserve"> (Regression!$CE$29*6*'In Process Calc.'!$C10^5+Regression!$CD$29*5*'In Process Calc.'!$C10^4+Regression!$CC$29*4*'In Process Calc.'!$C10^3 +Regression!$CB$29*3*'In Process Calc.'!$C10^2 + Regression!$CA$29*2*'In Process Calc.'!$C10 + Regression!$BZ$29)/$A10</f>
        <v>-1.755097525567119E-4</v>
      </c>
      <c r="AA10" s="118">
        <f xml:space="preserve"> (Regression!$CE$30*6*'In Process Calc.'!$C10^5+Regression!$CD$30*5*'In Process Calc.'!$C10^4+Regression!$CC$30*4*'In Process Calc.'!$C10^3 +Regression!$CB$30*3*'In Process Calc.'!$C10^2 + Regression!$CA$30*2*'In Process Calc.'!$C10 + Regression!$BZ$30)/$A10</f>
        <v>2.319565459489845E-3</v>
      </c>
      <c r="AB10" s="118">
        <f xml:space="preserve"> (Regression!$CE$31*6*'In Process Calc.'!$C10^5+Regression!$CD$31*5*'In Process Calc.'!$C10^4+Regression!$CC$31*4*'In Process Calc.'!$C10^3 +Regression!$CB$31*3*'In Process Calc.'!$C10^2 + Regression!$CA$31*2*'In Process Calc.'!$C10 + Regression!$BZ$31)/$A10</f>
        <v>0</v>
      </c>
      <c r="AC10" s="118">
        <f xml:space="preserve"> (Regression!$CE$32*6*'In Process Calc.'!$C10^5+Regression!$CD$32*5*'In Process Calc.'!$C10^4+Regression!$CC$32*4*'In Process Calc.'!$C10^3 +Regression!$CB$32*3*'In Process Calc.'!$C10^2 + Regression!$CA$32*2*'In Process Calc.'!$C10 + Regression!$BZ$32)/$A10</f>
        <v>3.5184368347230176E-2</v>
      </c>
      <c r="AD10" s="118">
        <f xml:space="preserve"> (Regression!$CE$33*6*'In Process Calc.'!$C10^5+Regression!$CD$33*5*'In Process Calc.'!$C10^4+Regression!$CC$33*4*'In Process Calc.'!$C10^3 +Regression!$CB$33*3*'In Process Calc.'!$C10^2 + Regression!$CA$33*2*'In Process Calc.'!$C10 + Regression!$BZ$33)/$A10</f>
        <v>4.456066061435128E-2</v>
      </c>
      <c r="AE10" s="118">
        <f xml:space="preserve"> (Regression!$CE$34*6*'In Process Calc.'!$C10^5+Regression!$CD$34*5*'In Process Calc.'!$C10^4+Regression!$CC$34*4*'In Process Calc.'!$C10^3 +Regression!$CB$34*3*'In Process Calc.'!$C10^2 + Regression!$CA$34*2*'In Process Calc.'!$C10 + Regression!$BZ$34)/$A10</f>
        <v>0.14925744145626785</v>
      </c>
      <c r="AF10" s="119">
        <f t="shared" si="0"/>
        <v>-0.28514415966680973</v>
      </c>
      <c r="AG10" s="119">
        <f t="shared" si="3"/>
        <v>0</v>
      </c>
      <c r="AH10" s="119">
        <f t="shared" si="1"/>
        <v>-9.6129799563256357E-3</v>
      </c>
      <c r="AI10" s="119">
        <f t="shared" si="2"/>
        <v>-28.016740635788899</v>
      </c>
      <c r="AJ10" s="76">
        <f>'In Process Calc.'!C10</f>
        <v>165.26666666666279</v>
      </c>
      <c r="AK10" s="125">
        <f>((Regression!CL43-Regression!CL44)*1000+'Measured Data'!AQ13*'In Process Calc.'!$D10+'In Process Calc.'!$F9*'Measured Data'!BO13)/'In Process Calc.'!$D10</f>
        <v>2.0897860120758147</v>
      </c>
      <c r="AL10" s="125">
        <f>((Regression!CM43-Regression!CM44)*1000+'Measured Data'!AR13*'In Process Calc.'!$D10+'In Process Calc.'!$F9*'Measured Data'!BP13)/'In Process Calc.'!$D10</f>
        <v>2.2242214004713983</v>
      </c>
      <c r="AM10" s="125">
        <f>((Regression!CN43-Regression!CN44)*1000+'Measured Data'!AS13*'In Process Calc.'!$D10+'In Process Calc.'!$F9*'Measured Data'!BQ13)/'In Process Calc.'!$D10</f>
        <v>0.60306052802911525</v>
      </c>
      <c r="AN10" s="125">
        <f>((Regression!CO43-Regression!CO44)*1000+'Measured Data'!AT13*'In Process Calc.'!$D10+'In Process Calc.'!$F9*'Measured Data'!BR13)/'In Process Calc.'!$D10</f>
        <v>7.3373724826629463</v>
      </c>
      <c r="AO10" s="125">
        <f>((Regression!CP43-Regression!CP44)*1000+'Measured Data'!AU13*'In Process Calc.'!$D10+'In Process Calc.'!$F9*'Measured Data'!BS13)/'In Process Calc.'!$D10</f>
        <v>0.33483584816357509</v>
      </c>
      <c r="AP10" s="344">
        <f>((Regression!CQ43-Regression!CQ44)*1000+'Measured Data'!AV13*'In Process Calc.'!$D10+'In Process Calc.'!$F9*'Measured Data'!BT13)/'In Process Calc.'!$D10</f>
        <v>31.614311108139049</v>
      </c>
      <c r="AQ10" s="125">
        <f>((Regression!CR43-Regression!CR44)*1000+'Measured Data'!AW13*'In Process Calc.'!$D10+'In Process Calc.'!$F9*'Measured Data'!BU13)/'In Process Calc.'!$D10</f>
        <v>0.38623152266423105</v>
      </c>
      <c r="AR10" s="125">
        <f>((Regression!CS43-Regression!CS44)*1000+'Measured Data'!AX13*'In Process Calc.'!$D10+'In Process Calc.'!$F9*'Measured Data'!BV13)/'In Process Calc.'!$D10</f>
        <v>2.9618917700824929</v>
      </c>
      <c r="AS10" s="125">
        <f>((Regression!CT43-Regression!CT44)*1000+'Post Process Calc.'!AS9*'In Process Calc.'!$I9+'In Process Calc.'!$E9*'Measured Data'!AB13)/'In Process Calc.'!$D10</f>
        <v>2.0617086178913784</v>
      </c>
      <c r="AT10" s="125">
        <f>((Regression!CU43-Regression!CU44)*1000+'Post Process Calc.'!AT9*'In Process Calc.'!$I9+'In Process Calc.'!$E9*'Measured Data'!AC13)/'In Process Calc.'!$D10</f>
        <v>0.30939861957381393</v>
      </c>
      <c r="AU10" s="125">
        <f>((Regression!CV43-Regression!CV44)*1000+'Post Process Calc.'!AU9*'In Process Calc.'!$I9+'In Process Calc.'!$E9*'Measured Data'!AD13)/'In Process Calc.'!$D10</f>
        <v>1.7744140056116549</v>
      </c>
      <c r="AV10" s="125">
        <f>(-(Regression!CW43-Regression!CW44)*1000+'Post Process Calc.'!AV9*'In Process Calc.'!$D10)/'In Process Calc.'!$D10</f>
        <v>1.7372703147385058</v>
      </c>
      <c r="AW10" s="125">
        <f>((Regression!CX43-Regression!CX44)*1000+'Post Process Calc.'!AW9*'In Process Calc.'!$I9+'In Process Calc.'!$E9*'Measured Data'!AF13)/'In Process Calc.'!$D10</f>
        <v>2.8831806735728152</v>
      </c>
      <c r="AX10" s="125">
        <f>((Regression!CY43-Regression!CY44)*1000+'Post Process Calc.'!AX9*'In Process Calc.'!$I9+'In Process Calc.'!$E9*'Measured Data'!AG13)/'In Process Calc.'!$D10</f>
        <v>1.6603982852949497</v>
      </c>
      <c r="AY10" s="125">
        <f>((Regression!CZ43-Regression!CZ44)*1000+'Post Process Calc.'!AY9*'In Process Calc.'!$I9+'In Process Calc.'!$E9*'Measured Data'!AH13)/'In Process Calc.'!$D10</f>
        <v>0.82864353462459728</v>
      </c>
      <c r="AZ10" s="125">
        <f>((Regression!DA43-Regression!DA44)*1000+'Post Process Calc.'!AZ9*'In Process Calc.'!$I9+'In Process Calc.'!$E9*'Measured Data'!AI13)/'In Process Calc.'!$D10</f>
        <v>-3.8929946061865439</v>
      </c>
      <c r="BA10" s="125">
        <f>((Regression!DB43-Regression!DB44)*1000+'Post Process Calc.'!BA9*'In Process Calc.'!$I9+'In Process Calc.'!$E9*'Measured Data'!AJ13)/'In Process Calc.'!$D10</f>
        <v>1.3019004893116535</v>
      </c>
      <c r="BB10" s="125">
        <f>((Regression!DC43-Regression!DC44)*1000+'Post Process Calc.'!BB9*'In Process Calc.'!$I9+'In Process Calc.'!$E9*'Measured Data'!AK13)/'In Process Calc.'!$D10</f>
        <v>2.456848385511377</v>
      </c>
      <c r="BC10" s="125">
        <f>((Regression!DD43-Regression!DD44)*1000+'Post Process Calc.'!BC9*'In Process Calc.'!$I9+'In Process Calc.'!$E9*'Measured Data'!AL13)/'In Process Calc.'!$D10</f>
        <v>2.8352690729616583</v>
      </c>
      <c r="BD10" s="125">
        <f>((Regression!DE43-Regression!DE44)*1000+'Post Process Calc.'!BD9*'In Process Calc.'!$I9+'In Process Calc.'!$E9*'Measured Data'!AM13)/'In Process Calc.'!$D10</f>
        <v>1.9843344766965465</v>
      </c>
      <c r="BE10" s="125">
        <f>((Regression!DF43-Regression!DF44)*1000+'Post Process Calc.'!BE9*'In Process Calc.'!$I9+'In Process Calc.'!$E9*'Measured Data'!AN13)/'In Process Calc.'!$D10</f>
        <v>0.44483776223851895</v>
      </c>
      <c r="BF10" s="125">
        <f>((Regression!DG43-Regression!DG44)*1000+'Post Process Calc.'!BF9*'In Process Calc.'!$I9+'In Process Calc.'!$E9*'Measured Data'!AO13)/'In Process Calc.'!$D10</f>
        <v>0.77347470504962279</v>
      </c>
      <c r="BG10" s="125">
        <f>((Regression!DH43-Regression!DH44)*1000+'Post Process Calc.'!BG9*'In Process Calc.'!$I9+'In Process Calc.'!$E9*'Measured Data'!AP13)/'In Process Calc.'!$D10</f>
        <v>1.9097791063576455</v>
      </c>
    </row>
    <row r="11" spans="1:70" x14ac:dyDescent="0.15">
      <c r="A11" s="118">
        <f>'Measured Data'!H15*'In Process Calc.'!D11/1000</f>
        <v>3.0755735503717041</v>
      </c>
      <c r="B11" s="298">
        <f>'Growth Regression'!$P10</f>
        <v>2.5094464679544801E-3</v>
      </c>
      <c r="C11" s="118">
        <f>IF('Measured Data'!O15&gt;0,'Measured Data'!O15, (Regression!$CE$6*6*'In Process Calc.'!$C11^6+Regression!$CD$6*5*'In Process Calc.'!$C11^5+Regression!$CC$6*4*'In Process Calc.'!$C11^3+Regression!$CB$6*3*'In Process Calc.'!$C11^2  + Regression!$CA$6*2*'In Process Calc.'!$C11 + Regression!$BZ$6)/$A11)</f>
        <v>0</v>
      </c>
      <c r="D11" s="118">
        <f>(Regression!$CE$7*6*'In Process Calc.'!$C11^6+Regression!$CD$7*5*'In Process Calc.'!$C11^5+Regression!$CC$7*4*'In Process Calc.'!$C11^3+Regression!$CB$7*3*'In Process Calc.'!$C11^2  + Regression!$CA$7*2*'In Process Calc.'!$C11 + Regression!$BZ$7)/$A11</f>
        <v>0.95723148173006933</v>
      </c>
      <c r="E11" s="118">
        <f xml:space="preserve"> (Regression!$CE$8*6*'In Process Calc.'!$C11^6+Regression!$CD$8*5*'In Process Calc.'!$C11^5+Regression!$CC$8*4*'In Process Calc.'!$C11^3+Regression!$CB$8*3*'In Process Calc.'!$C11^2  + Regression!$CA$8*2*'In Process Calc.'!$C11 + Regression!$BZ$8)/$A11</f>
        <v>5.5800455847837473E-4</v>
      </c>
      <c r="F11" s="118">
        <f xml:space="preserve"> (Regression!$CE$9*6*'In Process Calc.'!$C11^6+Regression!$CD$9*5*'In Process Calc.'!$C11^5+Regression!$CC$9*4*'In Process Calc.'!$C11^3+Regression!$CB$9*3*'In Process Calc.'!$C11^2  + Regression!$CA$9*2*'In Process Calc.'!$C11 + Regression!$BZ$9)/$A11</f>
        <v>9.0822014853475476E-4</v>
      </c>
      <c r="G11" s="118">
        <f xml:space="preserve"> (Regression!$CE$10*6*'In Process Calc.'!$C11^6+Regression!$CD$10*5*'In Process Calc.'!$C11^5+Regression!$CC$10*4*'In Process Calc.'!$C11^3+Regression!$CB$10*3*'In Process Calc.'!$C11^2  + Regression!$CA$10*2*'In Process Calc.'!$C11 + Regression!$BZ$10)/$A11</f>
        <v>3.0998395711594635E-3</v>
      </c>
      <c r="H11" s="118">
        <f xml:space="preserve"> (Regression!$CE$11*6*'In Process Calc.'!$C11^6+Regression!$CD$11*5*'In Process Calc.'!$C11^5+Regression!$CC$11*4*'In Process Calc.'!$C11^3+Regression!$CB$11*3*'In Process Calc.'!$C11^2  + Regression!$CA$11*2*'In Process Calc.'!$C11 + Regression!$BZ$11)/$A11</f>
        <v>8.6526643960113669E-3</v>
      </c>
      <c r="I11" s="118">
        <f>(Regression!$CE$12*6*'In Process Calc.'!$C11^6+Regression!$CD$12*5*'In Process Calc.'!$C11^5+Regression!$CC$12*4*'In Process Calc.'!$C11^3+Regression!$CB$12*3*'In Process Calc.'!$C11^2  + Regression!$CA$12*2*'In Process Calc.'!$C11 + Regression!$BZ$12)/$A11</f>
        <v>1.212349705324086E-3</v>
      </c>
      <c r="J11" s="118">
        <f xml:space="preserve"> (Regression!$CE$13*6*'In Process Calc.'!$C11^6+Regression!$CD$13*5*'In Process Calc.'!$C11^5+Regression!$CC$13*4*'In Process Calc.'!$C11^3+Regression!$CB$13*3*'In Process Calc.'!$C11^2  + Regression!$CA$13*2*'In Process Calc.'!$C11 + Regression!$BZ$13)/$A11</f>
        <v>3.9845257699464419E-2</v>
      </c>
      <c r="K11" s="118">
        <f xml:space="preserve"> (Regression!$CE$14*6*'In Process Calc.'!$C11^6+Regression!$CD$14*5*'In Process Calc.'!$C11^5+Regression!$CC$14*4*'In Process Calc.'!$C11^3+Regression!$CB$14*3*'In Process Calc.'!$C11^2  + Regression!$CA$14*2*'In Process Calc.'!$C11 + Regression!$BZ$14)/$A11</f>
        <v>-2.4804468954868773E-4</v>
      </c>
      <c r="L11" s="118">
        <f xml:space="preserve"> (Regression!$CE$15*6*'In Process Calc.'!$C11^6+Regression!$CD$15*5*'In Process Calc.'!$C11^5+Regression!$CC$15*4*'In Process Calc.'!$C11^3+Regression!$CB$15*3*'In Process Calc.'!$C11^2  + Regression!$CA$15*2*'In Process Calc.'!$C11 + Regression!$BZ$15)/$A11</f>
        <v>-8.9455985795282365E-4</v>
      </c>
      <c r="M11" s="118">
        <f xml:space="preserve"> (Regression!$CE$16*6*'In Process Calc.'!$C11^6+Regression!$CD$16*5*'In Process Calc.'!$C11^5+Regression!$CC$16*4*'In Process Calc.'!$C11^3+Regression!$CB$16*3*'In Process Calc.'!$C11^2  + Regression!$CA$16*2*'In Process Calc.'!$C11 + Regression!$BZ$16)/$A11</f>
        <v>-3.0912342882600434E-3</v>
      </c>
      <c r="N11" s="118">
        <f xml:space="preserve"> (Regression!$CE$17*6*'In Process Calc.'!$C11^6+Regression!$CD$17*5*'In Process Calc.'!$C11^5+Regression!$CC$17*4*'In Process Calc.'!$C11^3+Regression!$CB$17*3*'In Process Calc.'!$C11^2  + Regression!$CA$17*2*'In Process Calc.'!$C11 + Regression!$BZ$17)/$A11</f>
        <v>3.7499482878037595E-4</v>
      </c>
      <c r="O11" s="118">
        <f xml:space="preserve"> (Regression!$CE$18*6*'In Process Calc.'!$C11^6+Regression!$CD$18*5*'In Process Calc.'!$C11^5+Regression!$CC$18*4*'In Process Calc.'!$C11^3+Regression!$CB$18*3*'In Process Calc.'!$C11^2  + Regression!$CA$18*2*'In Process Calc.'!$C11 + Regression!$BZ$18)/$A11</f>
        <v>1.6027638642167185E-3</v>
      </c>
      <c r="P11" s="118">
        <f xml:space="preserve"> (Regression!$CE$19*6*'In Process Calc.'!$C11^5+Regression!$CD$19*5*'In Process Calc.'!$C11^4+Regression!$CC$19*4*'In Process Calc.'!$C11^3 +Regression!$CB$19*3*'In Process Calc.'!$C11^2 + Regression!$CA$19*2*'In Process Calc.'!$C11 + Regression!$BZ$19)/$A11</f>
        <v>-4.1447103191398892E-3</v>
      </c>
      <c r="Q11" s="118">
        <f xml:space="preserve"> (Regression!$CE$20*6*'In Process Calc.'!$C11^5+Regression!$CD$20*5*'In Process Calc.'!$C11^4+Regression!$CC$20*4*'In Process Calc.'!$C11^3 +Regression!$CB$20*3*'In Process Calc.'!$C11^2 + Regression!$CA$20*2*'In Process Calc.'!$C11 + Regression!$BZ$20)/$A11</f>
        <v>3.4749358207483137E-3</v>
      </c>
      <c r="R11" s="118">
        <f xml:space="preserve"> (Regression!$CE$21*6*'In Process Calc.'!$C11^5+Regression!$CD$21*5*'In Process Calc.'!$C11^4+Regression!$CC$21*4*'In Process Calc.'!$C11^3 +Regression!$CB$21*3*'In Process Calc.'!$C11^2 + Regression!$CA$21*2*'In Process Calc.'!$C11 + Regression!$BZ$21)/$A11</f>
        <v>1.7203575826864803E-3</v>
      </c>
      <c r="S11" s="118">
        <f xml:space="preserve"> (Regression!$CE$22*6*'In Process Calc.'!$C11^5+Regression!$CD$22*5*'In Process Calc.'!$C11^4+Regression!$CC$22*4*'In Process Calc.'!$C11^3 +Regression!$CB$22*3*'In Process Calc.'!$C11^2 + Regression!$CA$22*2*'In Process Calc.'!$C11 + Regression!$BZ$22)/$A11</f>
        <v>4.2347709900046111E-4</v>
      </c>
      <c r="T11" s="118">
        <f xml:space="preserve"> (Regression!$CE$23*6*'In Process Calc.'!$C11^5+Regression!$CD$23*5*'In Process Calc.'!$C11^4+Regression!$CC$23*4*'In Process Calc.'!$C11^3 +Regression!$CB$23*3*'In Process Calc.'!$C11^2 + Regression!$CA$23*2*'In Process Calc.'!$C11 + Regression!$BZ$23)/$A11</f>
        <v>9.1418413805644163E-3</v>
      </c>
      <c r="U11" s="118">
        <f xml:space="preserve"> (Regression!$CE$24*6*'In Process Calc.'!$C11^5+Regression!$CD$24*5*'In Process Calc.'!$C11^4+Regression!$CC$24*4*'In Process Calc.'!$C11^3 +Regression!$CB$24*3*'In Process Calc.'!$C11^2 + Regression!$CA$24*2*'In Process Calc.'!$C11 + Regression!$BZ$24)/$A11</f>
        <v>7.6580896667041221E-4</v>
      </c>
      <c r="V11" s="118">
        <f xml:space="preserve"> (Regression!$CE$25*6*'In Process Calc.'!$C11^5+Regression!$CD$25*5*'In Process Calc.'!$C11^4+Regression!$CC$25*4*'In Process Calc.'!$C11^3 +Regression!$CB$25*3*'In Process Calc.'!$C11^2 + Regression!$CA$25*2*'In Process Calc.'!$C11 + Regression!$BZ$25)/$A11</f>
        <v>1.2612627841787124E-3</v>
      </c>
      <c r="W11" s="118">
        <f xml:space="preserve"> (Regression!$CE$26*6*'In Process Calc.'!$C11^5+Regression!$CD$26*5*'In Process Calc.'!$C11^4+Regression!$CC$26*4*'In Process Calc.'!$C11^3 +Regression!$CB$26*3*'In Process Calc.'!$C11^2 + Regression!$CA$26*2*'In Process Calc.'!$C11 + Regression!$BZ$26)/$A11</f>
        <v>5.6785820476009689E-3</v>
      </c>
      <c r="X11" s="118">
        <f xml:space="preserve"> (Regression!$CE$27*6*'In Process Calc.'!$C11^5+Regression!$CD$27*5*'In Process Calc.'!$C11^4+Regression!$CC$27*4*'In Process Calc.'!$C11^3 +Regression!$CB$27*3*'In Process Calc.'!$C11^2 + Regression!$CA$27*2*'In Process Calc.'!$C11 + Regression!$BZ$27)/$A11</f>
        <v>1.6034515440871506E-3</v>
      </c>
      <c r="Y11" s="118">
        <f xml:space="preserve"> (Regression!$CE$28*6*'In Process Calc.'!$C11^5+Regression!$CD$28*5*'In Process Calc.'!$C11^4+Regression!$CC$28*4*'In Process Calc.'!$C11^3 +Regression!$CB$28*3*'In Process Calc.'!$C11^2 + Regression!$CA$28*2*'In Process Calc.'!$C11 + Regression!$BZ$28)/$A11</f>
        <v>4.1787996548755255E-4</v>
      </c>
      <c r="Z11" s="118">
        <f xml:space="preserve"> (Regression!$CE$29*6*'In Process Calc.'!$C11^5+Regression!$CD$29*5*'In Process Calc.'!$C11^4+Regression!$CC$29*4*'In Process Calc.'!$C11^3 +Regression!$CB$29*3*'In Process Calc.'!$C11^2 + Regression!$CA$29*2*'In Process Calc.'!$C11 + Regression!$BZ$29)/$A11</f>
        <v>-2.2481797854791938E-4</v>
      </c>
      <c r="AA11" s="118">
        <f xml:space="preserve"> (Regression!$CE$30*6*'In Process Calc.'!$C11^5+Regression!$CD$30*5*'In Process Calc.'!$C11^4+Regression!$CC$30*4*'In Process Calc.'!$C11^3 +Regression!$CB$30*3*'In Process Calc.'!$C11^2 + Regression!$CA$30*2*'In Process Calc.'!$C11 + Regression!$BZ$30)/$A11</f>
        <v>2.3031450189416112E-3</v>
      </c>
      <c r="AB11" s="118">
        <f xml:space="preserve"> (Regression!$CE$31*6*'In Process Calc.'!$C11^5+Regression!$CD$31*5*'In Process Calc.'!$C11^4+Regression!$CC$31*4*'In Process Calc.'!$C11^3 +Regression!$CB$31*3*'In Process Calc.'!$C11^2 + Regression!$CA$31*2*'In Process Calc.'!$C11 + Regression!$BZ$31)/$A11</f>
        <v>0</v>
      </c>
      <c r="AC11" s="118">
        <f xml:space="preserve"> (Regression!$CE$32*6*'In Process Calc.'!$C11^5+Regression!$CD$32*5*'In Process Calc.'!$C11^4+Regression!$CC$32*4*'In Process Calc.'!$C11^3 +Regression!$CB$32*3*'In Process Calc.'!$C11^2 + Regression!$CA$32*2*'In Process Calc.'!$C11 + Regression!$BZ$32)/$A11</f>
        <v>3.4080382860812851E-2</v>
      </c>
      <c r="AD11" s="118">
        <f xml:space="preserve"> (Regression!$CE$33*6*'In Process Calc.'!$C11^5+Regression!$CD$33*5*'In Process Calc.'!$C11^4+Regression!$CC$33*4*'In Process Calc.'!$C11^3 +Regression!$CB$33*3*'In Process Calc.'!$C11^2 + Regression!$CA$33*2*'In Process Calc.'!$C11 + Regression!$BZ$33)/$A11</f>
        <v>4.3439431900428677E-2</v>
      </c>
      <c r="AE11" s="118">
        <f xml:space="preserve"> (Regression!$CE$34*6*'In Process Calc.'!$C11^5+Regression!$CD$34*5*'In Process Calc.'!$C11^4+Regression!$CC$34*4*'In Process Calc.'!$C11^3 +Regression!$CB$34*3*'In Process Calc.'!$C11^2 + Regression!$CA$34*2*'In Process Calc.'!$C11 + Regression!$BZ$34)/$A11</f>
        <v>0.14559976893262891</v>
      </c>
      <c r="AF11" s="119">
        <f t="shared" si="0"/>
        <v>-0.10402016597311656</v>
      </c>
      <c r="AG11" s="119">
        <f t="shared" si="3"/>
        <v>0</v>
      </c>
      <c r="AH11" s="119">
        <f t="shared" si="1"/>
        <v>-6.2251997821066128E-3</v>
      </c>
      <c r="AI11" s="119">
        <f t="shared" si="2"/>
        <v>-36.855622255803219</v>
      </c>
      <c r="AJ11" s="76">
        <f>'In Process Calc.'!C11</f>
        <v>188.41666666668607</v>
      </c>
      <c r="AK11" s="125">
        <f>((Regression!CL44-Regression!CL45)*1000+'Measured Data'!AQ14*'In Process Calc.'!$D11+'In Process Calc.'!$F10*'Measured Data'!BO14)/'In Process Calc.'!$D11</f>
        <v>-3.6460866237035462E-2</v>
      </c>
      <c r="AL11" s="125">
        <f>((Regression!CM44-Regression!CM45)*1000+AL10*'In Process Calc.'!$D11+'In Process Calc.'!$F10*'Measured Data'!BP14)/'In Process Calc.'!$D11</f>
        <v>2.1411238098423477</v>
      </c>
      <c r="AM11" s="125">
        <f>((Regression!CN44-Regression!CN45)*1000+AM10*'In Process Calc.'!$D11+'In Process Calc.'!$F10*'Measured Data'!BQ14)/'In Process Calc.'!$D11</f>
        <v>0.21789857129494697</v>
      </c>
      <c r="AN11" s="125">
        <f>((Regression!CO44-Regression!CO45)*1000+AN10*'In Process Calc.'!$D11+'In Process Calc.'!$F10*'Measured Data'!BR14)/'In Process Calc.'!$D11</f>
        <v>6.6044303094904384</v>
      </c>
      <c r="AO11" s="125">
        <f>((Regression!CP44-Regression!CP45)*1000+AO10*'In Process Calc.'!$D11+'In Process Calc.'!$F10*'Measured Data'!BS14)/'In Process Calc.'!$D11</f>
        <v>0.21875918415215026</v>
      </c>
      <c r="AP11" s="125">
        <f>((Regression!CQ44-Regression!CQ45)*1000+AP10*'In Process Calc.'!$D11+'In Process Calc.'!$F10*'Measured Data'!BT14)/'In Process Calc.'!$D11</f>
        <v>28.190697840302533</v>
      </c>
      <c r="AQ11" s="125">
        <f>((Regression!CR44-Regression!CR45)*1000+AQ10*'In Process Calc.'!$D11+'In Process Calc.'!$F10*'Measured Data'!BU14)/'In Process Calc.'!$D11</f>
        <v>0.41305852812877281</v>
      </c>
      <c r="AR11" s="125">
        <f>((Regression!CS44-Regression!CS45)*1000+AR10*'In Process Calc.'!$D11+'In Process Calc.'!$F10*'Measured Data'!BV14)/'In Process Calc.'!$D11</f>
        <v>3.059230750735598</v>
      </c>
      <c r="AS11" s="125">
        <f>((Regression!CT44-Regression!CT45)*1000+'Post Process Calc.'!AS10*'In Process Calc.'!$I10+'In Process Calc.'!$E10*'Measured Data'!AB14)/'In Process Calc.'!$D11</f>
        <v>2.3527637896408358</v>
      </c>
      <c r="AT11" s="125">
        <f>((Regression!CU44-Regression!CU45)*1000+'Post Process Calc.'!AT10*'In Process Calc.'!$I10+'In Process Calc.'!$E10*'Measured Data'!AC14)/'In Process Calc.'!$D11</f>
        <v>0.27647656731875647</v>
      </c>
      <c r="AU11" s="125">
        <f>((Regression!CV44-Regression!CV45)*1000+'Post Process Calc.'!AU10*'In Process Calc.'!$I10+'In Process Calc.'!$E10*'Measured Data'!AD14)/'In Process Calc.'!$D11</f>
        <v>1.6283730279176294</v>
      </c>
      <c r="AV11" s="125">
        <f>(-(Regression!CW44-Regression!CW45)*1000+'Post Process Calc.'!AV10*'In Process Calc.'!$D11)/'In Process Calc.'!$D11</f>
        <v>1.0884984635522286</v>
      </c>
      <c r="AW11" s="125">
        <f>((Regression!CX44-Regression!CX45)*1000+'Post Process Calc.'!AW10*'In Process Calc.'!$I10+'In Process Calc.'!$E10*'Measured Data'!AF14)/'In Process Calc.'!$D11</f>
        <v>2.5659734603576525</v>
      </c>
      <c r="AX11" s="125">
        <f>((Regression!CY44-Regression!CY45)*1000+'Post Process Calc.'!AX10*'In Process Calc.'!$I10+'In Process Calc.'!$E10*'Measured Data'!AG14)/'In Process Calc.'!$D11</f>
        <v>1.503348057955693</v>
      </c>
      <c r="AY11" s="125">
        <f>((Regression!CZ44-Regression!CZ45)*1000+'Post Process Calc.'!AY10*'In Process Calc.'!$I10+'In Process Calc.'!$E10*'Measured Data'!AH14)/'In Process Calc.'!$D11</f>
        <v>0.79025887338121381</v>
      </c>
      <c r="AZ11" s="125">
        <f>((Regression!DA44-Regression!DA45)*1000+'Post Process Calc.'!AZ10*'In Process Calc.'!$I10+'In Process Calc.'!$E10*'Measured Data'!AI14)/'In Process Calc.'!$D11</f>
        <v>-4.7431234772882531</v>
      </c>
      <c r="BA11" s="125">
        <f>((Regression!DB44-Regression!DB45)*1000+'Post Process Calc.'!BA10*'In Process Calc.'!$I10+'In Process Calc.'!$E10*'Measured Data'!AJ14)/'In Process Calc.'!$D11</f>
        <v>1.2318060703937488</v>
      </c>
      <c r="BB11" s="125">
        <f>((Regression!DC44-Regression!DC45)*1000+'Post Process Calc.'!BB10*'In Process Calc.'!$I10+'In Process Calc.'!$E10*'Measured Data'!AK14)/'In Process Calc.'!$D11</f>
        <v>2.3429986961726339</v>
      </c>
      <c r="BC11" s="125">
        <f>((Regression!DD44-Regression!DD45)*1000+'Post Process Calc.'!BC10*'In Process Calc.'!$I10+'In Process Calc.'!$E10*'Measured Data'!AL14)/'In Process Calc.'!$D11</f>
        <v>2.3060851059811842</v>
      </c>
      <c r="BD11" s="125">
        <f>((Regression!DE44-Regression!DE45)*1000+'Post Process Calc.'!BD10*'In Process Calc.'!$I10+'In Process Calc.'!$E10*'Measured Data'!AM14)/'In Process Calc.'!$D11</f>
        <v>1.8394317094174322</v>
      </c>
      <c r="BE11" s="125">
        <f>((Regression!DF44-Regression!DF45)*1000+'Post Process Calc.'!BE10*'In Process Calc.'!$I10+'In Process Calc.'!$E10*'Measured Data'!AN14)/'In Process Calc.'!$D11</f>
        <v>0.40643065160821212</v>
      </c>
      <c r="BF11" s="125">
        <f>((Regression!DG44-Regression!DG45)*1000+'Post Process Calc.'!BF10*'In Process Calc.'!$I10+'In Process Calc.'!$E10*'Measured Data'!AO14)/'In Process Calc.'!$D11</f>
        <v>0.79203779887559023</v>
      </c>
      <c r="BG11" s="125">
        <f>((Regression!DH44-Regression!DH45)*1000+'Post Process Calc.'!BG10*'In Process Calc.'!$I10+'In Process Calc.'!$E10*'Measured Data'!AP14)/'In Process Calc.'!$D11</f>
        <v>1.6997751941313077</v>
      </c>
    </row>
    <row r="12" spans="1:70" x14ac:dyDescent="0.15">
      <c r="A12" s="118">
        <f>'Measured Data'!H16*'In Process Calc.'!D12/1000</f>
        <v>3.0156559368356319</v>
      </c>
      <c r="B12" s="298">
        <f>'Growth Regression'!$P11</f>
        <v>1.5382126340733554E-3</v>
      </c>
      <c r="C12" s="118">
        <f>IF('Measured Data'!O16&gt;0,'Measured Data'!O16, (Regression!$CE$6*6*'In Process Calc.'!$C12^6+Regression!$CD$6*5*'In Process Calc.'!$C12^5+Regression!$CC$6*4*'In Process Calc.'!$C12^3+Regression!$CB$6*3*'In Process Calc.'!$C12^2  + Regression!$CA$6*2*'In Process Calc.'!$C12 + Regression!$BZ$6)/$A12)</f>
        <v>0</v>
      </c>
      <c r="D12" s="118">
        <f>(Regression!$CE$7*6*'In Process Calc.'!$C12^6+Regression!$CD$7*5*'In Process Calc.'!$C12^5+Regression!$CC$7*4*'In Process Calc.'!$C12^3+Regression!$CB$7*3*'In Process Calc.'!$C12^2  + Regression!$CA$7*2*'In Process Calc.'!$C12 + Regression!$BZ$7)/$A12</f>
        <v>0.98951134149246145</v>
      </c>
      <c r="E12" s="118">
        <f xml:space="preserve"> (Regression!$CE$8*6*'In Process Calc.'!$C12^6+Regression!$CD$8*5*'In Process Calc.'!$C12^5+Regression!$CC$8*4*'In Process Calc.'!$C12^3+Regression!$CB$8*3*'In Process Calc.'!$C12^2  + Regression!$CA$8*2*'In Process Calc.'!$C12 + Regression!$BZ$8)/$A12</f>
        <v>8.7973087056452954E-4</v>
      </c>
      <c r="F12" s="118">
        <f xml:space="preserve"> (Regression!$CE$9*6*'In Process Calc.'!$C12^6+Regression!$CD$9*5*'In Process Calc.'!$C12^5+Regression!$CC$9*4*'In Process Calc.'!$C12^3+Regression!$CB$9*3*'In Process Calc.'!$C12^2  + Regression!$CA$9*2*'In Process Calc.'!$C12 + Regression!$BZ$9)/$A12</f>
        <v>9.1516155344010207E-4</v>
      </c>
      <c r="G12" s="118">
        <f xml:space="preserve"> (Regression!$CE$10*6*'In Process Calc.'!$C12^6+Regression!$CD$10*5*'In Process Calc.'!$C12^5+Regression!$CC$10*4*'In Process Calc.'!$C12^3+Regression!$CB$10*3*'In Process Calc.'!$C12^2  + Regression!$CA$10*2*'In Process Calc.'!$C12 + Regression!$BZ$10)/$A12</f>
        <v>1.130060343520211E-3</v>
      </c>
      <c r="H12" s="118">
        <f xml:space="preserve"> (Regression!$CE$11*6*'In Process Calc.'!$C12^6+Regression!$CD$11*5*'In Process Calc.'!$C12^5+Regression!$CC$11*4*'In Process Calc.'!$C12^3+Regression!$CB$11*3*'In Process Calc.'!$C12^2  + Regression!$CA$11*2*'In Process Calc.'!$C12 + Regression!$BZ$11)/$A12</f>
        <v>9.8603494063895462E-3</v>
      </c>
      <c r="I12" s="118">
        <f>(Regression!$CE$12*6*'In Process Calc.'!$C12^6+Regression!$CD$12*5*'In Process Calc.'!$C12^5+Regression!$CC$12*4*'In Process Calc.'!$C12^3+Regression!$CB$12*3*'In Process Calc.'!$C12^2  + Regression!$CA$12*2*'In Process Calc.'!$C12 + Regression!$BZ$12)/$A12</f>
        <v>1.0874360525599915E-3</v>
      </c>
      <c r="J12" s="118">
        <f xml:space="preserve"> (Regression!$CE$13*6*'In Process Calc.'!$C12^6+Regression!$CD$13*5*'In Process Calc.'!$C12^5+Regression!$CC$13*4*'In Process Calc.'!$C12^3+Regression!$CB$13*3*'In Process Calc.'!$C12^2  + Regression!$CA$13*2*'In Process Calc.'!$C12 + Regression!$BZ$13)/$A12</f>
        <v>4.5607189944550548E-2</v>
      </c>
      <c r="K12" s="118">
        <f xml:space="preserve"> (Regression!$CE$14*6*'In Process Calc.'!$C12^6+Regression!$CD$14*5*'In Process Calc.'!$C12^5+Regression!$CC$14*4*'In Process Calc.'!$C12^3+Regression!$CB$14*3*'In Process Calc.'!$C12^2  + Regression!$CA$14*2*'In Process Calc.'!$C12 + Regression!$BZ$14)/$A12</f>
        <v>-1.436160807059934E-4</v>
      </c>
      <c r="L12" s="118">
        <f xml:space="preserve"> (Regression!$CE$15*6*'In Process Calc.'!$C12^6+Regression!$CD$15*5*'In Process Calc.'!$C12^5+Regression!$CC$15*4*'In Process Calc.'!$C12^3+Regression!$CB$15*3*'In Process Calc.'!$C12^2  + Regression!$CA$15*2*'In Process Calc.'!$C12 + Regression!$BZ$15)/$A12</f>
        <v>-5.0751759668692228E-4</v>
      </c>
      <c r="M12" s="118">
        <f xml:space="preserve"> (Regression!$CE$16*6*'In Process Calc.'!$C12^6+Regression!$CD$16*5*'In Process Calc.'!$C12^5+Regression!$CC$16*4*'In Process Calc.'!$C12^3+Regression!$CB$16*3*'In Process Calc.'!$C12^2  + Regression!$CA$16*2*'In Process Calc.'!$C12 + Regression!$BZ$16)/$A12</f>
        <v>-2.934651490492983E-3</v>
      </c>
      <c r="N12" s="118">
        <f xml:space="preserve"> (Regression!$CE$17*6*'In Process Calc.'!$C12^6+Regression!$CD$17*5*'In Process Calc.'!$C12^5+Regression!$CC$17*4*'In Process Calc.'!$C12^3+Regression!$CB$17*3*'In Process Calc.'!$C12^2  + Regression!$CA$17*2*'In Process Calc.'!$C12 + Regression!$BZ$17)/$A12</f>
        <v>4.463603163665454E-4</v>
      </c>
      <c r="O12" s="118">
        <f xml:space="preserve"> (Regression!$CE$18*6*'In Process Calc.'!$C12^6+Regression!$CD$18*5*'In Process Calc.'!$C12^5+Regression!$CC$18*4*'In Process Calc.'!$C12^3+Regression!$CB$18*3*'In Process Calc.'!$C12^2  + Regression!$CA$18*2*'In Process Calc.'!$C12 + Regression!$BZ$18)/$A12</f>
        <v>1.6392645331446323E-3</v>
      </c>
      <c r="P12" s="118">
        <f xml:space="preserve"> (Regression!$CE$19*6*'In Process Calc.'!$C12^5+Regression!$CD$19*5*'In Process Calc.'!$C12^4+Regression!$CC$19*4*'In Process Calc.'!$C12^3 +Regression!$CB$19*3*'In Process Calc.'!$C12^2 + Regression!$CA$19*2*'In Process Calc.'!$C12 + Regression!$BZ$19)/$A12</f>
        <v>9.9285665790360298E-4</v>
      </c>
      <c r="Q12" s="118">
        <f xml:space="preserve"> (Regression!$CE$20*6*'In Process Calc.'!$C12^5+Regression!$CD$20*5*'In Process Calc.'!$C12^4+Regression!$CC$20*4*'In Process Calc.'!$C12^3 +Regression!$CB$20*3*'In Process Calc.'!$C12^2 + Regression!$CA$20*2*'In Process Calc.'!$C12 + Regression!$BZ$20)/$A12</f>
        <v>3.5096255835337965E-3</v>
      </c>
      <c r="R12" s="118">
        <f xml:space="preserve"> (Regression!$CE$21*6*'In Process Calc.'!$C12^5+Regression!$CD$21*5*'In Process Calc.'!$C12^4+Regression!$CC$21*4*'In Process Calc.'!$C12^3 +Regression!$CB$21*3*'In Process Calc.'!$C12^2 + Regression!$CA$21*2*'In Process Calc.'!$C12 + Regression!$BZ$21)/$A12</f>
        <v>1.7331729380839953E-3</v>
      </c>
      <c r="S12" s="118">
        <f xml:space="preserve"> (Regression!$CE$22*6*'In Process Calc.'!$C12^5+Regression!$CD$22*5*'In Process Calc.'!$C12^4+Regression!$CC$22*4*'In Process Calc.'!$C12^3 +Regression!$CB$22*3*'In Process Calc.'!$C12^2 + Regression!$CA$22*2*'In Process Calc.'!$C12 + Regression!$BZ$22)/$A12</f>
        <v>4.4149025175060062E-4</v>
      </c>
      <c r="T12" s="118">
        <f xml:space="preserve"> (Regression!$CE$23*6*'In Process Calc.'!$C12^5+Regression!$CD$23*5*'In Process Calc.'!$C12^4+Regression!$CC$23*4*'In Process Calc.'!$C12^3 +Regression!$CB$23*3*'In Process Calc.'!$C12^2 + Regression!$CA$23*2*'In Process Calc.'!$C12 + Regression!$BZ$23)/$A12</f>
        <v>8.8937358412664435E-3</v>
      </c>
      <c r="U12" s="118">
        <f xml:space="preserve"> (Regression!$CE$24*6*'In Process Calc.'!$C12^5+Regression!$CD$24*5*'In Process Calc.'!$C12^4+Regression!$CC$24*4*'In Process Calc.'!$C12^3 +Regression!$CB$24*3*'In Process Calc.'!$C12^2 + Regression!$CA$24*2*'In Process Calc.'!$C12 + Regression!$BZ$24)/$A12</f>
        <v>7.7223758428146745E-4</v>
      </c>
      <c r="V12" s="118">
        <f xml:space="preserve"> (Regression!$CE$25*6*'In Process Calc.'!$C12^5+Regression!$CD$25*5*'In Process Calc.'!$C12^4+Regression!$CC$25*4*'In Process Calc.'!$C12^3 +Regression!$CB$25*3*'In Process Calc.'!$C12^2 + Regression!$CA$25*2*'In Process Calc.'!$C12 + Regression!$BZ$25)/$A12</f>
        <v>1.3025485962803191E-3</v>
      </c>
      <c r="W12" s="118">
        <f xml:space="preserve"> (Regression!$CE$26*6*'In Process Calc.'!$C12^5+Regression!$CD$26*5*'In Process Calc.'!$C12^4+Regression!$CC$26*4*'In Process Calc.'!$C12^3 +Regression!$CB$26*3*'In Process Calc.'!$C12^2 + Regression!$CA$26*2*'In Process Calc.'!$C12 + Regression!$BZ$26)/$A12</f>
        <v>5.462737181381236E-3</v>
      </c>
      <c r="X12" s="118">
        <f xml:space="preserve"> (Regression!$CE$27*6*'In Process Calc.'!$C12^5+Regression!$CD$27*5*'In Process Calc.'!$C12^4+Regression!$CC$27*4*'In Process Calc.'!$C12^3 +Regression!$CB$27*3*'In Process Calc.'!$C12^2 + Regression!$CA$27*2*'In Process Calc.'!$C12 + Regression!$BZ$27)/$A12</f>
        <v>1.6532240984275409E-3</v>
      </c>
      <c r="Y12" s="118">
        <f xml:space="preserve"> (Regression!$CE$28*6*'In Process Calc.'!$C12^5+Regression!$CD$28*5*'In Process Calc.'!$C12^4+Regression!$CC$28*4*'In Process Calc.'!$C12^3 +Regression!$CB$28*3*'In Process Calc.'!$C12^2 + Regression!$CA$28*2*'In Process Calc.'!$C12 + Regression!$BZ$28)/$A12</f>
        <v>4.1632194077230163E-4</v>
      </c>
      <c r="Z12" s="118">
        <f xml:space="preserve"> (Regression!$CE$29*6*'In Process Calc.'!$C12^5+Regression!$CD$29*5*'In Process Calc.'!$C12^4+Regression!$CC$29*4*'In Process Calc.'!$C12^3 +Regression!$CB$29*3*'In Process Calc.'!$C12^2 + Regression!$CA$29*2*'In Process Calc.'!$C12 + Regression!$BZ$29)/$A12</f>
        <v>-2.3151939237320537E-4</v>
      </c>
      <c r="AA12" s="118">
        <f xml:space="preserve"> (Regression!$CE$30*6*'In Process Calc.'!$C12^5+Regression!$CD$30*5*'In Process Calc.'!$C12^4+Regression!$CC$30*4*'In Process Calc.'!$C12^3 +Regression!$CB$30*3*'In Process Calc.'!$C12^2 + Regression!$CA$30*2*'In Process Calc.'!$C12 + Regression!$BZ$30)/$A12</f>
        <v>2.3305133074373761E-3</v>
      </c>
      <c r="AB12" s="118">
        <f xml:space="preserve"> (Regression!$CE$31*6*'In Process Calc.'!$C12^5+Regression!$CD$31*5*'In Process Calc.'!$C12^4+Regression!$CC$31*4*'In Process Calc.'!$C12^3 +Regression!$CB$31*3*'In Process Calc.'!$C12^2 + Regression!$CA$31*2*'In Process Calc.'!$C12 + Regression!$BZ$31)/$A12</f>
        <v>0</v>
      </c>
      <c r="AC12" s="118">
        <f xml:space="preserve"> (Regression!$CE$32*6*'In Process Calc.'!$C12^5+Regression!$CD$32*5*'In Process Calc.'!$C12^4+Regression!$CC$32*4*'In Process Calc.'!$C12^3 +Regression!$CB$32*3*'In Process Calc.'!$C12^2 + Regression!$CA$32*2*'In Process Calc.'!$C12 + Regression!$BZ$32)/$A12</f>
        <v>3.3770960247826796E-2</v>
      </c>
      <c r="AD12" s="118">
        <f xml:space="preserve"> (Regression!$CE$33*6*'In Process Calc.'!$C12^5+Regression!$CD$33*5*'In Process Calc.'!$C12^4+Regression!$CC$33*4*'In Process Calc.'!$C12^3 +Regression!$CB$33*3*'In Process Calc.'!$C12^2 + Regression!$CA$33*2*'In Process Calc.'!$C12 + Regression!$BZ$33)/$A12</f>
        <v>4.3336806622312742E-2</v>
      </c>
      <c r="AE12" s="118">
        <f xml:space="preserve"> (Regression!$CE$34*6*'In Process Calc.'!$C12^5+Regression!$CD$34*5*'In Process Calc.'!$C12^4+Regression!$CC$34*4*'In Process Calc.'!$C12^3 +Regression!$CB$34*3*'In Process Calc.'!$C12^2 + Regression!$CA$34*2*'In Process Calc.'!$C12 + Regression!$BZ$34)/$A12</f>
        <v>0.14587465135661107</v>
      </c>
      <c r="AF12" s="119">
        <f t="shared" si="0"/>
        <v>2.1769739795648956E-2</v>
      </c>
      <c r="AG12" s="119">
        <f t="shared" si="3"/>
        <v>0</v>
      </c>
      <c r="AH12" s="119">
        <f t="shared" si="1"/>
        <v>-3.1489789412722548E-3</v>
      </c>
      <c r="AI12" s="119">
        <f t="shared" si="2"/>
        <v>-61.927158835878807</v>
      </c>
      <c r="AJ12" s="76">
        <f>'In Process Calc.'!C12</f>
        <v>212.58333333337214</v>
      </c>
      <c r="AK12" s="125">
        <f>((Regression!CL45-Regression!CL46)*1000+'Measured Data'!AQ15*'In Process Calc.'!$D12+'In Process Calc.'!$F11*'Measured Data'!BO15)/'In Process Calc.'!$D12</f>
        <v>1.7117920947648775</v>
      </c>
      <c r="AL12" s="125">
        <f>((Regression!CM45-Regression!CM46)*1000+AL11*'In Process Calc.'!$D12+'In Process Calc.'!$F11*'Measured Data'!BP15)/'In Process Calc.'!$D12</f>
        <v>2.0501003749294462</v>
      </c>
      <c r="AM12" s="125">
        <f>((Regression!CN45-Regression!CN46)*1000+AM11*'In Process Calc.'!$D12+'In Process Calc.'!$F11*'Measured Data'!BQ15)/'In Process Calc.'!$D12</f>
        <v>1.0287050565115504E-2</v>
      </c>
      <c r="AN12" s="125">
        <f>((Regression!CO45-Regression!CO46)*1000+AN11*'In Process Calc.'!$D12+'In Process Calc.'!$F11*'Measured Data'!BR15)/'In Process Calc.'!$D12</f>
        <v>5.6780951635697923</v>
      </c>
      <c r="AO12" s="125">
        <f>((Regression!CP45-Regression!CP46)*1000+AO11*'In Process Calc.'!$D12+'In Process Calc.'!$F11*'Measured Data'!BS15)/'In Process Calc.'!$D12</f>
        <v>0.10372802692340498</v>
      </c>
      <c r="AP12" s="125">
        <f>((Regression!CQ45-Regression!CQ46)*1000+AP11*'In Process Calc.'!$D12+'In Process Calc.'!$F11*'Measured Data'!BT15)/'In Process Calc.'!$D12</f>
        <v>23.929469519247441</v>
      </c>
      <c r="AQ12" s="125">
        <f>((Regression!CR45-Regression!CR46)*1000+AQ11*'In Process Calc.'!$D12+'In Process Calc.'!$F11*'Measured Data'!BU15)/'In Process Calc.'!$D12</f>
        <v>0.4327775962335918</v>
      </c>
      <c r="AR12" s="125">
        <f>((Regression!CS45-Regression!CS46)*1000+AR11*'In Process Calc.'!$D12+'In Process Calc.'!$F11*'Measured Data'!BV15)/'In Process Calc.'!$D12</f>
        <v>3.1297618720971161</v>
      </c>
      <c r="AS12" s="125">
        <f>((Regression!CT45-Regression!CT46)*1000+'Post Process Calc.'!AS11*'In Process Calc.'!$I11+'In Process Calc.'!$E11*'Measured Data'!AB15)/'In Process Calc.'!$D12</f>
        <v>2.6535765135423039</v>
      </c>
      <c r="AT12" s="125">
        <f>((Regression!CU45-Regression!CU46)*1000+'Post Process Calc.'!AT11*'In Process Calc.'!$I11+'In Process Calc.'!$E11*'Measured Data'!AC15)/'In Process Calc.'!$D12</f>
        <v>0.23587879485919294</v>
      </c>
      <c r="AU12" s="125">
        <f>((Regression!CV45-Regression!CV46)*1000+'Post Process Calc.'!AU11*'In Process Calc.'!$I11+'In Process Calc.'!$E11*'Measured Data'!AD15)/'In Process Calc.'!$D12</f>
        <v>1.4666475627689917</v>
      </c>
      <c r="AV12" s="125">
        <f>(-(Regression!CW45-Regression!CW46)*1000+'Post Process Calc.'!AV11*'In Process Calc.'!$D12)/'In Process Calc.'!$D12</f>
        <v>0.94836294034364488</v>
      </c>
      <c r="AW12" s="125">
        <f>((Regression!CX45-Regression!CX46)*1000+'Post Process Calc.'!AW11*'In Process Calc.'!$I11+'In Process Calc.'!$E11*'Measured Data'!AF15)/'In Process Calc.'!$D12</f>
        <v>2.2172192710547214</v>
      </c>
      <c r="AX12" s="125">
        <f>((Regression!CY45-Regression!CY46)*1000+'Post Process Calc.'!AX11*'In Process Calc.'!$I11+'In Process Calc.'!$E11*'Measured Data'!AG15)/'In Process Calc.'!$D12</f>
        <v>1.3308614832111625</v>
      </c>
      <c r="AY12" s="125">
        <f>((Regression!CZ45-Regression!CZ46)*1000+'Post Process Calc.'!AY11*'In Process Calc.'!$I11+'In Process Calc.'!$E11*'Measured Data'!AH15)/'In Process Calc.'!$D12</f>
        <v>0.74715241256555176</v>
      </c>
      <c r="AZ12" s="125">
        <f>((Regression!DA45-Regression!DA46)*1000+'Post Process Calc.'!AZ11*'In Process Calc.'!$I11+'In Process Calc.'!$E11*'Measured Data'!AI15)/'In Process Calc.'!$D12</f>
        <v>-5.6436504582761309</v>
      </c>
      <c r="BA12" s="125">
        <f>((Regression!DB45-Regression!DB46)*1000+'Post Process Calc.'!BA11*'In Process Calc.'!$I11+'In Process Calc.'!$E11*'Measured Data'!AJ15)/'In Process Calc.'!$D12</f>
        <v>1.1550389385532076</v>
      </c>
      <c r="BB12" s="125">
        <f>((Regression!DC45-Regression!DC46)*1000+'Post Process Calc.'!BB11*'In Process Calc.'!$I11+'In Process Calc.'!$E11*'Measured Data'!AK15)/'In Process Calc.'!$D12</f>
        <v>2.214988311850818</v>
      </c>
      <c r="BC12" s="125">
        <f>((Regression!DD45-Regression!DD46)*1000+'Post Process Calc.'!BC11*'In Process Calc.'!$I11+'In Process Calc.'!$E11*'Measured Data'!AL15)/'In Process Calc.'!$D12</f>
        <v>1.7493956793320813</v>
      </c>
      <c r="BD12" s="125">
        <f>((Regression!DE45-Regression!DE46)*1000+'Post Process Calc.'!BD11*'In Process Calc.'!$I11+'In Process Calc.'!$E11*'Measured Data'!AM15)/'In Process Calc.'!$D12</f>
        <v>1.6768363435622144</v>
      </c>
      <c r="BE12" s="125">
        <f>((Regression!DF45-Regression!DF46)*1000+'Post Process Calc.'!BE11*'In Process Calc.'!$I11+'In Process Calc.'!$E11*'Measured Data'!AN15)/'In Process Calc.'!$D12</f>
        <v>0.36477704047919002</v>
      </c>
      <c r="BF12" s="125">
        <f>((Regression!DG45-Regression!DG46)*1000+'Post Process Calc.'!BF11*'In Process Calc.'!$I11+'In Process Calc.'!$E11*'Measured Data'!AO15)/'In Process Calc.'!$D12</f>
        <v>0.81523240902921246</v>
      </c>
      <c r="BG12" s="125">
        <f>((Regression!DH45-Regression!DH46)*1000+'Post Process Calc.'!BG11*'In Process Calc.'!$I11+'In Process Calc.'!$E11*'Measured Data'!AP15)/'In Process Calc.'!$D12</f>
        <v>1.4683979826816116</v>
      </c>
    </row>
    <row r="13" spans="1:70" x14ac:dyDescent="0.15">
      <c r="A13" s="118">
        <f>'Measured Data'!H17*'In Process Calc.'!D13/1000</f>
        <v>3.1624236147500611</v>
      </c>
      <c r="B13" s="298">
        <f>'Growth Regression'!$P12</f>
        <v>8.9071085350325967E-4</v>
      </c>
      <c r="C13" s="118">
        <f>IF('Measured Data'!O17&gt;0,'Measured Data'!O17, (Regression!$CE$6*6*'In Process Calc.'!$C13^6+Regression!$CD$6*5*'In Process Calc.'!$C13^5+Regression!$CC$6*4*'In Process Calc.'!$C13^3+Regression!$CB$6*3*'In Process Calc.'!$C13^2  + Regression!$CA$6*2*'In Process Calc.'!$C13 + Regression!$BZ$6)/$A13)</f>
        <v>0</v>
      </c>
      <c r="D13" s="118">
        <f>(Regression!$CE$7*6*'In Process Calc.'!$C13^6+Regression!$CD$7*5*'In Process Calc.'!$C13^5+Regression!$CC$7*4*'In Process Calc.'!$C13^3+Regression!$CB$7*3*'In Process Calc.'!$C13^2  + Regression!$CA$7*2*'In Process Calc.'!$C13 + Regression!$BZ$7)/$A13</f>
        <v>0.92733819596774925</v>
      </c>
      <c r="E13" s="118">
        <f xml:space="preserve"> (Regression!$CE$8*6*'In Process Calc.'!$C13^6+Regression!$CD$8*5*'In Process Calc.'!$C13^5+Regression!$CC$8*4*'In Process Calc.'!$C13^3+Regression!$CB$8*3*'In Process Calc.'!$C13^2  + Regression!$CA$8*2*'In Process Calc.'!$C13 + Regression!$BZ$8)/$A13</f>
        <v>1.1157669627752942E-3</v>
      </c>
      <c r="F13" s="118">
        <f xml:space="preserve"> (Regression!$CE$9*6*'In Process Calc.'!$C13^6+Regression!$CD$9*5*'In Process Calc.'!$C13^5+Regression!$CC$9*4*'In Process Calc.'!$C13^3+Regression!$CB$9*3*'In Process Calc.'!$C13^2  + Regression!$CA$9*2*'In Process Calc.'!$C13 + Regression!$BZ$9)/$A13</f>
        <v>8.386222631081657E-4</v>
      </c>
      <c r="G13" s="118">
        <f xml:space="preserve"> (Regression!$CE$10*6*'In Process Calc.'!$C13^6+Regression!$CD$10*5*'In Process Calc.'!$C13^5+Regression!$CC$10*4*'In Process Calc.'!$C13^3+Regression!$CB$10*3*'In Process Calc.'!$C13^2  + Regression!$CA$10*2*'In Process Calc.'!$C13 + Regression!$BZ$10)/$A13</f>
        <v>-2.8399346146440447E-4</v>
      </c>
      <c r="H13" s="118">
        <f xml:space="preserve"> (Regression!$CE$11*6*'In Process Calc.'!$C13^6+Regression!$CD$11*5*'In Process Calc.'!$C13^5+Regression!$CC$11*4*'In Process Calc.'!$C13^3+Regression!$CB$11*3*'In Process Calc.'!$C13^2  + Regression!$CA$11*2*'In Process Calc.'!$C13 + Regression!$BZ$11)/$A13</f>
        <v>9.7747449158144904E-3</v>
      </c>
      <c r="I13" s="118">
        <f>(Regression!$CE$12*6*'In Process Calc.'!$C13^6+Regression!$CD$12*5*'In Process Calc.'!$C13^5+Regression!$CC$12*4*'In Process Calc.'!$C13^3+Regression!$CB$12*3*'In Process Calc.'!$C13^2  + Regression!$CA$12*2*'In Process Calc.'!$C13 + Regression!$BZ$12)/$A13</f>
        <v>8.3510201537964526E-4</v>
      </c>
      <c r="J13" s="118">
        <f xml:space="preserve"> (Regression!$CE$13*6*'In Process Calc.'!$C13^6+Regression!$CD$13*5*'In Process Calc.'!$C13^5+Regression!$CC$13*4*'In Process Calc.'!$C13^3+Regression!$CB$13*3*'In Process Calc.'!$C13^2  + Regression!$CA$13*2*'In Process Calc.'!$C13 + Regression!$BZ$13)/$A13</f>
        <v>4.746539435413244E-2</v>
      </c>
      <c r="K13" s="118">
        <f xml:space="preserve"> (Regression!$CE$14*6*'In Process Calc.'!$C13^6+Regression!$CD$14*5*'In Process Calc.'!$C13^5+Regression!$CC$14*4*'In Process Calc.'!$C13^3+Regression!$CB$14*3*'In Process Calc.'!$C13^2  + Regression!$CA$14*2*'In Process Calc.'!$C13 + Regression!$BZ$14)/$A13</f>
        <v>-5.1973684887056831E-6</v>
      </c>
      <c r="L13" s="118">
        <f xml:space="preserve"> (Regression!$CE$15*6*'In Process Calc.'!$C13^6+Regression!$CD$15*5*'In Process Calc.'!$C13^5+Regression!$CC$15*4*'In Process Calc.'!$C13^3+Regression!$CB$15*3*'In Process Calc.'!$C13^2  + Regression!$CA$15*2*'In Process Calc.'!$C13 + Regression!$BZ$15)/$A13</f>
        <v>-1.3770435192188103E-5</v>
      </c>
      <c r="M13" s="118">
        <f xml:space="preserve"> (Regression!$CE$16*6*'In Process Calc.'!$C13^6+Regression!$CD$16*5*'In Process Calc.'!$C13^5+Regression!$CC$16*4*'In Process Calc.'!$C13^3+Regression!$CB$16*3*'In Process Calc.'!$C13^2  + Regression!$CA$16*2*'In Process Calc.'!$C13 + Regression!$BZ$16)/$A13</f>
        <v>-2.5116115129721643E-3</v>
      </c>
      <c r="N13" s="118">
        <f xml:space="preserve"> (Regression!$CE$17*6*'In Process Calc.'!$C13^6+Regression!$CD$17*5*'In Process Calc.'!$C13^5+Regression!$CC$17*4*'In Process Calc.'!$C13^3+Regression!$CB$17*3*'In Process Calc.'!$C13^2  + Regression!$CA$17*2*'In Process Calc.'!$C13 + Regression!$BZ$17)/$A13</f>
        <v>5.2876325816910688E-4</v>
      </c>
      <c r="O13" s="118">
        <f xml:space="preserve"> (Regression!$CE$18*6*'In Process Calc.'!$C13^6+Regression!$CD$18*5*'In Process Calc.'!$C13^5+Regression!$CC$18*4*'In Process Calc.'!$C13^3+Regression!$CB$18*3*'In Process Calc.'!$C13^2  + Regression!$CA$18*2*'In Process Calc.'!$C13 + Regression!$BZ$18)/$A13</f>
        <v>1.5411745844916981E-3</v>
      </c>
      <c r="P13" s="118">
        <f xml:space="preserve"> (Regression!$CE$19*6*'In Process Calc.'!$C13^5+Regression!$CD$19*5*'In Process Calc.'!$C13^4+Regression!$CC$19*4*'In Process Calc.'!$C13^3 +Regression!$CB$19*3*'In Process Calc.'!$C13^2 + Regression!$CA$19*2*'In Process Calc.'!$C13 + Regression!$BZ$19)/$A13</f>
        <v>2.6488528049648723E-3</v>
      </c>
      <c r="Q13" s="118">
        <f xml:space="preserve"> (Regression!$CE$20*6*'In Process Calc.'!$C13^5+Regression!$CD$20*5*'In Process Calc.'!$C13^4+Regression!$CC$20*4*'In Process Calc.'!$C13^3 +Regression!$CB$20*3*'In Process Calc.'!$C13^2 + Regression!$CA$20*2*'In Process Calc.'!$C13 + Regression!$BZ$20)/$A13</f>
        <v>3.2132622838466694E-3</v>
      </c>
      <c r="R13" s="118">
        <f xml:space="preserve"> (Regression!$CE$21*6*'In Process Calc.'!$C13^5+Regression!$CD$21*5*'In Process Calc.'!$C13^4+Regression!$CC$21*4*'In Process Calc.'!$C13^3 +Regression!$CB$21*3*'In Process Calc.'!$C13^2 + Regression!$CA$21*2*'In Process Calc.'!$C13 + Regression!$BZ$21)/$A13</f>
        <v>1.5767975398700007E-3</v>
      </c>
      <c r="S13" s="118">
        <f xml:space="preserve"> (Regression!$CE$22*6*'In Process Calc.'!$C13^5+Regression!$CD$22*5*'In Process Calc.'!$C13^4+Regression!$CC$22*4*'In Process Calc.'!$C13^3 +Regression!$CB$22*3*'In Process Calc.'!$C13^2 + Regression!$CA$22*2*'In Process Calc.'!$C13 + Regression!$BZ$22)/$A13</f>
        <v>4.2853353318691892E-4</v>
      </c>
      <c r="T13" s="118">
        <f xml:space="preserve"> (Regression!$CE$23*6*'In Process Calc.'!$C13^5+Regression!$CD$23*5*'In Process Calc.'!$C13^4+Regression!$CC$23*4*'In Process Calc.'!$C13^3 +Regression!$CB$23*3*'In Process Calc.'!$C13^2 + Regression!$CA$23*2*'In Process Calc.'!$C13 + Regression!$BZ$23)/$A13</f>
        <v>7.8121084196453791E-3</v>
      </c>
      <c r="U13" s="118">
        <f xml:space="preserve"> (Regression!$CE$24*6*'In Process Calc.'!$C13^5+Regression!$CD$24*5*'In Process Calc.'!$C13^4+Regression!$CC$24*4*'In Process Calc.'!$C13^3 +Regression!$CB$24*3*'In Process Calc.'!$C13^2 + Regression!$CA$24*2*'In Process Calc.'!$C13 + Regression!$BZ$24)/$A13</f>
        <v>7.0981222959619274E-4</v>
      </c>
      <c r="V13" s="118">
        <f xml:space="preserve"> (Regression!$CE$25*6*'In Process Calc.'!$C13^5+Regression!$CD$25*5*'In Process Calc.'!$C13^4+Regression!$CC$25*4*'In Process Calc.'!$C13^3 +Regression!$CB$25*3*'In Process Calc.'!$C13^2 + Regression!$CA$25*2*'In Process Calc.'!$C13 + Regression!$BZ$25)/$A13</f>
        <v>1.2216257773779164E-3</v>
      </c>
      <c r="W13" s="118">
        <f xml:space="preserve"> (Regression!$CE$26*6*'In Process Calc.'!$C13^5+Regression!$CD$26*5*'In Process Calc.'!$C13^4+Regression!$CC$26*4*'In Process Calc.'!$C13^3 +Regression!$CB$26*3*'In Process Calc.'!$C13^2 + Regression!$CA$26*2*'In Process Calc.'!$C13 + Regression!$BZ$26)/$A13</f>
        <v>4.6840310805933219E-3</v>
      </c>
      <c r="X13" s="118">
        <f xml:space="preserve"> (Regression!$CE$27*6*'In Process Calc.'!$C13^5+Regression!$CD$27*5*'In Process Calc.'!$C13^4+Regression!$CC$27*4*'In Process Calc.'!$C13^3 +Regression!$CB$27*3*'In Process Calc.'!$C13^2 + Regression!$CA$27*2*'In Process Calc.'!$C13 + Regression!$BZ$27)/$A13</f>
        <v>1.5491327222874217E-3</v>
      </c>
      <c r="Y13" s="118">
        <f xml:space="preserve"> (Regression!$CE$28*6*'In Process Calc.'!$C13^5+Regression!$CD$28*5*'In Process Calc.'!$C13^4+Regression!$CC$28*4*'In Process Calc.'!$C13^3 +Regression!$CB$28*3*'In Process Calc.'!$C13^2 + Regression!$CA$28*2*'In Process Calc.'!$C13 + Regression!$BZ$28)/$A13</f>
        <v>3.7550837386193824E-4</v>
      </c>
      <c r="Z13" s="118">
        <f xml:space="preserve"> (Regression!$CE$29*6*'In Process Calc.'!$C13^5+Regression!$CD$29*5*'In Process Calc.'!$C13^4+Regression!$CC$29*4*'In Process Calc.'!$C13^3 +Regression!$CB$29*3*'In Process Calc.'!$C13^2 + Regression!$CA$29*2*'In Process Calc.'!$C13 + Regression!$BZ$29)/$A13</f>
        <v>-1.6358551884551348E-4</v>
      </c>
      <c r="AA13" s="118">
        <f xml:space="preserve"> (Regression!$CE$30*6*'In Process Calc.'!$C13^5+Regression!$CD$30*5*'In Process Calc.'!$C13^4+Regression!$CC$30*4*'In Process Calc.'!$C13^3 +Regression!$CB$30*3*'In Process Calc.'!$C13^2 + Regression!$CA$30*2*'In Process Calc.'!$C13 + Regression!$BZ$30)/$A13</f>
        <v>2.1369081336817452E-3</v>
      </c>
      <c r="AB13" s="118">
        <f xml:space="preserve"> (Regression!$CE$31*6*'In Process Calc.'!$C13^5+Regression!$CD$31*5*'In Process Calc.'!$C13^4+Regression!$CC$31*4*'In Process Calc.'!$C13^3 +Regression!$CB$31*3*'In Process Calc.'!$C13^2 + Regression!$CA$31*2*'In Process Calc.'!$C13 + Regression!$BZ$31)/$A13</f>
        <v>0</v>
      </c>
      <c r="AC13" s="118">
        <f xml:space="preserve"> (Regression!$CE$32*6*'In Process Calc.'!$C13^5+Regression!$CD$32*5*'In Process Calc.'!$C13^4+Regression!$CC$32*4*'In Process Calc.'!$C13^3 +Regression!$CB$32*3*'In Process Calc.'!$C13^2 + Regression!$CA$32*2*'In Process Calc.'!$C13 + Regression!$BZ$32)/$A13</f>
        <v>3.040278192945112E-2</v>
      </c>
      <c r="AD13" s="118">
        <f xml:space="preserve"> (Regression!$CE$33*6*'In Process Calc.'!$C13^5+Regression!$CD$33*5*'In Process Calc.'!$C13^4+Regression!$CC$33*4*'In Process Calc.'!$C13^3 +Regression!$CB$33*3*'In Process Calc.'!$C13^2 + Regression!$CA$33*2*'In Process Calc.'!$C13 + Regression!$BZ$33)/$A13</f>
        <v>3.9323261777325216E-2</v>
      </c>
      <c r="AE13" s="118">
        <f xml:space="preserve"> (Regression!$CE$34*6*'In Process Calc.'!$C13^5+Regression!$CD$34*5*'In Process Calc.'!$C13^4+Regression!$CC$34*4*'In Process Calc.'!$C13^3 +Regression!$CB$34*3*'In Process Calc.'!$C13^2 + Regression!$CA$34*2*'In Process Calc.'!$C13 + Regression!$BZ$34)/$A13</f>
        <v>0.13358510892140313</v>
      </c>
      <c r="AF13" s="119">
        <f t="shared" si="0"/>
        <v>5.5805979092940106E-2</v>
      </c>
      <c r="AG13" s="119">
        <f t="shared" si="3"/>
        <v>0</v>
      </c>
      <c r="AH13" s="119">
        <f t="shared" si="1"/>
        <v>-1.0949805767816589E-4</v>
      </c>
      <c r="AI13" s="119">
        <f t="shared" si="2"/>
        <v>-1503.089195353715</v>
      </c>
      <c r="AJ13" s="76">
        <f>'In Process Calc.'!C13</f>
        <v>238.53333333326736</v>
      </c>
      <c r="AK13" s="125">
        <f>((Regression!CL46-Regression!CL47)*1000+'Measured Data'!AQ16*'In Process Calc.'!$D13+'In Process Calc.'!$F12*'Measured Data'!BO16)/'In Process Calc.'!$D13</f>
        <v>1.6390331855898406</v>
      </c>
      <c r="AL13" s="125">
        <f>((Regression!CM46-Regression!CM47)*1000+'Measured Data'!AR16*'In Process Calc.'!$D13+'In Process Calc.'!$F12*'Measured Data'!BP16)/'In Process Calc.'!$D13</f>
        <v>2.4477362989766438</v>
      </c>
      <c r="AM13" s="125">
        <f>((Regression!CN46-Regression!CN47)*1000+'Measured Data'!AS16*'In Process Calc.'!$D13+'In Process Calc.'!$F12*'Measured Data'!BQ16)/'In Process Calc.'!$D13</f>
        <v>0.77678285244925505</v>
      </c>
      <c r="AN13" s="125">
        <f>((Regression!CO46-Regression!CO47)*1000+'Measured Data'!AT16*'In Process Calc.'!$D13+'In Process Calc.'!$F12*'Measured Data'!BR16)/'In Process Calc.'!$D13</f>
        <v>4.4134292562022361</v>
      </c>
      <c r="AO13" s="125">
        <f>((Regression!CP46-Regression!CP47)*1000+'Measured Data'!AU16*'In Process Calc.'!$D13+'In Process Calc.'!$F12*'Measured Data'!BS16)/'In Process Calc.'!$D13</f>
        <v>0.11018224204793187</v>
      </c>
      <c r="AP13" s="125">
        <f>((Regression!CQ46-Regression!CQ47)*1000+'Measured Data'!AV16*'In Process Calc.'!$D13+'In Process Calc.'!$F12*'Measured Data'!BT16)/'In Process Calc.'!$D13</f>
        <v>19.220256783823032</v>
      </c>
      <c r="AQ13" s="125">
        <f>((Regression!CR46-Regression!CR47)*1000+'Measured Data'!AW16*'In Process Calc.'!$D13+'In Process Calc.'!$F12*'Measured Data'!BU16)/'In Process Calc.'!$D13</f>
        <v>0.37830167646624718</v>
      </c>
      <c r="AR13" s="125">
        <f>((Regression!CS46-Regression!CS47)*1000+'Measured Data'!AX16*'In Process Calc.'!$D13+'In Process Calc.'!$F12*'Measured Data'!BV16)/'In Process Calc.'!$D13</f>
        <v>3.0002120267264276</v>
      </c>
      <c r="AS13" s="125">
        <f>((Regression!CT46-Regression!CT47)*1000+'Post Process Calc.'!AS12*'In Process Calc.'!$I12+'In Process Calc.'!$E12*'Measured Data'!AB16)/'In Process Calc.'!$D13</f>
        <v>2.981234442311282</v>
      </c>
      <c r="AT13" s="125">
        <f>((Regression!CU46-Regression!CU47)*1000+'Post Process Calc.'!AT12*'In Process Calc.'!$I12+'In Process Calc.'!$E12*'Measured Data'!AC16)/'In Process Calc.'!$D13</f>
        <v>0.208111205535189</v>
      </c>
      <c r="AU13" s="125">
        <f>((Regression!CV46-Regression!CV47)*1000+'Post Process Calc.'!AU12*'In Process Calc.'!$I12+'In Process Calc.'!$E12*'Measured Data'!AD16)/'In Process Calc.'!$D13</f>
        <v>1.3340237417060803</v>
      </c>
      <c r="AV13" s="125">
        <f>(-(Regression!CW46-Regression!CW47)*1000+'Post Process Calc.'!AV12*'In Process Calc.'!$D13)/'In Process Calc.'!$D13</f>
        <v>1.1852801502356427</v>
      </c>
      <c r="AW13" s="125">
        <f>((Regression!CX46-Regression!CX47)*1000+'Post Process Calc.'!AW12*'In Process Calc.'!$I12+'In Process Calc.'!$E12*'Measured Data'!AF16)/'In Process Calc.'!$D13</f>
        <v>1.8774835459965395</v>
      </c>
      <c r="AX13" s="125">
        <f>((Regression!CY46-Regression!CY47)*1000+'Post Process Calc.'!AX12*'In Process Calc.'!$I12+'In Process Calc.'!$E12*'Measured Data'!AG16)/'In Process Calc.'!$D13</f>
        <v>1.1761637322467589</v>
      </c>
      <c r="AY13" s="125">
        <f>((Regression!CZ46-Regression!CZ47)*1000+'Post Process Calc.'!AY12*'In Process Calc.'!$I12+'In Process Calc.'!$E12*'Measured Data'!AH16)/'In Process Calc.'!$D13</f>
        <v>0.71604208954361337</v>
      </c>
      <c r="AZ13" s="125">
        <f>((Regression!DA46-Regression!DA47)*1000+'Post Process Calc.'!AZ12*'In Process Calc.'!$I12+'In Process Calc.'!$E12*'Measured Data'!AI16)/'In Process Calc.'!$D13</f>
        <v>-5.9174553181463789</v>
      </c>
      <c r="BA13" s="125">
        <f>((Regression!DB46-Regression!DB47)*1000+'Post Process Calc.'!BA12*'In Process Calc.'!$I12+'In Process Calc.'!$E12*'Measured Data'!AJ16)/'In Process Calc.'!$D13</f>
        <v>1.0873660858490133</v>
      </c>
      <c r="BB13" s="125">
        <f>((Regression!DC46-Regression!DC47)*1000+'Post Process Calc.'!BB12*'In Process Calc.'!$I12+'In Process Calc.'!$E12*'Measured Data'!AK16)/'In Process Calc.'!$D13</f>
        <v>2.1105004870423953</v>
      </c>
      <c r="BC13" s="125">
        <f>((Regression!DD46-Regression!DD47)*1000+'Post Process Calc.'!BC12*'In Process Calc.'!$I12+'In Process Calc.'!$E12*'Measured Data'!AL16)/'In Process Calc.'!$D13</f>
        <v>1.2475088233663134</v>
      </c>
      <c r="BD13" s="125">
        <f>((Regression!DE46-Regression!DE47)*1000+'Post Process Calc.'!BD12*'In Process Calc.'!$I12+'In Process Calc.'!$E12*'Measured Data'!AM16)/'In Process Calc.'!$D13</f>
        <v>1.5487534001462997</v>
      </c>
      <c r="BE13" s="125">
        <f>((Regression!DF46-Regression!DF47)*1000+'Post Process Calc.'!BE12*'In Process Calc.'!$I12+'In Process Calc.'!$E12*'Measured Data'!AN16)/'In Process Calc.'!$D13</f>
        <v>0.3284983990647905</v>
      </c>
      <c r="BF13" s="125">
        <f>((Regression!DG46-Regression!DG47)*1000+'Post Process Calc.'!BF12*'In Process Calc.'!$I12+'In Process Calc.'!$E12*'Measured Data'!AO16)/'In Process Calc.'!$D13</f>
        <v>0.83250133822991368</v>
      </c>
      <c r="BG13" s="125">
        <f>((Regression!DH46-Regression!DH47)*1000+'Post Process Calc.'!BG12*'In Process Calc.'!$I12+'In Process Calc.'!$E12*'Measured Data'!AP16)/'In Process Calc.'!$D13</f>
        <v>1.2586926892808168</v>
      </c>
    </row>
    <row r="14" spans="1:70" x14ac:dyDescent="0.15">
      <c r="A14" s="118">
        <f>'Measured Data'!H18*'In Process Calc.'!D14/1000</f>
        <v>3.0418021707788085</v>
      </c>
      <c r="B14" s="298">
        <f>'Growth Regression'!$P13</f>
        <v>5.4668666484556814E-4</v>
      </c>
      <c r="C14" s="118">
        <f>IF('Measured Data'!O18&gt;0,'Measured Data'!O18, (Regression!$CE$6*6*'In Process Calc.'!$C14^6+Regression!$CD$6*5*'In Process Calc.'!$C14^5+Regression!$CC$6*4*'In Process Calc.'!$C14^3+Regression!$CB$6*3*'In Process Calc.'!$C14^2  + Regression!$CA$6*2*'In Process Calc.'!$C14 + Regression!$BZ$6)/$A14)</f>
        <v>0</v>
      </c>
      <c r="D14" s="118">
        <f>(Regression!$CE$7*6*'In Process Calc.'!$C14^6+Regression!$CD$7*5*'In Process Calc.'!$C14^5+Regression!$CC$7*4*'In Process Calc.'!$C14^3+Regression!$CB$7*3*'In Process Calc.'!$C14^2  + Regression!$CA$7*2*'In Process Calc.'!$C14 + Regression!$BZ$7)/$A14</f>
        <v>0.92307765002122855</v>
      </c>
      <c r="E14" s="118">
        <f xml:space="preserve"> (Regression!$CE$8*6*'In Process Calc.'!$C14^6+Regression!$CD$8*5*'In Process Calc.'!$C14^5+Regression!$CC$8*4*'In Process Calc.'!$C14^3+Regression!$CB$8*3*'In Process Calc.'!$C14^2  + Regression!$CA$8*2*'In Process Calc.'!$C14 + Regression!$BZ$8)/$A14</f>
        <v>1.3751261408547026E-3</v>
      </c>
      <c r="F14" s="118">
        <f xml:space="preserve"> (Regression!$CE$9*6*'In Process Calc.'!$C14^6+Regression!$CD$9*5*'In Process Calc.'!$C14^5+Regression!$CC$9*4*'In Process Calc.'!$C14^3+Regression!$CB$9*3*'In Process Calc.'!$C14^2  + Regression!$CA$9*2*'In Process Calc.'!$C14 + Regression!$BZ$9)/$A14</f>
        <v>8.2094668844723674E-4</v>
      </c>
      <c r="G14" s="118">
        <f xml:space="preserve"> (Regression!$CE$10*6*'In Process Calc.'!$C14^6+Regression!$CD$10*5*'In Process Calc.'!$C14^5+Regression!$CC$10*4*'In Process Calc.'!$C14^3+Regression!$CB$10*3*'In Process Calc.'!$C14^2  + Regression!$CA$10*2*'In Process Calc.'!$C14 + Regression!$BZ$10)/$A14</f>
        <v>-5.8263650855326578E-4</v>
      </c>
      <c r="H14" s="118">
        <f xml:space="preserve"> (Regression!$CE$11*6*'In Process Calc.'!$C14^6+Regression!$CD$11*5*'In Process Calc.'!$C14^5+Regression!$CC$11*4*'In Process Calc.'!$C14^3+Regression!$CB$11*3*'In Process Calc.'!$C14^2  + Regression!$CA$11*2*'In Process Calc.'!$C14 + Regression!$BZ$11)/$A14</f>
        <v>9.7135193030078934E-3</v>
      </c>
      <c r="I14" s="118">
        <f>(Regression!$CE$12*6*'In Process Calc.'!$C14^6+Regression!$CD$12*5*'In Process Calc.'!$C14^5+Regression!$CC$12*4*'In Process Calc.'!$C14^3+Regression!$CB$12*3*'In Process Calc.'!$C14^2  + Regression!$CA$12*2*'In Process Calc.'!$C14 + Regression!$BZ$12)/$A14</f>
        <v>6.4147515146461848E-4</v>
      </c>
      <c r="J14" s="118">
        <f xml:space="preserve"> (Regression!$CE$13*6*'In Process Calc.'!$C14^6+Regression!$CD$13*5*'In Process Calc.'!$C14^5+Regression!$CC$13*4*'In Process Calc.'!$C14^3+Regression!$CB$13*3*'In Process Calc.'!$C14^2  + Regression!$CA$13*2*'In Process Calc.'!$C14 + Regression!$BZ$13)/$A14</f>
        <v>5.1475351116899437E-2</v>
      </c>
      <c r="K14" s="118">
        <f xml:space="preserve"> (Regression!$CE$14*6*'In Process Calc.'!$C14^6+Regression!$CD$14*5*'In Process Calc.'!$C14^5+Regression!$CC$14*4*'In Process Calc.'!$C14^3+Regression!$CB$14*3*'In Process Calc.'!$C14^2  + Regression!$CA$14*2*'In Process Calc.'!$C14 + Regression!$BZ$14)/$A14</f>
        <v>1.3166522068257675E-4</v>
      </c>
      <c r="L14" s="118">
        <f xml:space="preserve"> (Regression!$CE$15*6*'In Process Calc.'!$C14^6+Regression!$CD$15*5*'In Process Calc.'!$C14^5+Regression!$CC$15*4*'In Process Calc.'!$C14^3+Regression!$CB$15*3*'In Process Calc.'!$C14^2  + Regression!$CA$15*2*'In Process Calc.'!$C14 + Regression!$BZ$15)/$A14</f>
        <v>4.5064177800426393E-4</v>
      </c>
      <c r="M14" s="118">
        <f xml:space="preserve"> (Regression!$CE$16*6*'In Process Calc.'!$C14^6+Regression!$CD$16*5*'In Process Calc.'!$C14^5+Regression!$CC$16*4*'In Process Calc.'!$C14^3+Regression!$CB$16*3*'In Process Calc.'!$C14^2  + Regression!$CA$16*2*'In Process Calc.'!$C14 + Regression!$BZ$16)/$A14</f>
        <v>-2.2946795300698548E-3</v>
      </c>
      <c r="N14" s="118">
        <f xml:space="preserve"> (Regression!$CE$17*6*'In Process Calc.'!$C14^6+Regression!$CD$17*5*'In Process Calc.'!$C14^5+Regression!$CC$17*4*'In Process Calc.'!$C14^3+Regression!$CB$17*3*'In Process Calc.'!$C14^2  + Regression!$CA$17*2*'In Process Calc.'!$C14 + Regression!$BZ$17)/$A14</f>
        <v>6.7656107791077766E-4</v>
      </c>
      <c r="O14" s="118">
        <f xml:space="preserve"> (Regression!$CE$18*6*'In Process Calc.'!$C14^6+Regression!$CD$18*5*'In Process Calc.'!$C14^5+Regression!$CC$18*4*'In Process Calc.'!$C14^3+Regression!$CB$18*3*'In Process Calc.'!$C14^2  + Regression!$CA$18*2*'In Process Calc.'!$C14 + Regression!$BZ$18)/$A14</f>
        <v>1.5587094836280438E-3</v>
      </c>
      <c r="P14" s="118">
        <f xml:space="preserve"> (Regression!$CE$19*6*'In Process Calc.'!$C14^5+Regression!$CD$19*5*'In Process Calc.'!$C14^4+Regression!$CC$19*4*'In Process Calc.'!$C14^3 +Regression!$CB$19*3*'In Process Calc.'!$C14^2 + Regression!$CA$19*2*'In Process Calc.'!$C14 + Regression!$BZ$19)/$A14</f>
        <v>4.5128101374564605E-4</v>
      </c>
      <c r="Q14" s="118">
        <f xml:space="preserve"> (Regression!$CE$20*6*'In Process Calc.'!$C14^5+Regression!$CD$20*5*'In Process Calc.'!$C14^4+Regression!$CC$20*4*'In Process Calc.'!$C14^3 +Regression!$CB$20*3*'In Process Calc.'!$C14^2 + Regression!$CA$20*2*'In Process Calc.'!$C14 + Regression!$BZ$20)/$A14</f>
        <v>3.1328656090308157E-3</v>
      </c>
      <c r="R14" s="118">
        <f xml:space="preserve"> (Regression!$CE$21*6*'In Process Calc.'!$C14^5+Regression!$CD$21*5*'In Process Calc.'!$C14^4+Regression!$CC$21*4*'In Process Calc.'!$C14^3 +Regression!$CB$21*3*'In Process Calc.'!$C14^2 + Regression!$CA$21*2*'In Process Calc.'!$C14 + Regression!$BZ$21)/$A14</f>
        <v>1.5227395901216696E-3</v>
      </c>
      <c r="S14" s="118">
        <f xml:space="preserve"> (Regression!$CE$22*6*'In Process Calc.'!$C14^5+Regression!$CD$22*5*'In Process Calc.'!$C14^4+Regression!$CC$22*4*'In Process Calc.'!$C14^3 +Regression!$CB$22*3*'In Process Calc.'!$C14^2 + Regression!$CA$22*2*'In Process Calc.'!$C14 + Regression!$BZ$22)/$A14</f>
        <v>4.5034455050512384E-4</v>
      </c>
      <c r="T14" s="118">
        <f xml:space="preserve"> (Regression!$CE$23*6*'In Process Calc.'!$C14^5+Regression!$CD$23*5*'In Process Calc.'!$C14^4+Regression!$CC$23*4*'In Process Calc.'!$C14^3 +Regression!$CB$23*3*'In Process Calc.'!$C14^2 + Regression!$CA$23*2*'In Process Calc.'!$C14 + Regression!$BZ$23)/$A14</f>
        <v>7.3129009604403156E-3</v>
      </c>
      <c r="U14" s="118">
        <f xml:space="preserve"> (Regression!$CE$24*6*'In Process Calc.'!$C14^5+Regression!$CD$24*5*'In Process Calc.'!$C14^4+Regression!$CC$24*4*'In Process Calc.'!$C14^3 +Regression!$CB$24*3*'In Process Calc.'!$C14^2 + Regression!$CA$24*2*'In Process Calc.'!$C14 + Regression!$BZ$24)/$A14</f>
        <v>6.9832251390960348E-4</v>
      </c>
      <c r="V14" s="118">
        <f xml:space="preserve"> (Regression!$CE$25*6*'In Process Calc.'!$C14^5+Regression!$CD$25*5*'In Process Calc.'!$C14^4+Regression!$CC$25*4*'In Process Calc.'!$C14^3 +Regression!$CB$25*3*'In Process Calc.'!$C14^2 + Regression!$CA$25*2*'In Process Calc.'!$C14 + Regression!$BZ$25)/$A14</f>
        <v>1.218807640068471E-3</v>
      </c>
      <c r="W14" s="118">
        <f xml:space="preserve"> (Regression!$CE$26*6*'In Process Calc.'!$C14^5+Regression!$CD$26*5*'In Process Calc.'!$C14^4+Regression!$CC$26*4*'In Process Calc.'!$C14^3 +Regression!$CB$26*3*'In Process Calc.'!$C14^2 + Regression!$CA$26*2*'In Process Calc.'!$C14 + Regression!$BZ$26)/$A14</f>
        <v>4.2266766452326368E-3</v>
      </c>
      <c r="X14" s="118">
        <f xml:space="preserve"> (Regression!$CE$27*6*'In Process Calc.'!$C14^5+Regression!$CD$27*5*'In Process Calc.'!$C14^4+Regression!$CC$27*4*'In Process Calc.'!$C14^3 +Regression!$CB$27*3*'In Process Calc.'!$C14^2 + Regression!$CA$27*2*'In Process Calc.'!$C14 + Regression!$BZ$27)/$A14</f>
        <v>1.5454460166338972E-3</v>
      </c>
      <c r="Y14" s="118">
        <f xml:space="preserve"> (Regression!$CE$28*6*'In Process Calc.'!$C14^5+Regression!$CD$28*5*'In Process Calc.'!$C14^4+Regression!$CC$28*4*'In Process Calc.'!$C14^3 +Regression!$CB$28*3*'In Process Calc.'!$C14^2 + Regression!$CA$28*2*'In Process Calc.'!$C14 + Regression!$BZ$28)/$A14</f>
        <v>3.6084349535361426E-4</v>
      </c>
      <c r="Z14" s="118">
        <f xml:space="preserve"> (Regression!$CE$29*6*'In Process Calc.'!$C14^5+Regression!$CD$29*5*'In Process Calc.'!$C14^4+Regression!$CC$29*4*'In Process Calc.'!$C14^3 +Regression!$CB$29*3*'In Process Calc.'!$C14^2 + Regression!$CA$29*2*'In Process Calc.'!$C14 + Regression!$BZ$29)/$A14</f>
        <v>-6.5743009354141252E-5</v>
      </c>
      <c r="AA14" s="118">
        <f xml:space="preserve"> (Regression!$CE$30*6*'In Process Calc.'!$C14^5+Regression!$CD$30*5*'In Process Calc.'!$C14^4+Regression!$CC$30*4*'In Process Calc.'!$C14^3 +Regression!$CB$30*3*'In Process Calc.'!$C14^2 + Regression!$CA$30*2*'In Process Calc.'!$C14 + Regression!$BZ$30)/$A14</f>
        <v>2.0853698794005464E-3</v>
      </c>
      <c r="AB14" s="118">
        <f xml:space="preserve"> (Regression!$CE$31*6*'In Process Calc.'!$C14^5+Regression!$CD$31*5*'In Process Calc.'!$C14^4+Regression!$CC$31*4*'In Process Calc.'!$C14^3 +Regression!$CB$31*3*'In Process Calc.'!$C14^2 + Regression!$CA$31*2*'In Process Calc.'!$C14 + Regression!$BZ$31)/$A14</f>
        <v>0</v>
      </c>
      <c r="AC14" s="118">
        <f xml:space="preserve"> (Regression!$CE$32*6*'In Process Calc.'!$C14^5+Regression!$CD$32*5*'In Process Calc.'!$C14^4+Regression!$CC$32*4*'In Process Calc.'!$C14^3 +Regression!$CB$32*3*'In Process Calc.'!$C14^2 + Regression!$CA$32*2*'In Process Calc.'!$C14 + Regression!$BZ$32)/$A14</f>
        <v>2.9276467312103246E-2</v>
      </c>
      <c r="AD14" s="118">
        <f xml:space="preserve"> (Regression!$CE$33*6*'In Process Calc.'!$C14^5+Regression!$CD$33*5*'In Process Calc.'!$C14^4+Regression!$CC$33*4*'In Process Calc.'!$C14^3 +Regression!$CB$33*3*'In Process Calc.'!$C14^2 + Regression!$CA$33*2*'In Process Calc.'!$C14 + Regression!$BZ$33)/$A14</f>
        <v>3.8171539793764912E-2</v>
      </c>
      <c r="AE14" s="118">
        <f xml:space="preserve"> (Regression!$CE$34*6*'In Process Calc.'!$C14^5+Regression!$CD$34*5*'In Process Calc.'!$C14^4+Regression!$CC$34*4*'In Process Calc.'!$C14^3 +Regression!$CB$34*3*'In Process Calc.'!$C14^2 + Regression!$CA$34*2*'In Process Calc.'!$C14 + Regression!$BZ$34)/$A14</f>
        <v>0.13136926274502864</v>
      </c>
      <c r="AF14" s="119">
        <f t="shared" si="0"/>
        <v>8.7669341530239673E-3</v>
      </c>
      <c r="AG14" s="119">
        <f t="shared" si="3"/>
        <v>0</v>
      </c>
      <c r="AH14" s="119">
        <f t="shared" si="1"/>
        <v>2.5578304533283866E-3</v>
      </c>
      <c r="AI14" s="119">
        <f t="shared" si="2"/>
        <v>55.541629919646894</v>
      </c>
      <c r="AJ14" s="76">
        <f>'In Process Calc.'!C14</f>
        <v>261.19999999995343</v>
      </c>
      <c r="AK14" s="125">
        <f>((Regression!CL47-Regression!CL48)*1000+'Measured Data'!AQ17*'In Process Calc.'!$D14+'In Process Calc.'!$F13*'Measured Data'!BO17)/'In Process Calc.'!$D14</f>
        <v>-0.11747623516081959</v>
      </c>
      <c r="AL14" s="125">
        <f>((Regression!CM47-Regression!CM48)*1000+AL13*'In Process Calc.'!$D14+'In Process Calc.'!$F13*'Measured Data'!BP17)/'In Process Calc.'!$D14</f>
        <v>2.3693227625151239</v>
      </c>
      <c r="AM14" s="125">
        <f>((Regression!CN47-Regression!CN48)*1000+AM13*'In Process Calc.'!$D14+'In Process Calc.'!$F13*'Measured Data'!BQ17)/'In Process Calc.'!$D14</f>
        <v>0.82535719108720629</v>
      </c>
      <c r="AN14" s="125">
        <f>((Regression!CO47-Regression!CO48)*1000+AN13*'In Process Calc.'!$D14+'In Process Calc.'!$F13*'Measured Data'!BR17)/'In Process Calc.'!$D14</f>
        <v>3.4881273688646117</v>
      </c>
      <c r="AO14" s="125">
        <f>((Regression!CP47-Regression!CP48)*1000+AO13*'In Process Calc.'!$D14+'In Process Calc.'!$F13*'Measured Data'!BS17)/'In Process Calc.'!$D14</f>
        <v>4.0067650365741926E-2</v>
      </c>
      <c r="AP14" s="125">
        <f>((Regression!CQ47-Regression!CQ48)*1000+AP13*'In Process Calc.'!$D14+'In Process Calc.'!$F13*'Measured Data'!BT17)/'In Process Calc.'!$D14</f>
        <v>14.546090915433236</v>
      </c>
      <c r="AQ14" s="125">
        <f>((Regression!CR47-Regression!CR48)*1000+AQ13*'In Process Calc.'!$D14+'In Process Calc.'!$F13*'Measured Data'!BU17)/'In Process Calc.'!$D14</f>
        <v>0.37258899087109371</v>
      </c>
      <c r="AR14" s="125">
        <f>((Regression!CS47-Regression!CS48)*1000+AR13*'In Process Calc.'!$D14+'In Process Calc.'!$F13*'Measured Data'!BV17)/'In Process Calc.'!$D14</f>
        <v>2.9802700354351841</v>
      </c>
      <c r="AS14" s="125">
        <f>((Regression!CT47-Regression!CT48)*1000+'Post Process Calc.'!AS13*'In Process Calc.'!$I13+'In Process Calc.'!$E13*'Measured Data'!AB17)/'In Process Calc.'!$D14</f>
        <v>3.2084670762690157</v>
      </c>
      <c r="AT14" s="125">
        <f>((Regression!CU47-Regression!CU48)*1000+'Post Process Calc.'!AT13*'In Process Calc.'!$I13+'In Process Calc.'!$E13*'Measured Data'!AC17)/'In Process Calc.'!$D14</f>
        <v>0.15165050272484432</v>
      </c>
      <c r="AU14" s="125">
        <f>((Regression!CV47-Regression!CV48)*1000+'Post Process Calc.'!AU13*'In Process Calc.'!$I13+'In Process Calc.'!$E13*'Measured Data'!AD17)/'In Process Calc.'!$D14</f>
        <v>1.1877014599076667</v>
      </c>
      <c r="AV14" s="125">
        <f>(-(Regression!CW47-Regression!CW48)*1000+'Post Process Calc.'!AV13*'In Process Calc.'!$D14)/'In Process Calc.'!$D14</f>
        <v>1.35766640484395</v>
      </c>
      <c r="AW14" s="125">
        <f>((Regression!CX47-Regression!CX48)*1000+'Post Process Calc.'!AW13*'In Process Calc.'!$I13+'In Process Calc.'!$E13*'Measured Data'!AF17)/'In Process Calc.'!$D14</f>
        <v>1.5775485728339449</v>
      </c>
      <c r="AX14" s="125">
        <f>((Regression!CY47-Regression!CY48)*1000+'Post Process Calc.'!AX13*'In Process Calc.'!$I13+'In Process Calc.'!$E13*'Measured Data'!AG17)/'In Process Calc.'!$D14</f>
        <v>1.0296194817017663</v>
      </c>
      <c r="AY14" s="125">
        <f>((Regression!CZ47-Regression!CZ48)*1000+'Post Process Calc.'!AY13*'In Process Calc.'!$I13+'In Process Calc.'!$E13*'Measured Data'!AH17)/'In Process Calc.'!$D14</f>
        <v>0.67460580723349517</v>
      </c>
      <c r="AZ14" s="125">
        <f>((Regression!DA47-Regression!DA48)*1000+'Post Process Calc.'!AZ13*'In Process Calc.'!$I13+'In Process Calc.'!$E13*'Measured Data'!AI17)/'In Process Calc.'!$D14</f>
        <v>-6.6325510908376639</v>
      </c>
      <c r="BA14" s="125">
        <f>((Regression!DB47-Regression!DB48)*1000+'Post Process Calc.'!BA13*'In Process Calc.'!$I13+'In Process Calc.'!$E13*'Measured Data'!AJ17)/'In Process Calc.'!$D14</f>
        <v>1.0208464358721783</v>
      </c>
      <c r="BB14" s="125">
        <f>((Regression!DC47-Regression!DC48)*1000+'Post Process Calc.'!BB13*'In Process Calc.'!$I13+'In Process Calc.'!$E13*'Measured Data'!AK17)/'In Process Calc.'!$D14</f>
        <v>1.9951893794396418</v>
      </c>
      <c r="BC14" s="125">
        <f>((Regression!DD47-Regression!DD48)*1000+'Post Process Calc.'!BC13*'In Process Calc.'!$I13+'In Process Calc.'!$E13*'Measured Data'!AL17)/'In Process Calc.'!$D14</f>
        <v>0.82572884881597486</v>
      </c>
      <c r="BD14" s="125">
        <f>((Regression!DE47-Regression!DE48)*1000+'Post Process Calc.'!BD13*'In Process Calc.'!$I13+'In Process Calc.'!$E13*'Measured Data'!AM17)/'In Process Calc.'!$D14</f>
        <v>1.4025420018096506</v>
      </c>
      <c r="BE14" s="125">
        <f>((Regression!DF47-Regression!DF48)*1000+'Post Process Calc.'!BE13*'In Process Calc.'!$I13+'In Process Calc.'!$E13*'Measured Data'!AN17)/'In Process Calc.'!$D14</f>
        <v>0.29369162177597496</v>
      </c>
      <c r="BF14" s="125">
        <f>((Regression!DG47-Regression!DG48)*1000+'Post Process Calc.'!BF13*'In Process Calc.'!$I13+'In Process Calc.'!$E13*'Measured Data'!AO17)/'In Process Calc.'!$D14</f>
        <v>0.84378105601508213</v>
      </c>
      <c r="BG14" s="125">
        <f>((Regression!DH47-Regression!DH48)*1000+'Post Process Calc.'!BG13*'In Process Calc.'!$I13+'In Process Calc.'!$E13*'Measured Data'!AP17)/'In Process Calc.'!$D14</f>
        <v>1.0591306882279632</v>
      </c>
    </row>
    <row r="15" spans="1:70" x14ac:dyDescent="0.15">
      <c r="A15" s="118">
        <f>'Measured Data'!H19*'In Process Calc.'!D15/1000</f>
        <v>2.9417692875794983</v>
      </c>
      <c r="B15" s="298">
        <f>'Growth Regression'!$P14</f>
        <v>3.0202397194781727E-4</v>
      </c>
      <c r="C15" s="118">
        <f>IF('Measured Data'!O19&gt;0,'Measured Data'!O19, (Regression!$CE$6*6*'In Process Calc.'!$C15^6+Regression!$CD$6*5*'In Process Calc.'!$C15^5+Regression!$CC$6*4*'In Process Calc.'!$C15^3+Regression!$CB$6*3*'In Process Calc.'!$C15^2  + Regression!$CA$6*2*'In Process Calc.'!$C15 + Regression!$BZ$6)/$A15)</f>
        <v>0</v>
      </c>
      <c r="D15" s="118">
        <f>(Regression!$CE$7*6*'In Process Calc.'!$C15^6+Regression!$CD$7*5*'In Process Calc.'!$C15^5+Regression!$CC$7*4*'In Process Calc.'!$C15^3+Regression!$CB$7*3*'In Process Calc.'!$C15^2  + Regression!$CA$7*2*'In Process Calc.'!$C15 + Regression!$BZ$7)/$A15</f>
        <v>0.87017140215863953</v>
      </c>
      <c r="E15" s="118">
        <f xml:space="preserve"> (Regression!$CE$8*6*'In Process Calc.'!$C15^6+Regression!$CD$8*5*'In Process Calc.'!$C15^5+Regression!$CC$8*4*'In Process Calc.'!$C15^3+Regression!$CB$8*3*'In Process Calc.'!$C15^2  + Regression!$CA$8*2*'In Process Calc.'!$C15 + Regression!$BZ$8)/$A15</f>
        <v>1.6424691424084001E-3</v>
      </c>
      <c r="F15" s="118">
        <f xml:space="preserve"> (Regression!$CE$9*6*'In Process Calc.'!$C15^6+Regression!$CD$9*5*'In Process Calc.'!$C15^5+Regression!$CC$9*4*'In Process Calc.'!$C15^3+Regression!$CB$9*3*'In Process Calc.'!$C15^2  + Regression!$CA$9*2*'In Process Calc.'!$C15 + Regression!$BZ$9)/$A15</f>
        <v>7.6028303757437791E-4</v>
      </c>
      <c r="G15" s="118">
        <f xml:space="preserve"> (Regression!$CE$10*6*'In Process Calc.'!$C15^6+Regression!$CD$10*5*'In Process Calc.'!$C15^5+Regression!$CC$10*4*'In Process Calc.'!$C15^3+Regression!$CB$10*3*'In Process Calc.'!$C15^2  + Regression!$CA$10*2*'In Process Calc.'!$C15 + Regression!$BZ$10)/$A15</f>
        <v>6.6672611108534315E-4</v>
      </c>
      <c r="H15" s="118">
        <f xml:space="preserve"> (Regression!$CE$11*6*'In Process Calc.'!$C15^6+Regression!$CD$11*5*'In Process Calc.'!$C15^5+Regression!$CC$11*4*'In Process Calc.'!$C15^3+Regression!$CB$11*3*'In Process Calc.'!$C15^2  + Regression!$CA$11*2*'In Process Calc.'!$C15 + Regression!$BZ$11)/$A15</f>
        <v>8.2485176492285879E-3</v>
      </c>
      <c r="I15" s="118">
        <f>(Regression!$CE$12*6*'In Process Calc.'!$C15^6+Regression!$CD$12*5*'In Process Calc.'!$C15^5+Regression!$CC$12*4*'In Process Calc.'!$C15^3+Regression!$CB$12*3*'In Process Calc.'!$C15^2  + Regression!$CA$12*2*'In Process Calc.'!$C15 + Regression!$BZ$12)/$A15</f>
        <v>3.2690175896463609E-4</v>
      </c>
      <c r="J15" s="118">
        <f xml:space="preserve"> (Regression!$CE$13*6*'In Process Calc.'!$C15^6+Regression!$CD$13*5*'In Process Calc.'!$C15^5+Regression!$CC$13*4*'In Process Calc.'!$C15^3+Regression!$CB$13*3*'In Process Calc.'!$C15^2  + Regression!$CA$13*2*'In Process Calc.'!$C15 + Regression!$BZ$13)/$A15</f>
        <v>5.3317873513363902E-2</v>
      </c>
      <c r="K15" s="118">
        <f xml:space="preserve"> (Regression!$CE$14*6*'In Process Calc.'!$C15^6+Regression!$CD$14*5*'In Process Calc.'!$C15^5+Regression!$CC$14*4*'In Process Calc.'!$C15^3+Regression!$CB$14*3*'In Process Calc.'!$C15^2  + Regression!$CA$14*2*'In Process Calc.'!$C15 + Regression!$BZ$14)/$A15</f>
        <v>3.2826555310654814E-4</v>
      </c>
      <c r="L15" s="118">
        <f xml:space="preserve"> (Regression!$CE$15*6*'In Process Calc.'!$C15^6+Regression!$CD$15*5*'In Process Calc.'!$C15^5+Regression!$CC$15*4*'In Process Calc.'!$C15^3+Regression!$CB$15*3*'In Process Calc.'!$C15^2  + Regression!$CA$15*2*'In Process Calc.'!$C15 + Regression!$BZ$15)/$A15</f>
        <v>1.076143217547561E-3</v>
      </c>
      <c r="M15" s="118">
        <f xml:space="preserve"> (Regression!$CE$16*6*'In Process Calc.'!$C15^6+Regression!$CD$16*5*'In Process Calc.'!$C15^5+Regression!$CC$16*4*'In Process Calc.'!$C15^3+Regression!$CB$16*3*'In Process Calc.'!$C15^2  + Regression!$CA$16*2*'In Process Calc.'!$C15 + Regression!$BZ$16)/$A15</f>
        <v>-1.9089393515473274E-3</v>
      </c>
      <c r="N15" s="118">
        <f xml:space="preserve"> (Regression!$CE$17*6*'In Process Calc.'!$C15^6+Regression!$CD$17*5*'In Process Calc.'!$C15^5+Regression!$CC$17*4*'In Process Calc.'!$C15^3+Regression!$CB$17*3*'In Process Calc.'!$C15^2  + Regression!$CA$17*2*'In Process Calc.'!$C15 + Regression!$BZ$17)/$A15</f>
        <v>8.9903901906646859E-4</v>
      </c>
      <c r="O15" s="118">
        <f xml:space="preserve"> (Regression!$CE$18*6*'In Process Calc.'!$C15^6+Regression!$CD$18*5*'In Process Calc.'!$C15^5+Regression!$CC$18*4*'In Process Calc.'!$C15^3+Regression!$CB$18*3*'In Process Calc.'!$C15^2  + Regression!$CA$18*2*'In Process Calc.'!$C15 + Regression!$BZ$18)/$A15</f>
        <v>1.5276760979093297E-3</v>
      </c>
      <c r="P15" s="118">
        <f xml:space="preserve"> (Regression!$CE$19*6*'In Process Calc.'!$C15^5+Regression!$CD$19*5*'In Process Calc.'!$C15^4+Regression!$CC$19*4*'In Process Calc.'!$C15^3 +Regression!$CB$19*3*'In Process Calc.'!$C15^2 + Regression!$CA$19*2*'In Process Calc.'!$C15 + Regression!$BZ$19)/$A15</f>
        <v>-4.3130706517301078E-3</v>
      </c>
      <c r="Q15" s="118">
        <f xml:space="preserve"> (Regression!$CE$20*6*'In Process Calc.'!$C15^5+Regression!$CD$20*5*'In Process Calc.'!$C15^4+Regression!$CC$20*4*'In Process Calc.'!$C15^3 +Regression!$CB$20*3*'In Process Calc.'!$C15^2 + Regression!$CA$20*2*'In Process Calc.'!$C15 + Regression!$BZ$20)/$A15</f>
        <v>2.8715807790082137E-3</v>
      </c>
      <c r="R15" s="118">
        <f xml:space="preserve"> (Regression!$CE$21*6*'In Process Calc.'!$C15^5+Regression!$CD$21*5*'In Process Calc.'!$C15^4+Regression!$CC$21*4*'In Process Calc.'!$C15^3 +Regression!$CB$21*3*'In Process Calc.'!$C15^2 + Regression!$CA$21*2*'In Process Calc.'!$C15 + Regression!$BZ$21)/$A15</f>
        <v>1.3693942834080372E-3</v>
      </c>
      <c r="S15" s="118">
        <f xml:space="preserve"> (Regression!$CE$22*6*'In Process Calc.'!$C15^5+Regression!$CD$22*5*'In Process Calc.'!$C15^4+Regression!$CC$22*4*'In Process Calc.'!$C15^3 +Regression!$CB$22*3*'In Process Calc.'!$C15^2 + Regression!$CA$22*2*'In Process Calc.'!$C15 + Regression!$BZ$22)/$A15</f>
        <v>4.690602162303453E-4</v>
      </c>
      <c r="T15" s="118">
        <f xml:space="preserve"> (Regression!$CE$23*6*'In Process Calc.'!$C15^5+Regression!$CD$23*5*'In Process Calc.'!$C15^4+Regression!$CC$23*4*'In Process Calc.'!$C15^3 +Regression!$CB$23*3*'In Process Calc.'!$C15^2 + Regression!$CA$23*2*'In Process Calc.'!$C15 + Regression!$BZ$23)/$A15</f>
        <v>6.3020678003225467E-3</v>
      </c>
      <c r="U15" s="118">
        <f xml:space="preserve"> (Regression!$CE$24*6*'In Process Calc.'!$C15^5+Regression!$CD$24*5*'In Process Calc.'!$C15^4+Regression!$CC$24*4*'In Process Calc.'!$C15^3 +Regression!$CB$24*3*'In Process Calc.'!$C15^2 + Regression!$CA$24*2*'In Process Calc.'!$C15 + Regression!$BZ$24)/$A15</f>
        <v>6.5321605912714359E-4</v>
      </c>
      <c r="V15" s="118">
        <f xml:space="preserve"> (Regression!$CE$25*6*'In Process Calc.'!$C15^5+Regression!$CD$25*5*'In Process Calc.'!$C15^4+Regression!$CC$25*4*'In Process Calc.'!$C15^3 +Regression!$CB$25*3*'In Process Calc.'!$C15^2 + Regression!$CA$25*2*'In Process Calc.'!$C15 + Regression!$BZ$25)/$A15</f>
        <v>1.1551453725033218E-3</v>
      </c>
      <c r="W15" s="118">
        <f xml:space="preserve"> (Regression!$CE$26*6*'In Process Calc.'!$C15^5+Regression!$CD$26*5*'In Process Calc.'!$C15^4+Regression!$CC$26*4*'In Process Calc.'!$C15^3 +Regression!$CB$26*3*'In Process Calc.'!$C15^2 + Regression!$CA$26*2*'In Process Calc.'!$C15 + Regression!$BZ$26)/$A15</f>
        <v>3.3616403630928851E-3</v>
      </c>
      <c r="X15" s="118">
        <f xml:space="preserve"> (Regression!$CE$27*6*'In Process Calc.'!$C15^5+Regression!$CD$27*5*'In Process Calc.'!$C15^4+Regression!$CC$27*4*'In Process Calc.'!$C15^3 +Regression!$CB$27*3*'In Process Calc.'!$C15^2 + Regression!$CA$27*2*'In Process Calc.'!$C15 + Regression!$BZ$27)/$A15</f>
        <v>1.466051538463899E-3</v>
      </c>
      <c r="Y15" s="118">
        <f xml:space="preserve"> (Regression!$CE$28*6*'In Process Calc.'!$C15^5+Regression!$CD$28*5*'In Process Calc.'!$C15^4+Regression!$CC$28*4*'In Process Calc.'!$C15^3 +Regression!$CB$28*3*'In Process Calc.'!$C15^2 + Regression!$CA$28*2*'In Process Calc.'!$C15 + Regression!$BZ$28)/$A15</f>
        <v>3.2369989114493247E-4</v>
      </c>
      <c r="Z15" s="118">
        <f xml:space="preserve"> (Regression!$CE$29*6*'In Process Calc.'!$C15^5+Regression!$CD$29*5*'In Process Calc.'!$C15^4+Regression!$CC$29*4*'In Process Calc.'!$C15^3 +Regression!$CB$29*3*'In Process Calc.'!$C15^2 + Regression!$CA$29*2*'In Process Calc.'!$C15 + Regression!$BZ$29)/$A15</f>
        <v>1.2801544441867928E-4</v>
      </c>
      <c r="AA15" s="118">
        <f xml:space="preserve"> (Regression!$CE$30*6*'In Process Calc.'!$C15^5+Regression!$CD$30*5*'In Process Calc.'!$C15^4+Regression!$CC$30*4*'In Process Calc.'!$C15^3 +Regression!$CB$30*3*'In Process Calc.'!$C15^2 + Regression!$CA$30*2*'In Process Calc.'!$C15 + Regression!$BZ$30)/$A15</f>
        <v>1.9126786291905045E-3</v>
      </c>
      <c r="AB15" s="118">
        <f xml:space="preserve"> (Regression!$CE$31*6*'In Process Calc.'!$C15^5+Regression!$CD$31*5*'In Process Calc.'!$C15^4+Regression!$CC$31*4*'In Process Calc.'!$C15^3 +Regression!$CB$31*3*'In Process Calc.'!$C15^2 + Regression!$CA$31*2*'In Process Calc.'!$C15 + Regression!$BZ$31)/$A15</f>
        <v>0</v>
      </c>
      <c r="AC15" s="118">
        <f xml:space="preserve"> (Regression!$CE$32*6*'In Process Calc.'!$C15^5+Regression!$CD$32*5*'In Process Calc.'!$C15^4+Regression!$CC$32*4*'In Process Calc.'!$C15^3 +Regression!$CB$32*3*'In Process Calc.'!$C15^2 + Regression!$CA$32*2*'In Process Calc.'!$C15 + Regression!$BZ$32)/$A15</f>
        <v>2.6494661129206575E-2</v>
      </c>
      <c r="AD15" s="118">
        <f xml:space="preserve"> (Regression!$CE$33*6*'In Process Calc.'!$C15^5+Regression!$CD$33*5*'In Process Calc.'!$C15^4+Regression!$CC$33*4*'In Process Calc.'!$C15^3 +Regression!$CB$33*3*'In Process Calc.'!$C15^2 + Regression!$CA$33*2*'In Process Calc.'!$C15 + Regression!$BZ$33)/$A15</f>
        <v>3.4972532044358823E-2</v>
      </c>
      <c r="AE15" s="118">
        <f xml:space="preserve"> (Regression!$CE$34*6*'In Process Calc.'!$C15^5+Regression!$CD$34*5*'In Process Calc.'!$C15^4+Regression!$CC$34*4*'In Process Calc.'!$C15^3 +Regression!$CB$34*3*'In Process Calc.'!$C15^2 + Regression!$CA$34*2*'In Process Calc.'!$C15 + Regression!$BZ$34)/$A15</f>
        <v>0.12334005621543181</v>
      </c>
      <c r="AF15" s="119">
        <f t="shared" si="0"/>
        <v>-8.0893523456989608E-2</v>
      </c>
      <c r="AG15" s="119">
        <f t="shared" si="3"/>
        <v>0</v>
      </c>
      <c r="AH15" s="119">
        <f t="shared" si="1"/>
        <v>6.1567637918693392E-3</v>
      </c>
      <c r="AI15" s="119">
        <f t="shared" si="2"/>
        <v>19.198078326168531</v>
      </c>
      <c r="AJ15" s="76">
        <f>'In Process Calc.'!C15</f>
        <v>288.3833333333605</v>
      </c>
      <c r="AK15" s="125">
        <f>((Regression!CL48-Regression!CL49)*1000+'Measured Data'!AQ18*'In Process Calc.'!$D15+'In Process Calc.'!$F14*'Measured Data'!BO18)/'In Process Calc.'!$D15</f>
        <v>-0.16724658486431604</v>
      </c>
      <c r="AL15" s="125">
        <f>((Regression!CM48-Regression!CM49)*1000+AL14*'In Process Calc.'!$D15+'In Process Calc.'!$F14*'Measured Data'!BP18)/'In Process Calc.'!$D15</f>
        <v>2.281487055223026</v>
      </c>
      <c r="AM15" s="125">
        <f>((Regression!CN48-Regression!CN49)*1000+AM14*'In Process Calc.'!$D15+'In Process Calc.'!$F14*'Measured Data'!BQ18)/'In Process Calc.'!$D15</f>
        <v>0.83992247736562975</v>
      </c>
      <c r="AN15" s="125">
        <f>((Regression!CO48-Regression!CO49)*1000+AN14*'In Process Calc.'!$D15+'In Process Calc.'!$F14*'Measured Data'!BR18)/'In Process Calc.'!$D15</f>
        <v>2.4791098058552823</v>
      </c>
      <c r="AO15" s="125">
        <f>((Regression!CP48-Regression!CP49)*1000+AO14*'In Process Calc.'!$D15+'In Process Calc.'!$F14*'Measured Data'!BS18)/'In Process Calc.'!$D15</f>
        <v>-1.4373667996413462E-2</v>
      </c>
      <c r="AP15" s="125">
        <f>((Regression!CQ48-Regression!CQ49)*1000+AP14*'In Process Calc.'!$D15+'In Process Calc.'!$F14*'Measured Data'!BT18)/'In Process Calc.'!$D15</f>
        <v>8.7187024020120134</v>
      </c>
      <c r="AQ15" s="125">
        <f>((Regression!CR48-Regression!CR49)*1000+AQ14*'In Process Calc.'!$D15+'In Process Calc.'!$F14*'Measured Data'!BU18)/'In Process Calc.'!$D15</f>
        <v>0.34753088469135696</v>
      </c>
      <c r="AR15" s="125">
        <f>((Regression!CS48-Regression!CS49)*1000+AR14*'In Process Calc.'!$D15+'In Process Calc.'!$F14*'Measured Data'!BV18)/'In Process Calc.'!$D15</f>
        <v>2.8965976646148173</v>
      </c>
      <c r="AS15" s="125">
        <f>((Regression!CT48-Regression!CT49)*1000+'Post Process Calc.'!AS14*'In Process Calc.'!$I14+'In Process Calc.'!$E14*'Measured Data'!AB18)/'In Process Calc.'!$D15</f>
        <v>3.4422179117207876</v>
      </c>
      <c r="AT15" s="125">
        <f>((Regression!CU48-Regression!CU49)*1000+'Post Process Calc.'!AT14*'In Process Calc.'!$I14+'In Process Calc.'!$E14*'Measured Data'!AC18)/'In Process Calc.'!$D15</f>
        <v>6.5057436431039589E-2</v>
      </c>
      <c r="AU15" s="125">
        <f>((Regression!CV48-Regression!CV49)*1000+'Post Process Calc.'!AU14*'In Process Calc.'!$I14+'In Process Calc.'!$E14*'Measured Data'!AD18)/'In Process Calc.'!$D15</f>
        <v>1.0165309110954786</v>
      </c>
      <c r="AV15" s="125">
        <f>(-(Regression!CW48-Regression!CW49)*1000+'Post Process Calc.'!AV14*'In Process Calc.'!$D15)/'In Process Calc.'!$D15</f>
        <v>1.1387099262350326</v>
      </c>
      <c r="AW15" s="125">
        <f>((Regression!CX48-Regression!CX49)*1000+'Post Process Calc.'!AW14*'In Process Calc.'!$I14+'In Process Calc.'!$E14*'Measured Data'!AF18)/'In Process Calc.'!$D15</f>
        <v>1.24384475564147</v>
      </c>
      <c r="AX15" s="125">
        <f>((Regression!CY48-Regression!CY49)*1000+'Post Process Calc.'!AX14*'In Process Calc.'!$I14+'In Process Calc.'!$E14*'Measured Data'!AG18)/'In Process Calc.'!$D15</f>
        <v>0.86878610346839114</v>
      </c>
      <c r="AY15" s="125">
        <f>((Regression!CZ48-Regression!CZ49)*1000+'Post Process Calc.'!AY14*'In Process Calc.'!$I14+'In Process Calc.'!$E14*'Measured Data'!AH18)/'In Process Calc.'!$D15</f>
        <v>0.62370456511983141</v>
      </c>
      <c r="AZ15" s="125">
        <f>((Regression!DA48-Regression!DA49)*1000+'Post Process Calc.'!AZ14*'In Process Calc.'!$I14+'In Process Calc.'!$E14*'Measured Data'!AI18)/'In Process Calc.'!$D15</f>
        <v>-7.3896710136846462</v>
      </c>
      <c r="BA15" s="125">
        <f>((Regression!DB48-Regression!DB49)*1000+'Post Process Calc.'!BA14*'In Process Calc.'!$I14+'In Process Calc.'!$E14*'Measured Data'!AJ18)/'In Process Calc.'!$D15</f>
        <v>0.94579615697073738</v>
      </c>
      <c r="BB15" s="125">
        <f>((Regression!DC48-Regression!DC49)*1000+'Post Process Calc.'!BB14*'In Process Calc.'!$I14+'In Process Calc.'!$E14*'Measured Data'!AK18)/'In Process Calc.'!$D15</f>
        <v>1.8633107011352887</v>
      </c>
      <c r="BC15" s="125">
        <f>((Regression!DD48-Regression!DD49)*1000+'Post Process Calc.'!BC14*'In Process Calc.'!$I14+'In Process Calc.'!$E14*'Measured Data'!AL18)/'In Process Calc.'!$D15</f>
        <v>0.40279107859657648</v>
      </c>
      <c r="BD15" s="125">
        <f>((Regression!DE48-Regression!DE49)*1000+'Post Process Calc.'!BD14*'In Process Calc.'!$I14+'In Process Calc.'!$E14*'Measured Data'!AM18)/'In Process Calc.'!$D15</f>
        <v>1.2352623117706414</v>
      </c>
      <c r="BE15" s="125">
        <f>((Regression!DF48-Regression!DF49)*1000+'Post Process Calc.'!BE14*'In Process Calc.'!$I14+'In Process Calc.'!$E14*'Measured Data'!AN18)/'In Process Calc.'!$D15</f>
        <v>0.25563847240645482</v>
      </c>
      <c r="BF15" s="125">
        <f>((Regression!DG48-Regression!DG49)*1000+'Post Process Calc.'!BF14*'In Process Calc.'!$I14+'In Process Calc.'!$E14*'Measured Data'!AO18)/'In Process Calc.'!$D15</f>
        <v>0.8411724160737355</v>
      </c>
      <c r="BG15" s="125">
        <f>((Regression!DH48-Regression!DH49)*1000+'Post Process Calc.'!BG14*'In Process Calc.'!$I14+'In Process Calc.'!$E14*'Measured Data'!AP18)/'In Process Calc.'!$D15</f>
        <v>0.83692304857751354</v>
      </c>
    </row>
    <row r="16" spans="1:70" x14ac:dyDescent="0.15">
      <c r="A16" s="118">
        <f>'Measured Data'!H20*'In Process Calc.'!D16/1000</f>
        <v>2.7873193346759035</v>
      </c>
      <c r="B16" s="298">
        <f>'Growth Regression'!$P15</f>
        <v>2.0106723754132963E-4</v>
      </c>
      <c r="C16" s="118">
        <f>IF('Measured Data'!O20&gt;0,'Measured Data'!O20, (Regression!$CE$6*6*'In Process Calc.'!$C16^6+Regression!$CD$6*5*'In Process Calc.'!$C16^5+Regression!$CC$6*4*'In Process Calc.'!$C16^3+Regression!$CB$6*3*'In Process Calc.'!$C16^2  + Regression!$CA$6*2*'In Process Calc.'!$C16 + Regression!$BZ$6)/$A16)</f>
        <v>0</v>
      </c>
      <c r="D16" s="118">
        <f>(Regression!$CE$7*6*'In Process Calc.'!$C16^6+Regression!$CD$7*5*'In Process Calc.'!$C16^5+Regression!$CC$7*4*'In Process Calc.'!$C16^3+Regression!$CB$7*3*'In Process Calc.'!$C16^2  + Regression!$CA$7*2*'In Process Calc.'!$C16 + Regression!$BZ$7)/$A16</f>
        <v>0.83584957788771685</v>
      </c>
      <c r="E16" s="118">
        <f xml:space="preserve"> (Regression!$CE$8*6*'In Process Calc.'!$C16^6+Regression!$CD$8*5*'In Process Calc.'!$C16^5+Regression!$CC$8*4*'In Process Calc.'!$C16^3+Regression!$CB$8*3*'In Process Calc.'!$C16^2  + Regression!$CA$8*2*'In Process Calc.'!$C16 + Regression!$BZ$8)/$A16</f>
        <v>1.8615305531378089E-3</v>
      </c>
      <c r="F16" s="118">
        <f xml:space="preserve"> (Regression!$CE$9*6*'In Process Calc.'!$C16^6+Regression!$CD$9*5*'In Process Calc.'!$C16^5+Regression!$CC$9*4*'In Process Calc.'!$C16^3+Regression!$CB$9*3*'In Process Calc.'!$C16^2  + Regression!$CA$9*2*'In Process Calc.'!$C16 + Regression!$BZ$9)/$A16</f>
        <v>7.2205284367878855E-4</v>
      </c>
      <c r="G16" s="118">
        <f xml:space="preserve"> (Regression!$CE$10*6*'In Process Calc.'!$C16^6+Regression!$CD$10*5*'In Process Calc.'!$C16^5+Regression!$CC$10*4*'In Process Calc.'!$C16^3+Regression!$CB$10*3*'In Process Calc.'!$C16^2  + Regression!$CA$10*2*'In Process Calc.'!$C16 + Regression!$BZ$10)/$A16</f>
        <v>2.9338238368826234E-3</v>
      </c>
      <c r="H16" s="118">
        <f xml:space="preserve"> (Regression!$CE$11*6*'In Process Calc.'!$C16^6+Regression!$CD$11*5*'In Process Calc.'!$C16^5+Regression!$CC$11*4*'In Process Calc.'!$C16^3+Regression!$CB$11*3*'In Process Calc.'!$C16^2  + Regression!$CA$11*2*'In Process Calc.'!$C16 + Regression!$BZ$11)/$A16</f>
        <v>6.4591413203739217E-3</v>
      </c>
      <c r="I16" s="118">
        <f>(Regression!$CE$12*6*'In Process Calc.'!$C16^6+Regression!$CD$12*5*'In Process Calc.'!$C16^5+Regression!$CC$12*4*'In Process Calc.'!$C16^3+Regression!$CB$12*3*'In Process Calc.'!$C16^2  + Regression!$CA$12*2*'In Process Calc.'!$C16 + Regression!$BZ$12)/$A16</f>
        <v>6.7053002783030096E-5</v>
      </c>
      <c r="J16" s="118">
        <f xml:space="preserve"> (Regression!$CE$13*6*'In Process Calc.'!$C16^6+Regression!$CD$13*5*'In Process Calc.'!$C16^5+Regression!$CC$13*4*'In Process Calc.'!$C16^3+Regression!$CB$13*3*'In Process Calc.'!$C16^2  + Regression!$CA$13*2*'In Process Calc.'!$C16 + Regression!$BZ$13)/$A16</f>
        <v>5.4269352113003724E-2</v>
      </c>
      <c r="K16" s="118">
        <f xml:space="preserve"> (Regression!$CE$14*6*'In Process Calc.'!$C16^6+Regression!$CD$14*5*'In Process Calc.'!$C16^5+Regression!$CC$14*4*'In Process Calc.'!$C16^3+Regression!$CB$14*3*'In Process Calc.'!$C16^2  + Regression!$CA$14*2*'In Process Calc.'!$C16 + Regression!$BZ$14)/$A16</f>
        <v>4.9903377470594205E-4</v>
      </c>
      <c r="L16" s="118">
        <f xml:space="preserve"> (Regression!$CE$15*6*'In Process Calc.'!$C16^6+Regression!$CD$15*5*'In Process Calc.'!$C16^5+Regression!$CC$15*4*'In Process Calc.'!$C16^3+Regression!$CB$15*3*'In Process Calc.'!$C16^2  + Regression!$CA$15*2*'In Process Calc.'!$C16 + Regression!$BZ$15)/$A16</f>
        <v>1.5874644198855083E-3</v>
      </c>
      <c r="M16" s="118">
        <f xml:space="preserve"> (Regression!$CE$16*6*'In Process Calc.'!$C16^6+Regression!$CD$16*5*'In Process Calc.'!$C16^5+Regression!$CC$16*4*'In Process Calc.'!$C16^3+Regression!$CB$16*3*'In Process Calc.'!$C16^2  + Regression!$CA$16*2*'In Process Calc.'!$C16 + Regression!$BZ$16)/$A16</f>
        <v>-1.6346973520600975E-3</v>
      </c>
      <c r="N16" s="118">
        <f xml:space="preserve"> (Regression!$CE$17*6*'In Process Calc.'!$C16^6+Regression!$CD$17*5*'In Process Calc.'!$C16^5+Regression!$CC$17*4*'In Process Calc.'!$C16^3+Regression!$CB$17*3*'In Process Calc.'!$C16^2  + Regression!$CA$17*2*'In Process Calc.'!$C16 + Regression!$BZ$17)/$A16</f>
        <v>1.1199078014493186E-3</v>
      </c>
      <c r="O16" s="118">
        <f xml:space="preserve"> (Regression!$CE$18*6*'In Process Calc.'!$C16^6+Regression!$CD$18*5*'In Process Calc.'!$C16^5+Regression!$CC$18*4*'In Process Calc.'!$C16^3+Regression!$CB$18*3*'In Process Calc.'!$C16^2  + Regression!$CA$18*2*'In Process Calc.'!$C16 + Regression!$BZ$18)/$A16</f>
        <v>1.5322218526664733E-3</v>
      </c>
      <c r="P16" s="118">
        <f xml:space="preserve"> (Regression!$CE$19*6*'In Process Calc.'!$C16^5+Regression!$CD$19*5*'In Process Calc.'!$C16^4+Regression!$CC$19*4*'In Process Calc.'!$C16^3 +Regression!$CB$19*3*'In Process Calc.'!$C16^2 + Regression!$CA$19*2*'In Process Calc.'!$C16 + Regression!$BZ$19)/$A16</f>
        <v>-4.5556156634767508E-3</v>
      </c>
      <c r="Q16" s="118">
        <f xml:space="preserve"> (Regression!$CE$20*6*'In Process Calc.'!$C16^5+Regression!$CD$20*5*'In Process Calc.'!$C16^4+Regression!$CC$20*4*'In Process Calc.'!$C16^3 +Regression!$CB$20*3*'In Process Calc.'!$C16^2 + Regression!$CA$20*2*'In Process Calc.'!$C16 + Regression!$BZ$20)/$A16</f>
        <v>2.6940261245368964E-3</v>
      </c>
      <c r="R16" s="118">
        <f xml:space="preserve"> (Regression!$CE$21*6*'In Process Calc.'!$C16^5+Regression!$CD$21*5*'In Process Calc.'!$C16^4+Regression!$CC$21*4*'In Process Calc.'!$C16^3 +Regression!$CB$21*3*'In Process Calc.'!$C16^2 + Regression!$CA$21*2*'In Process Calc.'!$C16 + Regression!$BZ$21)/$A16</f>
        <v>1.2580793537350031E-3</v>
      </c>
      <c r="S16" s="118">
        <f xml:space="preserve"> (Regression!$CE$22*6*'In Process Calc.'!$C16^5+Regression!$CD$22*5*'In Process Calc.'!$C16^4+Regression!$CC$22*4*'In Process Calc.'!$C16^3 +Regression!$CB$22*3*'In Process Calc.'!$C16^2 + Regression!$CA$22*2*'In Process Calc.'!$C16 + Regression!$BZ$22)/$A16</f>
        <v>4.9580209892913576E-4</v>
      </c>
      <c r="T16" s="118">
        <f xml:space="preserve"> (Regression!$CE$23*6*'In Process Calc.'!$C16^5+Regression!$CD$23*5*'In Process Calc.'!$C16^4+Regression!$CC$23*4*'In Process Calc.'!$C16^3 +Regression!$CB$23*3*'In Process Calc.'!$C16^2 + Regression!$CA$23*2*'In Process Calc.'!$C16 + Regression!$BZ$23)/$A16</f>
        <v>5.5778889907624127E-3</v>
      </c>
      <c r="U16" s="118">
        <f xml:space="preserve"> (Regression!$CE$24*6*'In Process Calc.'!$C16^5+Regression!$CD$24*5*'In Process Calc.'!$C16^4+Regression!$CC$24*4*'In Process Calc.'!$C16^3 +Regression!$CB$24*3*'In Process Calc.'!$C16^2 + Regression!$CA$24*2*'In Process Calc.'!$C16 + Regression!$BZ$24)/$A16</f>
        <v>6.2698903977697403E-4</v>
      </c>
      <c r="V16" s="118">
        <f xml:space="preserve"> (Regression!$CE$25*6*'In Process Calc.'!$C16^5+Regression!$CD$25*5*'In Process Calc.'!$C16^4+Regression!$CC$25*4*'In Process Calc.'!$C16^3 +Regression!$CB$25*3*'In Process Calc.'!$C16^2 + Regression!$CA$25*2*'In Process Calc.'!$C16 + Regression!$BZ$25)/$A16</f>
        <v>1.1163143600886446E-3</v>
      </c>
      <c r="W16" s="118">
        <f xml:space="preserve"> (Regression!$CE$26*6*'In Process Calc.'!$C16^5+Regression!$CD$26*5*'In Process Calc.'!$C16^4+Regression!$CC$26*4*'In Process Calc.'!$C16^3 +Regression!$CB$26*3*'In Process Calc.'!$C16^2 + Regression!$CA$26*2*'In Process Calc.'!$C16 + Regression!$BZ$26)/$A16</f>
        <v>2.6842656947528697E-3</v>
      </c>
      <c r="X16" s="118">
        <f xml:space="preserve"> (Regression!$CE$27*6*'In Process Calc.'!$C16^5+Regression!$CD$27*5*'In Process Calc.'!$C16^4+Regression!$CC$27*4*'In Process Calc.'!$C16^3 +Regression!$CB$27*3*'In Process Calc.'!$C16^2 + Regression!$CA$27*2*'In Process Calc.'!$C16 + Regression!$BZ$27)/$A16</f>
        <v>1.4188133103239463E-3</v>
      </c>
      <c r="Y16" s="118">
        <f xml:space="preserve"> (Regression!$CE$28*6*'In Process Calc.'!$C16^5+Regression!$CD$28*5*'In Process Calc.'!$C16^4+Regression!$CC$28*4*'In Process Calc.'!$C16^3 +Regression!$CB$28*3*'In Process Calc.'!$C16^2 + Regression!$CA$28*2*'In Process Calc.'!$C16 + Regression!$BZ$28)/$A16</f>
        <v>2.9774234223452873E-4</v>
      </c>
      <c r="Z16" s="118">
        <f xml:space="preserve"> (Regression!$CE$29*6*'In Process Calc.'!$C16^5+Regression!$CD$29*5*'In Process Calc.'!$C16^4+Regression!$CC$29*4*'In Process Calc.'!$C16^3 +Regression!$CB$29*3*'In Process Calc.'!$C16^2 + Regression!$CA$29*2*'In Process Calc.'!$C16 + Regression!$BZ$29)/$A16</f>
        <v>3.1973904737805047E-4</v>
      </c>
      <c r="AA16" s="118">
        <f xml:space="preserve"> (Regression!$CE$30*6*'In Process Calc.'!$C16^5+Regression!$CD$30*5*'In Process Calc.'!$C16^4+Regression!$CC$30*4*'In Process Calc.'!$C16^3 +Regression!$CB$30*3*'In Process Calc.'!$C16^2 + Regression!$CA$30*2*'In Process Calc.'!$C16 + Regression!$BZ$30)/$A16</f>
        <v>1.7945756458915779E-3</v>
      </c>
      <c r="AB16" s="118">
        <f xml:space="preserve"> (Regression!$CE$31*6*'In Process Calc.'!$C16^5+Regression!$CD$31*5*'In Process Calc.'!$C16^4+Regression!$CC$31*4*'In Process Calc.'!$C16^3 +Regression!$CB$31*3*'In Process Calc.'!$C16^2 + Regression!$CA$31*2*'In Process Calc.'!$C16 + Regression!$BZ$31)/$A16</f>
        <v>0</v>
      </c>
      <c r="AC16" s="118">
        <f xml:space="preserve"> (Regression!$CE$32*6*'In Process Calc.'!$C16^5+Regression!$CD$32*5*'In Process Calc.'!$C16^4+Regression!$CC$32*4*'In Process Calc.'!$C16^3 +Regression!$CB$32*3*'In Process Calc.'!$C16^2 + Regression!$CA$32*2*'In Process Calc.'!$C16 + Regression!$BZ$32)/$A16</f>
        <v>2.4666645738826445E-2</v>
      </c>
      <c r="AD16" s="118">
        <f xml:space="preserve"> (Regression!$CE$33*6*'In Process Calc.'!$C16^5+Regression!$CD$33*5*'In Process Calc.'!$C16^4+Regression!$CC$33*4*'In Process Calc.'!$C16^3 +Regression!$CB$33*3*'In Process Calc.'!$C16^2 + Regression!$CA$33*2*'In Process Calc.'!$C16 + Regression!$BZ$33)/$A16</f>
        <v>3.2933125894853893E-2</v>
      </c>
      <c r="AE16" s="118">
        <f xml:space="preserve"> (Regression!$CE$34*6*'In Process Calc.'!$C16^5+Regression!$CD$34*5*'In Process Calc.'!$C16^4+Regression!$CC$34*4*'In Process Calc.'!$C16^3 +Regression!$CB$34*3*'In Process Calc.'!$C16^2 + Regression!$CA$34*2*'In Process Calc.'!$C16 + Regression!$BZ$34)/$A16</f>
        <v>0.11910570151758539</v>
      </c>
      <c r="AF16" s="119">
        <f t="shared" si="0"/>
        <v>-8.3944537498636534E-2</v>
      </c>
      <c r="AG16" s="119">
        <f t="shared" si="3"/>
        <v>0</v>
      </c>
      <c r="AH16" s="119">
        <f t="shared" si="1"/>
        <v>9.1954990298542053E-3</v>
      </c>
      <c r="AI16" s="119">
        <f t="shared" si="2"/>
        <v>11.177377711657311</v>
      </c>
      <c r="AJ16" s="76">
        <f>'In Process Calc.'!C16</f>
        <v>306.8833333334187</v>
      </c>
      <c r="AK16" s="125">
        <f>((Regression!CL49-Regression!CL50)*1000+'Measured Data'!AQ19*'In Process Calc.'!$D16+'In Process Calc.'!$F15*'Measured Data'!BO19)/'In Process Calc.'!$D16</f>
        <v>-0.12690766679220578</v>
      </c>
      <c r="AL16" s="125">
        <f>((Regression!CM49-Regression!CM50)*1000+AL15*'In Process Calc.'!$D16+'In Process Calc.'!$F15*'Measured Data'!BP19)/'In Process Calc.'!$D16</f>
        <v>2.2276535545370622</v>
      </c>
      <c r="AM16" s="125">
        <f>((Regression!CN49-Regression!CN50)*1000+AM15*'In Process Calc.'!$D16+'In Process Calc.'!$F15*'Measured Data'!BQ19)/'In Process Calc.'!$D16</f>
        <v>0.71856798716654635</v>
      </c>
      <c r="AN16" s="125">
        <f>((Regression!CO49-Regression!CO50)*1000+AN15*'In Process Calc.'!$D16+'In Process Calc.'!$F15*'Measured Data'!BR19)/'In Process Calc.'!$D16</f>
        <v>1.9394755856628298</v>
      </c>
      <c r="AO16" s="125">
        <f>((Regression!CP49-Regression!CP50)*1000+AO15*'In Process Calc.'!$D16+'In Process Calc.'!$F15*'Measured Data'!BS19)/'In Process Calc.'!$D16</f>
        <v>-2.9076545087621999E-2</v>
      </c>
      <c r="AP16" s="125">
        <f>((Regression!CQ49-Regression!CQ50)*1000+'Measured Data'!AV19*'In Process Calc.'!$D16+'In Process Calc.'!$F15*'Measured Data'!BT19)/'In Process Calc.'!$D16</f>
        <v>30.557769004405639</v>
      </c>
      <c r="AQ16" s="125">
        <f>((Regression!CR49-Regression!CR50)*1000+'Measured Data'!AW19*'In Process Calc.'!$D16+'In Process Calc.'!$F15*'Measured Data'!BU19)/'In Process Calc.'!$D16</f>
        <v>0.39552876498124961</v>
      </c>
      <c r="AR16" s="125">
        <f>((Regression!CS49-Regression!CS50)*1000+'Measured Data'!AX19*'In Process Calc.'!$D16+'In Process Calc.'!$F15*'Measured Data'!BV19)/'In Process Calc.'!$D16</f>
        <v>2.7424614519206716</v>
      </c>
      <c r="AS16" s="125">
        <f>((Regression!CT49-Regression!CT50)*1000+'Post Process Calc.'!AS15*'In Process Calc.'!$I15+'In Process Calc.'!$E15*'Measured Data'!AB19)/'In Process Calc.'!$D16</f>
        <v>3.5353444923534596</v>
      </c>
      <c r="AT16" s="125">
        <f>((Regression!CU49-Regression!CU50)*1000+'Post Process Calc.'!AT15*'In Process Calc.'!$I15+'In Process Calc.'!$E15*'Measured Data'!AC19)/'In Process Calc.'!$D16</f>
        <v>-8.4328512016599334E-3</v>
      </c>
      <c r="AU16" s="125">
        <f>((Regression!CV49-Regression!CV50)*1000+'Post Process Calc.'!AU15*'In Process Calc.'!$I15+'In Process Calc.'!$E15*'Measured Data'!AD19)/'In Process Calc.'!$D16</f>
        <v>0.89499189757819619</v>
      </c>
      <c r="AV16" s="125">
        <f>(-(Regression!CW49-Regression!CW50)*1000+'Post Process Calc.'!AV15*'In Process Calc.'!$D16)/'In Process Calc.'!$D16</f>
        <v>0.7836974121215684</v>
      </c>
      <c r="AW16" s="125">
        <f>((Regression!CX49-Regression!CX50)*1000+'Post Process Calc.'!AW15*'In Process Calc.'!$I15+'In Process Calc.'!$E15*'Measured Data'!AF19)/'In Process Calc.'!$D16</f>
        <v>1.0287129308606859</v>
      </c>
      <c r="AX16" s="125">
        <f>((Regression!CY49-Regression!CY50)*1000+'Post Process Calc.'!AX15*'In Process Calc.'!$I15+'In Process Calc.'!$E15*'Measured Data'!AG19)/'In Process Calc.'!$D16</f>
        <v>0.76424388015163902</v>
      </c>
      <c r="AY16" s="125">
        <f>((Regression!CZ49-Regression!CZ50)*1000+'Post Process Calc.'!AY15*'In Process Calc.'!$I15+'In Process Calc.'!$E15*'Measured Data'!AH19)/'In Process Calc.'!$D16</f>
        <v>0.58227549635835751</v>
      </c>
      <c r="AZ16" s="125">
        <f>((Regression!DA49-Regression!DA50)*1000+'Post Process Calc.'!AZ15*'In Process Calc.'!$I15+'In Process Calc.'!$E15*'Measured Data'!AI19)/'In Process Calc.'!$D16</f>
        <v>-7.7448770088129804</v>
      </c>
      <c r="BA16" s="125">
        <f>((Regression!DB49-Regression!DB50)*1000+'Post Process Calc.'!BA15*'In Process Calc.'!$I15+'In Process Calc.'!$E15*'Measured Data'!AJ19)/'In Process Calc.'!$D16</f>
        <v>0.88948658777682421</v>
      </c>
      <c r="BB16" s="125">
        <f>((Regression!DC49-Regression!DC50)*1000+'Post Process Calc.'!BB15*'In Process Calc.'!$I15+'In Process Calc.'!$E15*'Measured Data'!AK19)/'In Process Calc.'!$D16</f>
        <v>1.7614630359825321</v>
      </c>
      <c r="BC16" s="125">
        <f>((Regression!DD49-Regression!DD50)*1000+'Post Process Calc.'!BC15*'In Process Calc.'!$I15+'In Process Calc.'!$E15*'Measured Data'!AL19)/'In Process Calc.'!$D16</f>
        <v>0.17819081667518666</v>
      </c>
      <c r="BD16" s="125">
        <f>((Regression!DE49-Regression!DE50)*1000+'Post Process Calc.'!BD15*'In Process Calc.'!$I15+'In Process Calc.'!$E15*'Measured Data'!AM19)/'In Process Calc.'!$D16</f>
        <v>1.1176756161563663</v>
      </c>
      <c r="BE16" s="125">
        <f>((Regression!DF49-Regression!DF50)*1000+'Post Process Calc.'!BE15*'In Process Calc.'!$I15+'In Process Calc.'!$E15*'Measured Data'!AN19)/'In Process Calc.'!$D16</f>
        <v>0.23039638894588285</v>
      </c>
      <c r="BF16" s="125">
        <f>((Regression!DG49-Regression!DG50)*1000+'Post Process Calc.'!BF15*'In Process Calc.'!$I15+'In Process Calc.'!$E15*'Measured Data'!AO19)/'In Process Calc.'!$D16</f>
        <v>0.81659979368467284</v>
      </c>
      <c r="BG16" s="125">
        <f>((Regression!DH49-Regression!DH50)*1000+'Post Process Calc.'!BG15*'In Process Calc.'!$I15+'In Process Calc.'!$E15*'Measured Data'!AP19)/'In Process Calc.'!$D16</f>
        <v>0.6935325152120807</v>
      </c>
    </row>
    <row r="17" spans="1:60" x14ac:dyDescent="0.15">
      <c r="A17" s="118">
        <f>'Measured Data'!H21*'In Process Calc.'!D17/1000</f>
        <v>2.5917814434943391</v>
      </c>
      <c r="B17" s="298">
        <f>'Growth Regression'!$P16</f>
        <v>1.0583174885709248E-4</v>
      </c>
      <c r="C17" s="118">
        <f>IF('Measured Data'!O21&gt;0,'Measured Data'!O21, (Regression!$CE$6*6*'In Process Calc.'!$C17^6+Regression!$CD$6*5*'In Process Calc.'!$C17^5+Regression!$CC$6*4*'In Process Calc.'!$C17^3+Regression!$CB$6*3*'In Process Calc.'!$C17^2  + Regression!$CA$6*2*'In Process Calc.'!$C17 + Regression!$BZ$6)/$A17)</f>
        <v>0</v>
      </c>
      <c r="D17" s="118">
        <f>(Regression!$CE$7*6*'In Process Calc.'!$C17^6+Regression!$CD$7*5*'In Process Calc.'!$C17^5+Regression!$CC$7*4*'In Process Calc.'!$C17^3+Regression!$CB$7*3*'In Process Calc.'!$C17^2  + Regression!$CA$7*2*'In Process Calc.'!$C17 + Regression!$BZ$7)/$A17</f>
        <v>0.72086566309755051</v>
      </c>
      <c r="E17" s="118">
        <f xml:space="preserve"> (Regression!$CE$8*6*'In Process Calc.'!$C17^6+Regression!$CD$8*5*'In Process Calc.'!$C17^5+Regression!$CC$8*4*'In Process Calc.'!$C17^3+Regression!$CB$8*3*'In Process Calc.'!$C17^2  + Regression!$CA$8*2*'In Process Calc.'!$C17 + Regression!$BZ$8)/$A17</f>
        <v>2.1647994802089401E-3</v>
      </c>
      <c r="F17" s="118">
        <f xml:space="preserve"> (Regression!$CE$9*6*'In Process Calc.'!$C17^6+Regression!$CD$9*5*'In Process Calc.'!$C17^5+Regression!$CC$9*4*'In Process Calc.'!$C17^3+Regression!$CB$9*3*'In Process Calc.'!$C17^2  + Regression!$CA$9*2*'In Process Calc.'!$C17 + Regression!$BZ$9)/$A17</f>
        <v>6.1140870620841295E-4</v>
      </c>
      <c r="G17" s="118">
        <f xml:space="preserve"> (Regression!$CE$10*6*'In Process Calc.'!$C17^6+Regression!$CD$10*5*'In Process Calc.'!$C17^5+Regression!$CC$10*4*'In Process Calc.'!$C17^3+Regression!$CB$10*3*'In Process Calc.'!$C17^2  + Regression!$CA$10*2*'In Process Calc.'!$C17 + Regression!$BZ$10)/$A17</f>
        <v>9.7166394683219689E-3</v>
      </c>
      <c r="H17" s="118">
        <f xml:space="preserve"> (Regression!$CE$11*6*'In Process Calc.'!$C17^6+Regression!$CD$11*5*'In Process Calc.'!$C17^5+Regression!$CC$11*4*'In Process Calc.'!$C17^3+Regression!$CB$11*3*'In Process Calc.'!$C17^2  + Regression!$CA$11*2*'In Process Calc.'!$C17 + Regression!$BZ$11)/$A17</f>
        <v>1.1987515695101175E-3</v>
      </c>
      <c r="I17" s="118">
        <f>(Regression!$CE$12*6*'In Process Calc.'!$C17^6+Regression!$CD$12*5*'In Process Calc.'!$C17^5+Regression!$CC$12*4*'In Process Calc.'!$C17^3+Regression!$CB$12*3*'In Process Calc.'!$C17^2  + Regression!$CA$12*2*'In Process Calc.'!$C17 + Regression!$BZ$12)/$A17</f>
        <v>-4.6118033061814533E-4</v>
      </c>
      <c r="J17" s="118">
        <f xml:space="preserve"> (Regression!$CE$13*6*'In Process Calc.'!$C17^6+Regression!$CD$13*5*'In Process Calc.'!$C17^5+Regression!$CC$13*4*'In Process Calc.'!$C17^3+Regression!$CB$13*3*'In Process Calc.'!$C17^2  + Regression!$CA$13*2*'In Process Calc.'!$C17 + Regression!$BZ$13)/$A17</f>
        <v>5.0588894275819668E-2</v>
      </c>
      <c r="K17" s="118">
        <f xml:space="preserve"> (Regression!$CE$14*6*'In Process Calc.'!$C17^6+Regression!$CD$14*5*'In Process Calc.'!$C17^5+Regression!$CC$14*4*'In Process Calc.'!$C17^3+Regression!$CB$14*3*'In Process Calc.'!$C17^2  + Regression!$CA$14*2*'In Process Calc.'!$C17 + Regression!$BZ$14)/$A17</f>
        <v>8.1997892156005967E-4</v>
      </c>
      <c r="L17" s="118">
        <f xml:space="preserve"> (Regression!$CE$15*6*'In Process Calc.'!$C17^6+Regression!$CD$15*5*'In Process Calc.'!$C17^5+Regression!$CC$15*4*'In Process Calc.'!$C17^3+Regression!$CB$15*3*'In Process Calc.'!$C17^2  + Regression!$CA$15*2*'In Process Calc.'!$C17 + Regression!$BZ$15)/$A17</f>
        <v>2.4768633364510707E-3</v>
      </c>
      <c r="M17" s="118">
        <f xml:space="preserve"> (Regression!$CE$16*6*'In Process Calc.'!$C17^6+Regression!$CD$16*5*'In Process Calc.'!$C17^5+Regression!$CC$16*4*'In Process Calc.'!$C17^3+Regression!$CB$16*3*'In Process Calc.'!$C17^2  + Regression!$CA$16*2*'In Process Calc.'!$C17 + Regression!$BZ$16)/$A17</f>
        <v>-1.0338257646942981E-3</v>
      </c>
      <c r="N17" s="118">
        <f xml:space="preserve"> (Regression!$CE$17*6*'In Process Calc.'!$C17^6+Regression!$CD$17*5*'In Process Calc.'!$C17^5+Regression!$CC$17*4*'In Process Calc.'!$C17^3+Regression!$CB$17*3*'In Process Calc.'!$C17^2  + Regression!$CA$17*2*'In Process Calc.'!$C17 + Regression!$BZ$17)/$A17</f>
        <v>1.5420839494423872E-3</v>
      </c>
      <c r="O17" s="118">
        <f xml:space="preserve"> (Regression!$CE$18*6*'In Process Calc.'!$C17^6+Regression!$CD$18*5*'In Process Calc.'!$C17^5+Regression!$CC$18*4*'In Process Calc.'!$C17^3+Regression!$CB$18*3*'In Process Calc.'!$C17^2  + Regression!$CA$18*2*'In Process Calc.'!$C17 + Regression!$BZ$18)/$A17</f>
        <v>1.4778387622614957E-3</v>
      </c>
      <c r="P17" s="118">
        <f xml:space="preserve"> (Regression!$CE$19*6*'In Process Calc.'!$C17^5+Regression!$CD$19*5*'In Process Calc.'!$C17^4+Regression!$CC$19*4*'In Process Calc.'!$C17^3 +Regression!$CB$19*3*'In Process Calc.'!$C17^2 + Regression!$CA$19*2*'In Process Calc.'!$C17 + Regression!$BZ$19)/$A17</f>
        <v>1.7623065248329392E-2</v>
      </c>
      <c r="Q17" s="118">
        <f xml:space="preserve"> (Regression!$CE$20*6*'In Process Calc.'!$C17^5+Regression!$CD$20*5*'In Process Calc.'!$C17^4+Regression!$CC$20*4*'In Process Calc.'!$C17^3 +Regression!$CB$20*3*'In Process Calc.'!$C17^2 + Regression!$CA$20*2*'In Process Calc.'!$C17 + Regression!$BZ$20)/$A17</f>
        <v>2.2013212066057833E-3</v>
      </c>
      <c r="R17" s="118">
        <f xml:space="preserve"> (Regression!$CE$21*6*'In Process Calc.'!$C17^5+Regression!$CD$21*5*'In Process Calc.'!$C17^4+Regression!$CC$21*4*'In Process Calc.'!$C17^3 +Regression!$CB$21*3*'In Process Calc.'!$C17^2 + Regression!$CA$21*2*'In Process Calc.'!$C17 + Regression!$BZ$21)/$A17</f>
        <v>9.6680936110033063E-4</v>
      </c>
      <c r="S17" s="118">
        <f xml:space="preserve"> (Regression!$CE$22*6*'In Process Calc.'!$C17^5+Regression!$CD$22*5*'In Process Calc.'!$C17^4+Regression!$CC$22*4*'In Process Calc.'!$C17^3 +Regression!$CB$22*3*'In Process Calc.'!$C17^2 + Regression!$CA$22*2*'In Process Calc.'!$C17 + Regression!$BZ$22)/$A17</f>
        <v>5.3149942179999375E-4</v>
      </c>
      <c r="T17" s="118">
        <f xml:space="preserve"> (Regression!$CE$23*6*'In Process Calc.'!$C17^5+Regression!$CD$23*5*'In Process Calc.'!$C17^4+Regression!$CC$23*4*'In Process Calc.'!$C17^3 +Regression!$CB$23*3*'In Process Calc.'!$C17^2 + Regression!$CA$23*2*'In Process Calc.'!$C17 + Regression!$BZ$23)/$A17</f>
        <v>3.8894832746211665E-3</v>
      </c>
      <c r="U17" s="118">
        <f xml:space="preserve"> (Regression!$CE$24*6*'In Process Calc.'!$C17^5+Regression!$CD$24*5*'In Process Calc.'!$C17^4+Regression!$CC$24*4*'In Process Calc.'!$C17^3 +Regression!$CB$24*3*'In Process Calc.'!$C17^2 + Regression!$CA$24*2*'In Process Calc.'!$C17 + Regression!$BZ$24)/$A17</f>
        <v>5.460825373303892E-4</v>
      </c>
      <c r="V17" s="118">
        <f xml:space="preserve"> (Regression!$CE$25*6*'In Process Calc.'!$C17^5+Regression!$CD$25*5*'In Process Calc.'!$C17^4+Regression!$CC$25*4*'In Process Calc.'!$C17^3 +Regression!$CB$25*3*'In Process Calc.'!$C17^2 + Regression!$CA$25*2*'In Process Calc.'!$C17 + Regression!$BZ$25)/$A17</f>
        <v>9.7880258446989043E-4</v>
      </c>
      <c r="W17" s="118">
        <f xml:space="preserve"> (Regression!$CE$26*6*'In Process Calc.'!$C17^5+Regression!$CD$26*5*'In Process Calc.'!$C17^4+Regression!$CC$26*4*'In Process Calc.'!$C17^3 +Regression!$CB$26*3*'In Process Calc.'!$C17^2 + Regression!$CA$26*2*'In Process Calc.'!$C17 + Regression!$BZ$26)/$A17</f>
        <v>1.1838357394941073E-3</v>
      </c>
      <c r="X17" s="118">
        <f xml:space="preserve"> (Regression!$CE$27*6*'In Process Calc.'!$C17^5+Regression!$CD$27*5*'In Process Calc.'!$C17^4+Regression!$CC$27*4*'In Process Calc.'!$C17^3 +Regression!$CB$27*3*'In Process Calc.'!$C17^2 + Regression!$CA$27*2*'In Process Calc.'!$C17 + Regression!$BZ$27)/$A17</f>
        <v>1.2496587685168743E-3</v>
      </c>
      <c r="Y17" s="118">
        <f xml:space="preserve"> (Regression!$CE$28*6*'In Process Calc.'!$C17^5+Regression!$CD$28*5*'In Process Calc.'!$C17^4+Regression!$CC$28*4*'In Process Calc.'!$C17^3 +Regression!$CB$28*3*'In Process Calc.'!$C17^2 + Regression!$CA$28*2*'In Process Calc.'!$C17 + Regression!$BZ$28)/$A17</f>
        <v>2.3131180596483846E-4</v>
      </c>
      <c r="Z17" s="118">
        <f xml:space="preserve"> (Regression!$CE$29*6*'In Process Calc.'!$C17^5+Regression!$CD$29*5*'In Process Calc.'!$C17^4+Regression!$CC$29*4*'In Process Calc.'!$C17^3 +Regression!$CB$29*3*'In Process Calc.'!$C17^2 + Regression!$CA$29*2*'In Process Calc.'!$C17 + Regression!$BZ$29)/$A17</f>
        <v>7.3273531594451977E-4</v>
      </c>
      <c r="AA17" s="118">
        <f xml:space="preserve"> (Regression!$CE$30*6*'In Process Calc.'!$C17^5+Regression!$CD$30*5*'In Process Calc.'!$C17^4+Regression!$CC$30*4*'In Process Calc.'!$C17^3 +Regression!$CB$30*3*'In Process Calc.'!$C17^2 + Regression!$CA$30*2*'In Process Calc.'!$C17 + Regression!$BZ$30)/$A17</f>
        <v>1.4652129076165141E-3</v>
      </c>
      <c r="AB17" s="118">
        <f xml:space="preserve"> (Regression!$CE$31*6*'In Process Calc.'!$C17^5+Regression!$CD$31*5*'In Process Calc.'!$C17^4+Regression!$CC$31*4*'In Process Calc.'!$C17^3 +Regression!$CB$31*3*'In Process Calc.'!$C17^2 + Regression!$CA$31*2*'In Process Calc.'!$C17 + Regression!$BZ$31)/$A17</f>
        <v>0</v>
      </c>
      <c r="AC17" s="118">
        <f xml:space="preserve"> (Regression!$CE$32*6*'In Process Calc.'!$C17^5+Regression!$CD$32*5*'In Process Calc.'!$C17^4+Regression!$CC$32*4*'In Process Calc.'!$C17^3 +Regression!$CB$32*3*'In Process Calc.'!$C17^2 + Regression!$CA$32*2*'In Process Calc.'!$C17 + Regression!$BZ$32)/$A17</f>
        <v>1.9936626237717116E-2</v>
      </c>
      <c r="AD17" s="118">
        <f xml:space="preserve"> (Regression!$CE$33*6*'In Process Calc.'!$C17^5+Regression!$CD$33*5*'In Process Calc.'!$C17^4+Regression!$CC$33*4*'In Process Calc.'!$C17^3 +Regression!$CB$33*3*'In Process Calc.'!$C17^2 + Regression!$CA$33*2*'In Process Calc.'!$C17 + Regression!$BZ$33)/$A17</f>
        <v>2.7387773121605091E-2</v>
      </c>
      <c r="AE17" s="118">
        <f xml:space="preserve"> (Regression!$CE$34*6*'In Process Calc.'!$C17^5+Regression!$CD$34*5*'In Process Calc.'!$C17^4+Regression!$CC$34*4*'In Process Calc.'!$C17^3 +Regression!$CB$34*3*'In Process Calc.'!$C17^2 + Regression!$CA$34*2*'In Process Calc.'!$C17 + Regression!$BZ$34)/$A17</f>
        <v>0.10572029670867836</v>
      </c>
      <c r="AF17" s="119">
        <f t="shared" si="0"/>
        <v>0.34835837985003781</v>
      </c>
      <c r="AG17" s="119">
        <f t="shared" si="3"/>
        <v>0</v>
      </c>
      <c r="AH17" s="119">
        <f t="shared" si="1"/>
        <v>1.6208674518351566E-2</v>
      </c>
      <c r="AI17" s="119">
        <f t="shared" si="2"/>
        <v>4.7433942170381505</v>
      </c>
      <c r="AJ17" s="76">
        <f>'In Process Calc.'!C17</f>
        <v>335.93333333329065</v>
      </c>
      <c r="AK17" s="125">
        <f>((Regression!CL50-Regression!CL51)*1000+'Measured Data'!AQ20*'In Process Calc.'!$D17+'In Process Calc.'!$F16*'Measured Data'!BO20)/'In Process Calc.'!$D17</f>
        <v>-0.21837034731978319</v>
      </c>
      <c r="AL17" s="125">
        <f>((Regression!CM50-Regression!CM51)*1000+AL16*'In Process Calc.'!$D17+'In Process Calc.'!$F16*'Measured Data'!BP20)/'In Process Calc.'!$D17</f>
        <v>2.1547914839838591</v>
      </c>
      <c r="AM17" s="125">
        <f>((Regression!CN50-Regression!CN51)*1000+AM16*'In Process Calc.'!$D17+'In Process Calc.'!$F16*'Measured Data'!BQ20)/'In Process Calc.'!$D17</f>
        <v>7.7747365354045236E-2</v>
      </c>
      <c r="AN17" s="125">
        <f>((Regression!CO50-Regression!CO51)*1000+AN16*'In Process Calc.'!$D17+'In Process Calc.'!$F16*'Measured Data'!BR20)/'In Process Calc.'!$D17</f>
        <v>1.4916369845955342</v>
      </c>
      <c r="AO17" s="125">
        <f>((Regression!CP50-Regression!CP51)*1000+AO16*'In Process Calc.'!$D17+'In Process Calc.'!$F16*'Measured Data'!BS20)/'In Process Calc.'!$D17</f>
        <v>-9.4195597660134186E-3</v>
      </c>
      <c r="AP17" s="125">
        <f>((Regression!CQ50-Regression!CQ51)*1000+AP16*'In Process Calc.'!$D17+'In Process Calc.'!$F16*'Measured Data'!BT20)/'In Process Calc.'!$D17</f>
        <v>24.812390170247507</v>
      </c>
      <c r="AQ17" s="125">
        <f>((Regression!CR50-Regression!CR51)*1000+AQ16*'In Process Calc.'!$D17+'In Process Calc.'!$F16*'Measured Data'!BU20)/'In Process Calc.'!$D17</f>
        <v>0.32488738888348656</v>
      </c>
      <c r="AR17" s="125">
        <f>((Regression!CS50-Regression!CS51)*1000+AR16*'In Process Calc.'!$D17+'In Process Calc.'!$F16*'Measured Data'!BV20)/'In Process Calc.'!$D17</f>
        <v>2.5237484833204027</v>
      </c>
      <c r="AS17" s="125">
        <f>((Regression!CT50-Regression!CT51)*1000+'Post Process Calc.'!AS16*'In Process Calc.'!$I16+'In Process Calc.'!$E16*'Measured Data'!AB20)/'In Process Calc.'!$D17</f>
        <v>3.6821553005717891</v>
      </c>
      <c r="AT17" s="125">
        <f>((Regression!CU50-Regression!CU51)*1000+'Post Process Calc.'!AT16*'In Process Calc.'!$I16+'In Process Calc.'!$E16*'Measured Data'!AC20)/'In Process Calc.'!$D17</f>
        <v>-0.15147478499256639</v>
      </c>
      <c r="AU17" s="125">
        <f>((Regression!CV50-Regression!CV51)*1000+'Post Process Calc.'!AU16*'In Process Calc.'!$I16+'In Process Calc.'!$E16*'Measured Data'!AD20)/'In Process Calc.'!$D17</f>
        <v>0.73124089200722286</v>
      </c>
      <c r="AV17" s="125">
        <f>(-(Regression!CW50-Regression!CW51)*1000+'Post Process Calc.'!AV16*'In Process Calc.'!$D17)/'In Process Calc.'!$D17</f>
        <v>1.1057937718295148</v>
      </c>
      <c r="AW17" s="125">
        <f>((Regression!CX50-Regression!CX51)*1000+'Post Process Calc.'!AW16*'In Process Calc.'!$I16+'In Process Calc.'!$E16*'Measured Data'!AF20)/'In Process Calc.'!$D17</f>
        <v>0.76084752585082571</v>
      </c>
      <c r="AX17" s="125">
        <f>((Regression!CY50-Regression!CY51)*1000+'Post Process Calc.'!AX16*'In Process Calc.'!$I16+'In Process Calc.'!$E16*'Measured Data'!AG20)/'In Process Calc.'!$D17</f>
        <v>0.64223939611263647</v>
      </c>
      <c r="AY17" s="125">
        <f>((Regression!CZ50-Regression!CZ51)*1000+'Post Process Calc.'!AY16*'In Process Calc.'!$I16+'In Process Calc.'!$E16*'Measured Data'!AH20)/'In Process Calc.'!$D17</f>
        <v>0.52659041636761472</v>
      </c>
      <c r="AZ17" s="125">
        <f>((Regression!DA50-Regression!DA51)*1000+'Post Process Calc.'!AZ16*'In Process Calc.'!$I16+'In Process Calc.'!$E16*'Measured Data'!AI20)/'In Process Calc.'!$D17</f>
        <v>-8.2649005318087294</v>
      </c>
      <c r="BA17" s="125">
        <f>((Regression!DB50-Regression!DB51)*1000+'Post Process Calc.'!BA16*'In Process Calc.'!$I16+'In Process Calc.'!$E16*'Measured Data'!AJ20)/'In Process Calc.'!$D17</f>
        <v>0.82545364251459363</v>
      </c>
      <c r="BB17" s="125">
        <f>((Regression!DC50-Regression!DC51)*1000+'Post Process Calc.'!BB16*'In Process Calc.'!$I16+'In Process Calc.'!$E16*'Measured Data'!AK20)/'In Process Calc.'!$D17</f>
        <v>1.6470350982680766</v>
      </c>
      <c r="BC17" s="125">
        <f>((Regression!DD50-Regression!DD51)*1000+'Post Process Calc.'!BC16*'In Process Calc.'!$I16+'In Process Calc.'!$E16*'Measured Data'!AL20)/'In Process Calc.'!$D17</f>
        <v>-3.7186981283476576E-2</v>
      </c>
      <c r="BD17" s="125">
        <f>((Regression!DE50-Regression!DE51)*1000+'Post Process Calc.'!BD16*'In Process Calc.'!$I16+'In Process Calc.'!$E16*'Measured Data'!AM20)/'In Process Calc.'!$D17</f>
        <v>0.97196590904665137</v>
      </c>
      <c r="BE17" s="125">
        <f>((Regression!DF50-Regression!DF51)*1000+'Post Process Calc.'!BE16*'In Process Calc.'!$I16+'In Process Calc.'!$E16*'Measured Data'!AN20)/'In Process Calc.'!$D17</f>
        <v>0.201410782894961</v>
      </c>
      <c r="BF17" s="125">
        <f>((Regression!DG50-Regression!DG51)*1000+'Post Process Calc.'!BF16*'In Process Calc.'!$I16+'In Process Calc.'!$E16*'Measured Data'!AO20)/'In Process Calc.'!$D17</f>
        <v>0.76114541697156235</v>
      </c>
      <c r="BG17" s="125">
        <f>((Regression!DH50-Regression!DH51)*1000+'Post Process Calc.'!BG16*'In Process Calc.'!$I16+'In Process Calc.'!$E16*'Measured Data'!AP20)/'In Process Calc.'!$D17</f>
        <v>0.51514381396412734</v>
      </c>
    </row>
    <row r="18" spans="1:60" x14ac:dyDescent="0.15">
      <c r="A18" s="118">
        <f>'Measured Data'!H22*'In Process Calc.'!D18/1000</f>
        <v>0</v>
      </c>
      <c r="B18" s="298" t="e">
        <f>(Regression!$CE$5*6*'In Process Calc.'!$C18^6+Regression!$CD$5*5*'In Process Calc.'!$C18^5+Regression!$CC$5*4*'In Process Calc.'!$C18^3+Regression!$CB$5*3*'In Process Calc.'!$C18^2  + Regression!$CA$5*2*'In Process Calc.'!$C18 + Regression!$BZ$5)/$A18</f>
        <v>#DIV/0!</v>
      </c>
      <c r="C18" s="118" t="e">
        <f>IF('Measured Data'!O22&gt;0,'Measured Data'!O22, (Regression!$CE$6*6*'In Process Calc.'!$C18^6+Regression!$CD$6*5*'In Process Calc.'!$C18^5+Regression!$CC$6*4*'In Process Calc.'!$C18^3+Regression!$CB$6*3*'In Process Calc.'!$C18^2  + Regression!$CA$6*2*'In Process Calc.'!$C18 + Regression!$BZ$6)/$A18)</f>
        <v>#DIV/0!</v>
      </c>
      <c r="D18" s="118" t="e">
        <f>(Regression!$CE$7*6*'In Process Calc.'!$C18^6+Regression!$CD$7*5*'In Process Calc.'!$C18^5+Regression!$CC$7*4*'In Process Calc.'!$C18^3+Regression!$CB$7*3*'In Process Calc.'!$C18^2  + Regression!$CA$7*2*'In Process Calc.'!$C18 + Regression!$BZ$7)/$A18</f>
        <v>#DIV/0!</v>
      </c>
      <c r="E18" s="118" t="e">
        <f xml:space="preserve"> (Regression!$CE$8*6*'In Process Calc.'!$C18^6+Regression!$CD$8*5*'In Process Calc.'!$C18^5+Regression!$CC$8*4*'In Process Calc.'!$C18^3+Regression!$CB$8*3*'In Process Calc.'!$C18^2  + Regression!$CA$8*2*'In Process Calc.'!$C18 + Regression!$BZ$8)/$A18</f>
        <v>#DIV/0!</v>
      </c>
      <c r="F18" s="118" t="e">
        <f xml:space="preserve"> (Regression!$CE$9*6*'In Process Calc.'!$C18^6+Regression!$CD$9*5*'In Process Calc.'!$C18^5+Regression!$CC$9*4*'In Process Calc.'!$C18^3+Regression!$CB$9*3*'In Process Calc.'!$C18^2  + Regression!$CA$9*2*'In Process Calc.'!$C18 + Regression!$BZ$9)/$A18</f>
        <v>#DIV/0!</v>
      </c>
      <c r="G18" s="118" t="e">
        <f xml:space="preserve"> (Regression!$CE$10*6*'In Process Calc.'!$C18^6+Regression!$CD$10*5*'In Process Calc.'!$C18^5+Regression!$CC$10*4*'In Process Calc.'!$C18^3+Regression!$CB$10*3*'In Process Calc.'!$C18^2  + Regression!$CA$10*2*'In Process Calc.'!$C18 + Regression!$BZ$10)/$A18</f>
        <v>#DIV/0!</v>
      </c>
      <c r="H18" s="118" t="e">
        <f xml:space="preserve"> (Regression!$CE$11*6*'In Process Calc.'!$C18^6+Regression!$CD$11*5*'In Process Calc.'!$C18^5+Regression!$CC$11*4*'In Process Calc.'!$C18^3+Regression!$CB$11*3*'In Process Calc.'!$C18^2  + Regression!$CA$11*2*'In Process Calc.'!$C18 + Regression!$BZ$11)/$A18</f>
        <v>#DIV/0!</v>
      </c>
      <c r="I18" s="118" t="e">
        <f>(Regression!$CE$12*6*'In Process Calc.'!$C18^6+Regression!$CD$12*5*'In Process Calc.'!$C18^5+Regression!$CC$12*4*'In Process Calc.'!$C18^3+Regression!$CB$12*3*'In Process Calc.'!$C18^2  + Regression!$CA$12*2*'In Process Calc.'!$C18 + Regression!$BZ$12)/$A18</f>
        <v>#DIV/0!</v>
      </c>
      <c r="J18" s="118" t="e">
        <f xml:space="preserve"> (Regression!$CE$13*6*'In Process Calc.'!$C18^6+Regression!$CD$13*5*'In Process Calc.'!$C18^5+Regression!$CC$13*4*'In Process Calc.'!$C18^3+Regression!$CB$13*3*'In Process Calc.'!$C18^2  + Regression!$CA$13*2*'In Process Calc.'!$C18 + Regression!$BZ$13)/$A18</f>
        <v>#DIV/0!</v>
      </c>
      <c r="K18" s="118" t="e">
        <f xml:space="preserve"> (Regression!$CE$14*6*'In Process Calc.'!$C18^6+Regression!$CD$14*5*'In Process Calc.'!$C18^5+Regression!$CC$14*4*'In Process Calc.'!$C18^3+Regression!$CB$14*3*'In Process Calc.'!$C18^2  + Regression!$CA$14*2*'In Process Calc.'!$C18 + Regression!$BZ$14)/$A18</f>
        <v>#DIV/0!</v>
      </c>
      <c r="L18" s="118" t="e">
        <f xml:space="preserve"> (Regression!$CE$15*6*'In Process Calc.'!$C18^6+Regression!$CD$15*5*'In Process Calc.'!$C18^5+Regression!$CC$15*4*'In Process Calc.'!$C18^3+Regression!$CB$15*3*'In Process Calc.'!$C18^2  + Regression!$CA$15*2*'In Process Calc.'!$C18 + Regression!$BZ$15)/$A18</f>
        <v>#DIV/0!</v>
      </c>
      <c r="M18" s="118" t="e">
        <f xml:space="preserve"> (Regression!$CE$16*6*'In Process Calc.'!$C18^6+Regression!$CD$16*5*'In Process Calc.'!$C18^5+Regression!$CC$16*4*'In Process Calc.'!$C18^3+Regression!$CB$16*3*'In Process Calc.'!$C18^2  + Regression!$CA$16*2*'In Process Calc.'!$C18 + Regression!$BZ$16)/$A18</f>
        <v>#DIV/0!</v>
      </c>
      <c r="N18" s="118" t="e">
        <f xml:space="preserve"> (Regression!$CE$17*6*'In Process Calc.'!$C18^6+Regression!$CD$17*5*'In Process Calc.'!$C18^5+Regression!$CC$17*4*'In Process Calc.'!$C18^3+Regression!$CB$17*3*'In Process Calc.'!$C18^2  + Regression!$CA$17*2*'In Process Calc.'!$C18 + Regression!$BZ$17)/$A18</f>
        <v>#DIV/0!</v>
      </c>
      <c r="O18" s="118" t="e">
        <f xml:space="preserve"> (Regression!$CE$18*6*'In Process Calc.'!$C18^6+Regression!$CD$18*5*'In Process Calc.'!$C18^5+Regression!$CC$18*4*'In Process Calc.'!$C18^3+Regression!$CB$18*3*'In Process Calc.'!$C18^2  + Regression!$CA$18*2*'In Process Calc.'!$C18 + Regression!$BZ$18)/$A18</f>
        <v>#DIV/0!</v>
      </c>
      <c r="P18" s="118" t="e">
        <f xml:space="preserve"> (Regression!$CE$19*6*'In Process Calc.'!$C18^5+Regression!$CD$19*5*'In Process Calc.'!$C18^4+Regression!$CC$19*4*'In Process Calc.'!$C18^3 +Regression!$CB$19*3*'In Process Calc.'!$C18^2 + Regression!$CA$19*2*'In Process Calc.'!$C18 + Regression!$BZ$19)/$A18</f>
        <v>#DIV/0!</v>
      </c>
      <c r="Q18" s="118" t="e">
        <f xml:space="preserve"> (Regression!$CE$20*6*'In Process Calc.'!$C18^5+Regression!$CD$20*5*'In Process Calc.'!$C18^4+Regression!$CC$20*4*'In Process Calc.'!$C18^3 +Regression!$CB$20*3*'In Process Calc.'!$C18^2 + Regression!$CA$20*2*'In Process Calc.'!$C18 + Regression!$BZ$20)/$A18</f>
        <v>#DIV/0!</v>
      </c>
      <c r="R18" s="118" t="e">
        <f xml:space="preserve"> (Regression!$CE$21*6*'In Process Calc.'!$C18^5+Regression!$CD$21*5*'In Process Calc.'!$C18^4+Regression!$CC$21*4*'In Process Calc.'!$C18^3 +Regression!$CB$21*3*'In Process Calc.'!$C18^2 + Regression!$CA$21*2*'In Process Calc.'!$C18 + Regression!$BZ$21)/$A18</f>
        <v>#DIV/0!</v>
      </c>
      <c r="S18" s="118" t="e">
        <f xml:space="preserve"> (Regression!$CE$22*6*'In Process Calc.'!$C18^5+Regression!$CD$22*5*'In Process Calc.'!$C18^4+Regression!$CC$22*4*'In Process Calc.'!$C18^3 +Regression!$CB$22*3*'In Process Calc.'!$C18^2 + Regression!$CA$22*2*'In Process Calc.'!$C18 + Regression!$BZ$22)/$A18</f>
        <v>#DIV/0!</v>
      </c>
      <c r="T18" s="118" t="e">
        <f xml:space="preserve"> (Regression!$CE$23*6*'In Process Calc.'!$C18^5+Regression!$CD$23*5*'In Process Calc.'!$C18^4+Regression!$CC$23*4*'In Process Calc.'!$C18^3 +Regression!$CB$23*3*'In Process Calc.'!$C18^2 + Regression!$CA$23*2*'In Process Calc.'!$C18 + Regression!$BZ$23)/$A18</f>
        <v>#DIV/0!</v>
      </c>
      <c r="U18" s="118" t="e">
        <f xml:space="preserve"> (Regression!$CE$24*6*'In Process Calc.'!$C18^5+Regression!$CD$24*5*'In Process Calc.'!$C18^4+Regression!$CC$24*4*'In Process Calc.'!$C18^3 +Regression!$CB$24*3*'In Process Calc.'!$C18^2 + Regression!$CA$24*2*'In Process Calc.'!$C18 + Regression!$BZ$24)/$A18</f>
        <v>#DIV/0!</v>
      </c>
      <c r="V18" s="118" t="e">
        <f xml:space="preserve"> (Regression!$CE$25*6*'In Process Calc.'!$C18^5+Regression!$CD$25*5*'In Process Calc.'!$C18^4+Regression!$CC$25*4*'In Process Calc.'!$C18^3 +Regression!$CB$25*3*'In Process Calc.'!$C18^2 + Regression!$CA$25*2*'In Process Calc.'!$C18 + Regression!$BZ$25)/$A18</f>
        <v>#DIV/0!</v>
      </c>
      <c r="W18" s="118" t="e">
        <f xml:space="preserve"> (Regression!$CE$26*6*'In Process Calc.'!$C18^5+Regression!$CD$26*5*'In Process Calc.'!$C18^4+Regression!$CC$26*4*'In Process Calc.'!$C18^3 +Regression!$CB$26*3*'In Process Calc.'!$C18^2 + Regression!$CA$26*2*'In Process Calc.'!$C18 + Regression!$BZ$26)/$A18</f>
        <v>#DIV/0!</v>
      </c>
      <c r="X18" s="118" t="e">
        <f xml:space="preserve"> (Regression!$CE$27*6*'In Process Calc.'!$C18^5+Regression!$CD$27*5*'In Process Calc.'!$C18^4+Regression!$CC$27*4*'In Process Calc.'!$C18^3 +Regression!$CB$27*3*'In Process Calc.'!$C18^2 + Regression!$CA$27*2*'In Process Calc.'!$C18 + Regression!$BZ$27)/$A18</f>
        <v>#DIV/0!</v>
      </c>
      <c r="Y18" s="118" t="e">
        <f xml:space="preserve"> (Regression!$CE$28*6*'In Process Calc.'!$C18^5+Regression!$CD$28*5*'In Process Calc.'!$C18^4+Regression!$CC$28*4*'In Process Calc.'!$C18^3 +Regression!$CB$28*3*'In Process Calc.'!$C18^2 + Regression!$CA$28*2*'In Process Calc.'!$C18 + Regression!$BZ$28)/$A18</f>
        <v>#DIV/0!</v>
      </c>
      <c r="Z18" s="118" t="e">
        <f xml:space="preserve"> (Regression!$CE$29*6*'In Process Calc.'!$C18^5+Regression!$CD$29*5*'In Process Calc.'!$C18^4+Regression!$CC$29*4*'In Process Calc.'!$C18^3 +Regression!$CB$29*3*'In Process Calc.'!$C18^2 + Regression!$CA$29*2*'In Process Calc.'!$C18 + Regression!$BZ$29)/$A18</f>
        <v>#DIV/0!</v>
      </c>
      <c r="AA18" s="118" t="e">
        <f xml:space="preserve"> (Regression!$CE$30*6*'In Process Calc.'!$C18^5+Regression!$CD$30*5*'In Process Calc.'!$C18^4+Regression!$CC$30*4*'In Process Calc.'!$C18^3 +Regression!$CB$30*3*'In Process Calc.'!$C18^2 + Regression!$CA$30*2*'In Process Calc.'!$C18 + Regression!$BZ$30)/$A18</f>
        <v>#DIV/0!</v>
      </c>
      <c r="AB18" s="118" t="e">
        <f xml:space="preserve"> (Regression!$CE$31*6*'In Process Calc.'!$C18^5+Regression!$CD$31*5*'In Process Calc.'!$C18^4+Regression!$CC$31*4*'In Process Calc.'!$C18^3 +Regression!$CB$31*3*'In Process Calc.'!$C18^2 + Regression!$CA$31*2*'In Process Calc.'!$C18 + Regression!$BZ$31)/$A18</f>
        <v>#DIV/0!</v>
      </c>
      <c r="AC18" s="118" t="e">
        <f xml:space="preserve"> (Regression!$CE$32*6*'In Process Calc.'!$C18^5+Regression!$CD$32*5*'In Process Calc.'!$C18^4+Regression!$CC$32*4*'In Process Calc.'!$C18^3 +Regression!$CB$32*3*'In Process Calc.'!$C18^2 + Regression!$CA$32*2*'In Process Calc.'!$C18 + Regression!$BZ$32)/$A18</f>
        <v>#DIV/0!</v>
      </c>
      <c r="AD18" s="118" t="e">
        <f xml:space="preserve"> (Regression!$CE$33*6*'In Process Calc.'!$C18^5+Regression!$CD$33*5*'In Process Calc.'!$C18^4+Regression!$CC$33*4*'In Process Calc.'!$C18^3 +Regression!$CB$33*3*'In Process Calc.'!$C18^2 + Regression!$CA$33*2*'In Process Calc.'!$C18 + Regression!$BZ$33)/$A18</f>
        <v>#DIV/0!</v>
      </c>
      <c r="AE18" s="118" t="e">
        <f xml:space="preserve"> (Regression!$CE$34*6*'In Process Calc.'!$C18^5+Regression!$CD$34*5*'In Process Calc.'!$C18^4+Regression!$CC$34*4*'In Process Calc.'!$C18^3 +Regression!$CB$34*3*'In Process Calc.'!$C18^2 + Regression!$CA$34*2*'In Process Calc.'!$C18 + Regression!$BZ$34)/$A18</f>
        <v>#DIV/0!</v>
      </c>
      <c r="AF18" s="119" t="e">
        <f t="shared" si="0"/>
        <v>#DIV/0!</v>
      </c>
      <c r="AG18" s="119" t="e">
        <f t="shared" si="3"/>
        <v>#DIV/0!</v>
      </c>
      <c r="AH18" s="119" t="e">
        <f t="shared" si="1"/>
        <v>#DIV/0!</v>
      </c>
      <c r="AI18" s="119" t="e">
        <f t="shared" si="2"/>
        <v>#DIV/0!</v>
      </c>
      <c r="AJ18" s="76">
        <f>'In Process Calc.'!C18</f>
        <v>0</v>
      </c>
      <c r="AK18" s="125" t="e">
        <f>((Regression!CL51-Regression!CL52)*1000+'Post Process Calc.'!AK17*'In Process Calc.'!$I17+'In Process Calc.'!$E17*'Measured Data'!BO21)/'In Process Calc.'!$D18</f>
        <v>#VALUE!</v>
      </c>
      <c r="AL18" s="125" t="e">
        <f>((Regression!CM51-Regression!CM52)*1000+'Post Process Calc.'!AL17*'In Process Calc.'!$I17+'In Process Calc.'!$E17*'Measured Data'!BP21)/'In Process Calc.'!$D18</f>
        <v>#VALUE!</v>
      </c>
      <c r="AM18" s="125" t="e">
        <f>((Regression!CN51-Regression!CN52)*1000+AM17*'In Process Calc.'!$D18+'In Process Calc.'!$F17*'Measured Data'!BQ21)/'In Process Calc.'!$D18</f>
        <v>#VALUE!</v>
      </c>
      <c r="AN18" s="125" t="e">
        <f>((Regression!CO51-Regression!CO52)*1000+'Post Process Calc.'!AN17*'In Process Calc.'!$I17+'In Process Calc.'!$E17*'Measured Data'!BR21)/'In Process Calc.'!$D18</f>
        <v>#VALUE!</v>
      </c>
      <c r="AO18" s="125" t="e">
        <f>((Regression!CP51-Regression!CP52)*1000+'Post Process Calc.'!AO17*'In Process Calc.'!$I17+'In Process Calc.'!$E17*'Measured Data'!BS21)/'In Process Calc.'!$D18</f>
        <v>#VALUE!</v>
      </c>
      <c r="AP18" s="125" t="e">
        <f>((Regression!CQ51-Regression!CQ52)*1000+'Post Process Calc.'!AP17*'In Process Calc.'!$I17+'In Process Calc.'!$F17*'Measured Data'!BT21)/'In Process Calc.'!$D18</f>
        <v>#VALUE!</v>
      </c>
      <c r="AQ18" s="125" t="e">
        <f>((Regression!CR51-Regression!CR52)*1000+'Post Process Calc.'!AQ17*'In Process Calc.'!$I17+'In Process Calc.'!$E17*'Measured Data'!Z21)/'In Process Calc.'!$D18</f>
        <v>#VALUE!</v>
      </c>
      <c r="AR18" s="125" t="e">
        <f>((Regression!CS51-Regression!CS52)*1000+'Post Process Calc.'!AR17*'In Process Calc.'!$I17+'In Process Calc.'!$E17*'Measured Data'!AA21)/'In Process Calc.'!$D18</f>
        <v>#VALUE!</v>
      </c>
      <c r="AS18" s="125" t="e">
        <f>((Regression!CT51-Regression!CT52)*1000+'Post Process Calc.'!AS17*'In Process Calc.'!$I17+'In Process Calc.'!$E17*'Measured Data'!AB21)/'In Process Calc.'!$D18</f>
        <v>#VALUE!</v>
      </c>
      <c r="AT18" s="125" t="e">
        <f>((Regression!CU51-Regression!CU52)*1000+'Post Process Calc.'!AT17*'In Process Calc.'!$I17+'In Process Calc.'!$E17*'Measured Data'!AC21)/'In Process Calc.'!$D18</f>
        <v>#VALUE!</v>
      </c>
      <c r="AU18" s="125" t="e">
        <f>((Regression!CV51-Regression!CV52)*1000+'Post Process Calc.'!AU17*'In Process Calc.'!$I17+'In Process Calc.'!$E17*'Measured Data'!AD21)/'In Process Calc.'!$D18</f>
        <v>#VALUE!</v>
      </c>
      <c r="AV18" s="125" t="e">
        <f>(-(Regression!CW51-Regression!CW52)*1000+'Post Process Calc.'!AV17*'In Process Calc.'!$D18)/'In Process Calc.'!$D18</f>
        <v>#VALUE!</v>
      </c>
      <c r="AW18" s="125" t="e">
        <f>((Regression!CX51-Regression!CX52)*1000+'Post Process Calc.'!AW17*'In Process Calc.'!$I17+'In Process Calc.'!$E17*'Measured Data'!AF21)/'In Process Calc.'!$D18</f>
        <v>#VALUE!</v>
      </c>
      <c r="AX18" s="125" t="e">
        <f>((Regression!CY51-Regression!CY52)*1000+'Post Process Calc.'!AX17*'In Process Calc.'!$I17+'In Process Calc.'!$E17*'Measured Data'!AG21)/'In Process Calc.'!$D18</f>
        <v>#VALUE!</v>
      </c>
      <c r="AY18" s="125" t="e">
        <f>((Regression!CZ51-Regression!CZ52)*1000+'Post Process Calc.'!AY17*'In Process Calc.'!$I17+'In Process Calc.'!$E17*'Measured Data'!AH21)/'In Process Calc.'!$D18</f>
        <v>#VALUE!</v>
      </c>
      <c r="AZ18" s="125" t="e">
        <f>((Regression!DA51-Regression!DA52)*1000+'Post Process Calc.'!AZ17*'In Process Calc.'!$I17+'In Process Calc.'!$E17*'Measured Data'!AI21)/'In Process Calc.'!$D18</f>
        <v>#VALUE!</v>
      </c>
      <c r="BA18" s="125" t="e">
        <f>((Regression!DB51-Regression!DB52)*1000+'Post Process Calc.'!BA17*'In Process Calc.'!$I17+'In Process Calc.'!$E17*'Measured Data'!AJ21)/'In Process Calc.'!$D18</f>
        <v>#VALUE!</v>
      </c>
      <c r="BB18" s="125" t="e">
        <f>((Regression!DC51-Regression!DC52)*1000+'Post Process Calc.'!BB17*'In Process Calc.'!$I17+'In Process Calc.'!$E17*'Measured Data'!AK21)/'In Process Calc.'!$D18</f>
        <v>#VALUE!</v>
      </c>
      <c r="BC18" s="125" t="e">
        <f>((Regression!DD51-Regression!DD52)*1000+'Post Process Calc.'!BC17*'In Process Calc.'!$I17+'In Process Calc.'!$E17*'Measured Data'!AL21)/'In Process Calc.'!$D18</f>
        <v>#VALUE!</v>
      </c>
      <c r="BD18" s="125" t="e">
        <f>((Regression!DE51-Regression!DE52)*1000+'Post Process Calc.'!BD17*'In Process Calc.'!$I17+'In Process Calc.'!$E17*'Measured Data'!AM21)/'In Process Calc.'!$D18</f>
        <v>#VALUE!</v>
      </c>
      <c r="BE18" s="125" t="e">
        <f>((Regression!DF51-Regression!DF52)*1000+'Post Process Calc.'!BE17*'In Process Calc.'!$I17+'In Process Calc.'!$E17*'Measured Data'!AN21)/'In Process Calc.'!$D18</f>
        <v>#VALUE!</v>
      </c>
      <c r="BF18" s="125" t="e">
        <f>((Regression!DG51-Regression!DG52)*1000+'Post Process Calc.'!BF17*'In Process Calc.'!$I17+'In Process Calc.'!$E17*'Measured Data'!AO21)/'In Process Calc.'!$D18</f>
        <v>#VALUE!</v>
      </c>
      <c r="BG18" s="125" t="e">
        <f>((Regression!DH51-Regression!DH52)*1000+'Post Process Calc.'!BG17*'In Process Calc.'!$I17+'In Process Calc.'!$E17*'Measured Data'!AP21)/'In Process Calc.'!$D18</f>
        <v>#VALUE!</v>
      </c>
    </row>
    <row r="19" spans="1:60" x14ac:dyDescent="0.15">
      <c r="A19" s="118">
        <f>'Measured Data'!H23*'In Process Calc.'!D19/1000</f>
        <v>0</v>
      </c>
      <c r="B19" s="298" t="e">
        <f>(Regression!$CE$5*6*'In Process Calc.'!$C19^6+Regression!$CD$5*5*'In Process Calc.'!$C19^5+Regression!$CC$5*4*'In Process Calc.'!$C19^3+Regression!$CB$5*3*'In Process Calc.'!$C19^2  + Regression!$CA$5*2*'In Process Calc.'!$C19 + Regression!$BZ$5)/$A19</f>
        <v>#DIV/0!</v>
      </c>
      <c r="C19" s="118" t="e">
        <f>IF('Measured Data'!O23&gt;0,'Measured Data'!O23, (Regression!$CE$6*6*'In Process Calc.'!$C19^6+Regression!$CD$6*5*'In Process Calc.'!$C19^5+Regression!$CC$6*4*'In Process Calc.'!$C19^3+Regression!$CB$6*3*'In Process Calc.'!$C19^2  + Regression!$CA$6*2*'In Process Calc.'!$C19 + Regression!$BZ$6)/$A19)</f>
        <v>#DIV/0!</v>
      </c>
      <c r="D19" s="118" t="e">
        <f>(Regression!$CE$7*6*'In Process Calc.'!$C19^6+Regression!$CD$7*5*'In Process Calc.'!$C19^5+Regression!$CC$7*4*'In Process Calc.'!$C19^3+Regression!$CB$7*3*'In Process Calc.'!$C19^2  + Regression!$CA$7*2*'In Process Calc.'!$C19 + Regression!$BZ$7)/$A19</f>
        <v>#DIV/0!</v>
      </c>
      <c r="E19" s="118" t="e">
        <f xml:space="preserve"> (Regression!$CE$8*6*'In Process Calc.'!$C19^6+Regression!$CD$8*5*'In Process Calc.'!$C19^5+Regression!$CC$8*4*'In Process Calc.'!$C19^3+Regression!$CB$8*3*'In Process Calc.'!$C19^2  + Regression!$CA$8*2*'In Process Calc.'!$C19 + Regression!$BZ$8)/$A19</f>
        <v>#DIV/0!</v>
      </c>
      <c r="F19" s="118" t="e">
        <f xml:space="preserve"> (Regression!$CE$9*6*'In Process Calc.'!$C19^6+Regression!$CD$9*5*'In Process Calc.'!$C19^5+Regression!$CC$9*4*'In Process Calc.'!$C19^3+Regression!$CB$9*3*'In Process Calc.'!$C19^2  + Regression!$CA$9*2*'In Process Calc.'!$C19 + Regression!$BZ$9)/$A19</f>
        <v>#DIV/0!</v>
      </c>
      <c r="G19" s="118" t="e">
        <f xml:space="preserve"> (Regression!$CE$10*6*'In Process Calc.'!$C19^6+Regression!$CD$10*5*'In Process Calc.'!$C19^5+Regression!$CC$10*4*'In Process Calc.'!$C19^3+Regression!$CB$10*3*'In Process Calc.'!$C19^2  + Regression!$CA$10*2*'In Process Calc.'!$C19 + Regression!$BZ$10)/$A19</f>
        <v>#DIV/0!</v>
      </c>
      <c r="H19" s="118" t="e">
        <f xml:space="preserve"> (Regression!$CE$11*6*'In Process Calc.'!$C19^6+Regression!$CD$11*5*'In Process Calc.'!$C19^5+Regression!$CC$11*4*'In Process Calc.'!$C19^3+Regression!$CB$11*3*'In Process Calc.'!$C19^2  + Regression!$CA$11*2*'In Process Calc.'!$C19 + Regression!$BZ$11)/$A19</f>
        <v>#DIV/0!</v>
      </c>
      <c r="I19" s="118" t="e">
        <f>(Regression!$CE$12*6*'In Process Calc.'!$C19^6+Regression!$CD$12*5*'In Process Calc.'!$C19^5+Regression!$CC$12*4*'In Process Calc.'!$C19^3+Regression!$CB$12*3*'In Process Calc.'!$C19^2  + Regression!$CA$12*2*'In Process Calc.'!$C19 + Regression!$BZ$12)/$A19</f>
        <v>#DIV/0!</v>
      </c>
      <c r="J19" s="118" t="e">
        <f xml:space="preserve"> (Regression!$CE$13*6*'In Process Calc.'!$C19^6+Regression!$CD$13*5*'In Process Calc.'!$C19^5+Regression!$CC$13*4*'In Process Calc.'!$C19^3+Regression!$CB$13*3*'In Process Calc.'!$C19^2  + Regression!$CA$13*2*'In Process Calc.'!$C19 + Regression!$BZ$13)/$A19</f>
        <v>#DIV/0!</v>
      </c>
      <c r="K19" s="118" t="e">
        <f xml:space="preserve"> (Regression!$CE$14*6*'In Process Calc.'!$C19^6+Regression!$CD$14*5*'In Process Calc.'!$C19^5+Regression!$CC$14*4*'In Process Calc.'!$C19^3+Regression!$CB$14*3*'In Process Calc.'!$C19^2  + Regression!$CA$14*2*'In Process Calc.'!$C19 + Regression!$BZ$14)/$A19</f>
        <v>#DIV/0!</v>
      </c>
      <c r="L19" s="118" t="e">
        <f xml:space="preserve"> (Regression!$CE$15*6*'In Process Calc.'!$C19^6+Regression!$CD$15*5*'In Process Calc.'!$C19^5+Regression!$CC$15*4*'In Process Calc.'!$C19^3+Regression!$CB$15*3*'In Process Calc.'!$C19^2  + Regression!$CA$15*2*'In Process Calc.'!$C19 + Regression!$BZ$15)/$A19</f>
        <v>#DIV/0!</v>
      </c>
      <c r="M19" s="118" t="e">
        <f xml:space="preserve"> (Regression!$CE$16*6*'In Process Calc.'!$C19^6+Regression!$CD$16*5*'In Process Calc.'!$C19^5+Regression!$CC$16*4*'In Process Calc.'!$C19^3+Regression!$CB$16*3*'In Process Calc.'!$C19^2  + Regression!$CA$16*2*'In Process Calc.'!$C19 + Regression!$BZ$16)/$A19</f>
        <v>#DIV/0!</v>
      </c>
      <c r="N19" s="118" t="e">
        <f xml:space="preserve"> (Regression!$CE$17*6*'In Process Calc.'!$C19^6+Regression!$CD$17*5*'In Process Calc.'!$C19^5+Regression!$CC$17*4*'In Process Calc.'!$C19^3+Regression!$CB$17*3*'In Process Calc.'!$C19^2  + Regression!$CA$17*2*'In Process Calc.'!$C19 + Regression!$BZ$17)/$A19</f>
        <v>#DIV/0!</v>
      </c>
      <c r="O19" s="118" t="e">
        <f xml:space="preserve"> (Regression!$CE$18*6*'In Process Calc.'!$C19^6+Regression!$CD$18*5*'In Process Calc.'!$C19^5+Regression!$CC$18*4*'In Process Calc.'!$C19^3+Regression!$CB$18*3*'In Process Calc.'!$C19^2  + Regression!$CA$18*2*'In Process Calc.'!$C19 + Regression!$BZ$18)/$A19</f>
        <v>#DIV/0!</v>
      </c>
      <c r="P19" s="118" t="e">
        <f xml:space="preserve"> (Regression!$CE$19*6*'In Process Calc.'!$C19^5+Regression!$CD$19*5*'In Process Calc.'!$C19^4+Regression!$CC$19*4*'In Process Calc.'!$C19^3 +Regression!$CB$19*3*'In Process Calc.'!$C19^2 + Regression!$CA$19*2*'In Process Calc.'!$C19 + Regression!$BZ$19)/$A19</f>
        <v>#DIV/0!</v>
      </c>
      <c r="Q19" s="118" t="e">
        <f xml:space="preserve"> (Regression!$CE$20*6*'In Process Calc.'!$C19^5+Regression!$CD$20*5*'In Process Calc.'!$C19^4+Regression!$CC$20*4*'In Process Calc.'!$C19^3 +Regression!$CB$20*3*'In Process Calc.'!$C19^2 + Regression!$CA$20*2*'In Process Calc.'!$C19 + Regression!$BZ$20)/$A19</f>
        <v>#DIV/0!</v>
      </c>
      <c r="R19" s="118" t="e">
        <f xml:space="preserve"> (Regression!$CE$21*6*'In Process Calc.'!$C19^5+Regression!$CD$21*5*'In Process Calc.'!$C19^4+Regression!$CC$21*4*'In Process Calc.'!$C19^3 +Regression!$CB$21*3*'In Process Calc.'!$C19^2 + Regression!$CA$21*2*'In Process Calc.'!$C19 + Regression!$BZ$21)/$A19</f>
        <v>#DIV/0!</v>
      </c>
      <c r="S19" s="118" t="e">
        <f xml:space="preserve"> (Regression!$CE$22*6*'In Process Calc.'!$C19^5+Regression!$CD$22*5*'In Process Calc.'!$C19^4+Regression!$CC$22*4*'In Process Calc.'!$C19^3 +Regression!$CB$22*3*'In Process Calc.'!$C19^2 + Regression!$CA$22*2*'In Process Calc.'!$C19 + Regression!$BZ$22)/$A19</f>
        <v>#DIV/0!</v>
      </c>
      <c r="T19" s="118" t="e">
        <f xml:space="preserve"> (Regression!$CE$23*6*'In Process Calc.'!$C19^5+Regression!$CD$23*5*'In Process Calc.'!$C19^4+Regression!$CC$23*4*'In Process Calc.'!$C19^3 +Regression!$CB$23*3*'In Process Calc.'!$C19^2 + Regression!$CA$23*2*'In Process Calc.'!$C19 + Regression!$BZ$23)/$A19</f>
        <v>#DIV/0!</v>
      </c>
      <c r="U19" s="118" t="e">
        <f xml:space="preserve"> (Regression!$CE$24*6*'In Process Calc.'!$C19^5+Regression!$CD$24*5*'In Process Calc.'!$C19^4+Regression!$CC$24*4*'In Process Calc.'!$C19^3 +Regression!$CB$24*3*'In Process Calc.'!$C19^2 + Regression!$CA$24*2*'In Process Calc.'!$C19 + Regression!$BZ$24)/$A19</f>
        <v>#DIV/0!</v>
      </c>
      <c r="V19" s="118" t="e">
        <f xml:space="preserve"> (Regression!$CE$25*6*'In Process Calc.'!$C19^5+Regression!$CD$25*5*'In Process Calc.'!$C19^4+Regression!$CC$25*4*'In Process Calc.'!$C19^3 +Regression!$CB$25*3*'In Process Calc.'!$C19^2 + Regression!$CA$25*2*'In Process Calc.'!$C19 + Regression!$BZ$25)/$A19</f>
        <v>#DIV/0!</v>
      </c>
      <c r="W19" s="118" t="e">
        <f xml:space="preserve"> (Regression!$CE$26*6*'In Process Calc.'!$C19^5+Regression!$CD$26*5*'In Process Calc.'!$C19^4+Regression!$CC$26*4*'In Process Calc.'!$C19^3 +Regression!$CB$26*3*'In Process Calc.'!$C19^2 + Regression!$CA$26*2*'In Process Calc.'!$C19 + Regression!$BZ$26)/$A19</f>
        <v>#DIV/0!</v>
      </c>
      <c r="X19" s="118" t="e">
        <f xml:space="preserve"> (Regression!$CE$27*6*'In Process Calc.'!$C19^5+Regression!$CD$27*5*'In Process Calc.'!$C19^4+Regression!$CC$27*4*'In Process Calc.'!$C19^3 +Regression!$CB$27*3*'In Process Calc.'!$C19^2 + Regression!$CA$27*2*'In Process Calc.'!$C19 + Regression!$BZ$27)/$A19</f>
        <v>#DIV/0!</v>
      </c>
      <c r="Y19" s="118" t="e">
        <f xml:space="preserve"> (Regression!$CE$28*6*'In Process Calc.'!$C19^5+Regression!$CD$28*5*'In Process Calc.'!$C19^4+Regression!$CC$28*4*'In Process Calc.'!$C19^3 +Regression!$CB$28*3*'In Process Calc.'!$C19^2 + Regression!$CA$28*2*'In Process Calc.'!$C19 + Regression!$BZ$28)/$A19</f>
        <v>#DIV/0!</v>
      </c>
      <c r="Z19" s="118" t="e">
        <f xml:space="preserve"> (Regression!$CE$29*6*'In Process Calc.'!$C19^5+Regression!$CD$29*5*'In Process Calc.'!$C19^4+Regression!$CC$29*4*'In Process Calc.'!$C19^3 +Regression!$CB$29*3*'In Process Calc.'!$C19^2 + Regression!$CA$29*2*'In Process Calc.'!$C19 + Regression!$BZ$29)/$A19</f>
        <v>#DIV/0!</v>
      </c>
      <c r="AA19" s="118" t="e">
        <f xml:space="preserve"> (Regression!$CE$30*6*'In Process Calc.'!$C19^5+Regression!$CD$30*5*'In Process Calc.'!$C19^4+Regression!$CC$30*4*'In Process Calc.'!$C19^3 +Regression!$CB$30*3*'In Process Calc.'!$C19^2 + Regression!$CA$30*2*'In Process Calc.'!$C19 + Regression!$BZ$30)/$A19</f>
        <v>#DIV/0!</v>
      </c>
      <c r="AB19" s="118" t="e">
        <f xml:space="preserve"> (Regression!$CE$31*6*'In Process Calc.'!$C19^5+Regression!$CD$31*5*'In Process Calc.'!$C19^4+Regression!$CC$31*4*'In Process Calc.'!$C19^3 +Regression!$CB$31*3*'In Process Calc.'!$C19^2 + Regression!$CA$31*2*'In Process Calc.'!$C19 + Regression!$BZ$31)/$A19</f>
        <v>#DIV/0!</v>
      </c>
      <c r="AC19" s="118" t="e">
        <f xml:space="preserve"> (Regression!$CE$32*6*'In Process Calc.'!$C19^5+Regression!$CD$32*5*'In Process Calc.'!$C19^4+Regression!$CC$32*4*'In Process Calc.'!$C19^3 +Regression!$CB$32*3*'In Process Calc.'!$C19^2 + Regression!$CA$32*2*'In Process Calc.'!$C19 + Regression!$BZ$32)/$A19</f>
        <v>#DIV/0!</v>
      </c>
      <c r="AD19" s="118" t="e">
        <f xml:space="preserve"> (Regression!$CE$33*6*'In Process Calc.'!$C19^5+Regression!$CD$33*5*'In Process Calc.'!$C19^4+Regression!$CC$33*4*'In Process Calc.'!$C19^3 +Regression!$CB$33*3*'In Process Calc.'!$C19^2 + Regression!$CA$33*2*'In Process Calc.'!$C19 + Regression!$BZ$33)/$A19</f>
        <v>#DIV/0!</v>
      </c>
      <c r="AE19" s="118" t="e">
        <f xml:space="preserve"> (Regression!$CE$34*6*'In Process Calc.'!$C19^5+Regression!$CD$34*5*'In Process Calc.'!$C19^4+Regression!$CC$34*4*'In Process Calc.'!$C19^3 +Regression!$CB$34*3*'In Process Calc.'!$C19^2 + Regression!$CA$34*2*'In Process Calc.'!$C19 + Regression!$BZ$34)/$A19</f>
        <v>#DIV/0!</v>
      </c>
      <c r="AF19" s="119" t="e">
        <f t="shared" si="0"/>
        <v>#DIV/0!</v>
      </c>
      <c r="AG19" s="119" t="e">
        <f t="shared" si="3"/>
        <v>#DIV/0!</v>
      </c>
      <c r="AH19" s="119" t="e">
        <f t="shared" si="1"/>
        <v>#DIV/0!</v>
      </c>
      <c r="AI19" s="119" t="e">
        <f t="shared" si="2"/>
        <v>#DIV/0!</v>
      </c>
      <c r="AJ19" s="76">
        <f>'In Process Calc.'!C19</f>
        <v>0</v>
      </c>
      <c r="AK19" s="125" t="e">
        <f>((Regression!CL52-Regression!CL53)*1000+'Post Process Calc.'!AK18*'In Process Calc.'!$I18+'In Process Calc.'!$E18*'Measured Data'!BO22)/'In Process Calc.'!$D19</f>
        <v>#VALUE!</v>
      </c>
      <c r="AL19" s="125" t="e">
        <f>((Regression!CM52-Regression!CM53)*1000+'Post Process Calc.'!AL18*'In Process Calc.'!$I18+'In Process Calc.'!$E18*'Measured Data'!BP22)/'In Process Calc.'!$D19</f>
        <v>#VALUE!</v>
      </c>
      <c r="AM19" s="125" t="e">
        <f>((Regression!CN52-Regression!CN53)*1000+AM18*'In Process Calc.'!$D19+'In Process Calc.'!$F18*'Measured Data'!BQ22)/'In Process Calc.'!$D19</f>
        <v>#VALUE!</v>
      </c>
      <c r="AN19" s="125" t="e">
        <f>((Regression!CO52-Regression!CO53)*1000+'Post Process Calc.'!AN18*'In Process Calc.'!$I18+'In Process Calc.'!$E18*'Measured Data'!BR22)/'In Process Calc.'!$D19</f>
        <v>#VALUE!</v>
      </c>
      <c r="AO19" s="125" t="e">
        <f>((Regression!CP52-Regression!CP53)*1000+'Post Process Calc.'!AO18*'In Process Calc.'!$I18+'In Process Calc.'!$E18*'Measured Data'!BS22)/'In Process Calc.'!$D19</f>
        <v>#VALUE!</v>
      </c>
      <c r="AP19" s="125" t="e">
        <f>((Regression!CQ52-Regression!CQ53)*1000+'Post Process Calc.'!AP18*'In Process Calc.'!$I18+'In Process Calc.'!$F18*'Measured Data'!BT22)/'In Process Calc.'!$D19</f>
        <v>#VALUE!</v>
      </c>
      <c r="AQ19" s="125" t="e">
        <f>((Regression!CR52-Regression!CR53)*1000+'Post Process Calc.'!AQ18*'In Process Calc.'!$I18+'In Process Calc.'!$E18*'Measured Data'!Z22)/'In Process Calc.'!$D19</f>
        <v>#VALUE!</v>
      </c>
      <c r="AR19" s="125" t="e">
        <f>((Regression!CS52-Regression!CS53)*1000+'Post Process Calc.'!AR18*'In Process Calc.'!$I18+'In Process Calc.'!$E18*'Measured Data'!AA22)/'In Process Calc.'!$D19</f>
        <v>#VALUE!</v>
      </c>
      <c r="AS19" s="125" t="e">
        <f>((Regression!CT52-Regression!CT53)*1000+'Post Process Calc.'!AS18*'In Process Calc.'!$I18+'In Process Calc.'!$E18*'Measured Data'!AB22)/'In Process Calc.'!$D19</f>
        <v>#VALUE!</v>
      </c>
      <c r="AT19" s="125" t="e">
        <f>((Regression!CU52-Regression!CU53)*1000+'Post Process Calc.'!AT18*'In Process Calc.'!$I18+'In Process Calc.'!$E18*'Measured Data'!AC22)/'In Process Calc.'!$D19</f>
        <v>#VALUE!</v>
      </c>
      <c r="AU19" s="125" t="e">
        <f>((Regression!CV52-Regression!CV53)*1000+'Post Process Calc.'!AU18*'In Process Calc.'!$I18+'In Process Calc.'!$E18*'Measured Data'!AD22)/'In Process Calc.'!$D19</f>
        <v>#VALUE!</v>
      </c>
      <c r="AV19" s="125" t="e">
        <f>(-(Regression!CW52-Regression!CW53)*1000+'Post Process Calc.'!AV18*'In Process Calc.'!$D19)/'In Process Calc.'!$D19</f>
        <v>#VALUE!</v>
      </c>
      <c r="AW19" s="125" t="e">
        <f>((Regression!CX52-Regression!CX53)*1000+'Post Process Calc.'!AW18*'In Process Calc.'!$I18+'In Process Calc.'!$E18*'Measured Data'!AF22)/'In Process Calc.'!$D19</f>
        <v>#VALUE!</v>
      </c>
      <c r="AX19" s="125" t="e">
        <f>((Regression!CY52-Regression!CY53)*1000+'Post Process Calc.'!AX18*'In Process Calc.'!$I18+'In Process Calc.'!$E18*'Measured Data'!AG22)/'In Process Calc.'!$D19</f>
        <v>#VALUE!</v>
      </c>
      <c r="AY19" s="125" t="e">
        <f>((Regression!CZ52-Regression!CZ53)*1000+'Post Process Calc.'!AY18*'In Process Calc.'!$I18+'In Process Calc.'!$E18*'Measured Data'!AH22)/'In Process Calc.'!$D19</f>
        <v>#VALUE!</v>
      </c>
      <c r="AZ19" s="125" t="e">
        <f>((Regression!DA52-Regression!DA53)*1000+'Post Process Calc.'!AZ18*'In Process Calc.'!$I18+'In Process Calc.'!$E18*'Measured Data'!AI22)/'In Process Calc.'!$D19</f>
        <v>#VALUE!</v>
      </c>
      <c r="BA19" s="125" t="e">
        <f>((Regression!DB52-Regression!DB53)*1000+'Post Process Calc.'!BA18*'In Process Calc.'!$I18+'In Process Calc.'!$E18*'Measured Data'!AJ22)/'In Process Calc.'!$D19</f>
        <v>#VALUE!</v>
      </c>
      <c r="BB19" s="125" t="e">
        <f>((Regression!DC52-Regression!DC53)*1000+'Post Process Calc.'!BB18*'In Process Calc.'!$I18+'In Process Calc.'!$E18*'Measured Data'!AK22)/'In Process Calc.'!$D19</f>
        <v>#VALUE!</v>
      </c>
      <c r="BC19" s="125" t="e">
        <f>((Regression!DD52-Regression!DD53)*1000+'Post Process Calc.'!BC18*'In Process Calc.'!$I18+'In Process Calc.'!$E18*'Measured Data'!AL22)/'In Process Calc.'!$D19</f>
        <v>#VALUE!</v>
      </c>
      <c r="BD19" s="125" t="e">
        <f>((Regression!DE52-Regression!DE53)*1000+'Post Process Calc.'!BD18*'In Process Calc.'!$I18+'In Process Calc.'!$E18*'Measured Data'!AM22)/'In Process Calc.'!$D19</f>
        <v>#VALUE!</v>
      </c>
      <c r="BE19" s="125" t="e">
        <f>((Regression!DF52-Regression!DF53)*1000+'Post Process Calc.'!BE18*'In Process Calc.'!$I18+'In Process Calc.'!$E18*'Measured Data'!AN22)/'In Process Calc.'!$D19</f>
        <v>#VALUE!</v>
      </c>
      <c r="BF19" s="125" t="e">
        <f>((Regression!DG52-Regression!DG53)*1000+'Post Process Calc.'!BF18*'In Process Calc.'!$I18+'In Process Calc.'!$E18*'Measured Data'!AO22)/'In Process Calc.'!$D19</f>
        <v>#VALUE!</v>
      </c>
      <c r="BG19" s="125" t="e">
        <f>((Regression!DH52-Regression!DH53)*1000+'Post Process Calc.'!BG18*'In Process Calc.'!$I18+'In Process Calc.'!$E18*'Measured Data'!AP22)/'In Process Calc.'!$D19</f>
        <v>#VALUE!</v>
      </c>
    </row>
    <row r="20" spans="1:60" x14ac:dyDescent="0.15">
      <c r="A20" s="120"/>
      <c r="B20" s="121"/>
      <c r="C20" s="120"/>
      <c r="D20" s="120"/>
      <c r="E20" s="120"/>
      <c r="F20" s="120"/>
      <c r="G20" s="120"/>
      <c r="H20" s="120"/>
      <c r="I20" s="122"/>
      <c r="J20" s="120"/>
      <c r="K20" s="120"/>
      <c r="L20" s="120"/>
      <c r="M20" s="120"/>
      <c r="N20" s="120"/>
      <c r="O20" s="120"/>
      <c r="P20" s="120"/>
      <c r="Q20" s="120"/>
      <c r="R20" s="120"/>
      <c r="S20" s="120"/>
      <c r="T20" s="120"/>
      <c r="U20" s="120"/>
      <c r="V20" s="122"/>
      <c r="W20" s="120"/>
      <c r="X20" s="120"/>
      <c r="Y20" s="122"/>
      <c r="Z20" s="120"/>
      <c r="AA20" s="120"/>
      <c r="AB20" s="120"/>
      <c r="AC20" s="120"/>
      <c r="AD20" s="120"/>
      <c r="AE20" s="120"/>
      <c r="AF20" s="120"/>
      <c r="AG20" s="120"/>
      <c r="AH20" s="120"/>
      <c r="AI20" s="120"/>
    </row>
    <row r="21" spans="1:60" x14ac:dyDescent="0.15">
      <c r="A21" s="120"/>
      <c r="B21" s="121"/>
      <c r="C21" s="120"/>
      <c r="D21" s="120"/>
      <c r="E21" s="120"/>
      <c r="F21" s="120"/>
      <c r="G21" s="120"/>
      <c r="H21" s="120"/>
      <c r="I21" s="122"/>
      <c r="J21" s="120"/>
      <c r="K21" s="120"/>
      <c r="L21" s="120"/>
      <c r="M21" s="120"/>
      <c r="N21" s="120"/>
      <c r="O21" s="120"/>
      <c r="P21" s="120"/>
      <c r="Q21" s="120"/>
      <c r="R21" s="120"/>
      <c r="S21" s="120"/>
      <c r="T21" s="120"/>
      <c r="U21" s="120"/>
      <c r="V21" s="122"/>
      <c r="W21" s="120"/>
      <c r="X21" s="120"/>
      <c r="Y21" s="122"/>
      <c r="Z21" s="120"/>
      <c r="AA21" s="120"/>
      <c r="AB21" s="120"/>
      <c r="AC21" s="120"/>
      <c r="AD21" s="120"/>
      <c r="AE21" s="120"/>
      <c r="AF21" s="120"/>
      <c r="AG21" s="120"/>
      <c r="AH21" s="120"/>
      <c r="AI21" s="120"/>
      <c r="AV21" s="293"/>
      <c r="AW21" s="293"/>
      <c r="AX21" s="293"/>
      <c r="AY21" s="293"/>
      <c r="AZ21" s="65"/>
      <c r="BA21" s="293"/>
      <c r="BB21" s="293"/>
      <c r="BC21" s="293"/>
      <c r="BD21" s="293"/>
      <c r="BE21" s="293"/>
      <c r="BF21" s="293"/>
      <c r="BG21" s="293"/>
      <c r="BH21" s="65"/>
    </row>
    <row r="22" spans="1:60" ht="69" x14ac:dyDescent="0.15">
      <c r="A22" s="371" t="s">
        <v>102</v>
      </c>
      <c r="B22" s="371" t="s">
        <v>344</v>
      </c>
      <c r="C22" s="371" t="s">
        <v>103</v>
      </c>
      <c r="D22" s="371" t="s">
        <v>256</v>
      </c>
      <c r="E22" s="371" t="s">
        <v>251</v>
      </c>
      <c r="F22" s="371" t="s">
        <v>249</v>
      </c>
      <c r="G22" s="371" t="s">
        <v>250</v>
      </c>
      <c r="H22" s="120"/>
      <c r="I22" s="122"/>
      <c r="J22" s="120"/>
      <c r="K22" s="120"/>
      <c r="L22" s="120"/>
      <c r="M22" s="120"/>
      <c r="N22" s="120"/>
      <c r="O22" s="120"/>
      <c r="P22" s="120"/>
      <c r="Q22" s="120"/>
      <c r="R22" s="120"/>
      <c r="S22" s="120"/>
      <c r="T22" s="120"/>
      <c r="U22" s="120"/>
      <c r="V22" s="122"/>
      <c r="W22" s="120"/>
      <c r="X22" s="120"/>
      <c r="Y22" s="122"/>
      <c r="Z22" s="120"/>
      <c r="AA22" s="120"/>
      <c r="AB22" s="120"/>
      <c r="AC22" s="120"/>
      <c r="AD22" s="120"/>
      <c r="AE22" s="120"/>
      <c r="AF22" s="120"/>
      <c r="AG22" s="120"/>
      <c r="AH22" s="120"/>
      <c r="AI22" s="120"/>
      <c r="AV22" s="293"/>
      <c r="AW22" s="293"/>
      <c r="AX22" s="293"/>
      <c r="AY22" s="293"/>
      <c r="AZ22" s="65"/>
      <c r="BA22" s="293"/>
      <c r="BB22" s="293"/>
      <c r="BC22" s="293"/>
      <c r="BD22" s="293"/>
      <c r="BE22" s="293"/>
      <c r="BF22" s="293"/>
      <c r="BG22" s="293"/>
      <c r="BH22" s="65"/>
    </row>
    <row r="23" spans="1:60" x14ac:dyDescent="0.15">
      <c r="A23" s="120">
        <f>('Measured Data'!H7*'In Process Calc.'!I3+'In Process Calc.'!D4*'Measured Data'!H8)/2/1000</f>
        <v>0.52453625347852706</v>
      </c>
      <c r="B23" s="121"/>
      <c r="C23" s="120">
        <f xml:space="preserve"> (Regression!$CE$13*6*'Growth Regression'!$S2^5+Regression!$CD$13*5*'Growth Regression'!$S2^4+Regression!$CC$13*4*'Growth Regression'!$S2^3+Regression!$CB$13*3*'Growth Regression'!$S2^2  + Regression!$CA$13*2*'Growth Regression'!$S2 + Regression!$BZ$13)/$A23</f>
        <v>0.13382360947647187</v>
      </c>
      <c r="D23" s="120">
        <f xml:space="preserve"> (Regression!$CE$19*6*'Growth Regression'!$S2^5+Regression!$CD$19*5*'Growth Regression'!$S2^4+Regression!$CC$19*4*'Growth Regression'!$S2^3 +Regression!$CB$19*3*'Growth Regression'!$S2^2 + Regression!$CA$19*2*'Growth Regression'!$S2+ Regression!$BZ$19)/$A23</f>
        <v>5.6054152055371433E-2</v>
      </c>
      <c r="E23" s="120">
        <f xml:space="preserve"> (Regression!$CE$14*6*'Growth Regression'!$S2^6+Regression!$CD$14*5*'Growth Regression'!$S2^5+Regression!$CC$14*4*'Growth Regression'!$S2^3+Regression!$CB$14*3*'Growth Regression'!$S2^2  + Regression!$CA$14*2*'Growth Regression'!$S2 + Regression!$BZ$14)/$A23</f>
        <v>-2.7874198640292737E-3</v>
      </c>
      <c r="F23" s="120">
        <f xml:space="preserve"> (Regression!$CE$10*6*'Growth Regression'!$S2^6+Regression!$CD$10*5*'Growth Regression'!$S2^5+Regression!$CC$10*4*'Growth Regression'!$S2^3+Regression!$CB$10*3*'Growth Regression'!$S2^2  + Regression!$CA$10*2*'Growth Regression'!$S2 + Regression!$BZ$10)/$A23</f>
        <v>3.6527345996929576E-2</v>
      </c>
      <c r="G23" s="120">
        <f xml:space="preserve"> (Regression!$CE$11*6*'Growth Regression'!$S2^6+Regression!$CD$11*5*'Growth Regression'!$S2^5+Regression!$CC$11*4*'Growth Regression'!$S2^3+Regression!$CB$11*3*'Growth Regression'!$S2^2  + Regression!$CA$11*2*'Growth Regression'!$S2 + Regression!$BZ$11)/$A23</f>
        <v>-1.131256249332089E-3</v>
      </c>
      <c r="H23" s="120"/>
      <c r="I23" s="122"/>
      <c r="J23" s="120"/>
      <c r="K23" s="120"/>
      <c r="L23" s="120"/>
      <c r="M23" s="120"/>
      <c r="N23" s="120"/>
      <c r="O23" s="120"/>
      <c r="P23" s="120"/>
      <c r="Q23" s="120"/>
      <c r="R23" s="120"/>
      <c r="S23" s="120"/>
      <c r="T23" s="120"/>
      <c r="U23" s="120"/>
      <c r="V23" s="122"/>
      <c r="W23" s="120"/>
      <c r="X23" s="120"/>
      <c r="Y23" s="122"/>
      <c r="Z23" s="120"/>
      <c r="AA23" s="120"/>
      <c r="AB23" s="120"/>
      <c r="AC23" s="120"/>
      <c r="AD23" s="120"/>
      <c r="AE23" s="120"/>
      <c r="AF23" s="120"/>
      <c r="AG23" s="120"/>
      <c r="AH23" s="120"/>
      <c r="AI23" s="120"/>
      <c r="AV23" s="293"/>
      <c r="AW23" s="293"/>
      <c r="AX23" s="293"/>
      <c r="AY23" s="293"/>
      <c r="AZ23" s="65"/>
      <c r="BA23" s="293"/>
      <c r="BB23" s="293"/>
      <c r="BC23" s="293"/>
      <c r="BD23" s="293"/>
      <c r="BE23" s="293"/>
      <c r="BF23" s="293"/>
      <c r="BG23" s="293"/>
      <c r="BH23" s="65"/>
    </row>
    <row r="24" spans="1:60" ht="18" x14ac:dyDescent="0.2">
      <c r="A24" s="120">
        <f>('Measured Data'!H8*'In Process Calc.'!I4+'In Process Calc.'!D5*'Measured Data'!H9)/2/1000</f>
        <v>0.753854733141613</v>
      </c>
      <c r="B24" s="121"/>
      <c r="C24" s="120">
        <f xml:space="preserve"> (Regression!$CE$13*6*'Growth Regression'!$S3^5+Regression!$CD$13*5*'Growth Regression'!$S3^4+Regression!$CC$13*4*'Growth Regression'!$S3^3+Regression!$CB$13*3*'Growth Regression'!$S3^2  + Regression!$CA$13*2*'Growth Regression'!$S3 + Regression!$BZ$13)/$A24</f>
        <v>7.8987470217062788E-2</v>
      </c>
      <c r="D24" s="120">
        <f xml:space="preserve"> (Regression!$CE$19*6*'Growth Regression'!$S3^5+Regression!$CD$19*5*'Growth Regression'!$S3^4+Regression!$CC$19*4*'Growth Regression'!$S3^3 +Regression!$CB$19*3*'Growth Regression'!$S3^2 + Regression!$CA$19*2*'Growth Regression'!$S3+ Regression!$BZ$19)/$A24</f>
        <v>7.4588657167804009E-2</v>
      </c>
      <c r="E24" s="120">
        <f xml:space="preserve"> (Regression!$CE$14*6*'Growth Regression'!$S3^6+Regression!$CD$14*5*'Growth Regression'!$S3^5+Regression!$CC$14*4*'Growth Regression'!$S3^3+Regression!$CB$14*3*'Growth Regression'!$S3^2  + Regression!$CA$14*2*'Growth Regression'!$S3 + Regression!$BZ$14)/$A24</f>
        <v>-2.0423287838828527E-3</v>
      </c>
      <c r="F24" s="120">
        <f xml:space="preserve"> (Regression!$CE$10*6*'Growth Regression'!$S3^6+Regression!$CD$10*5*'Growth Regression'!$S3^5+Regression!$CC$10*4*'Growth Regression'!$S3^3+Regression!$CB$10*3*'Growth Regression'!$S3^2  + Regression!$CA$10*2*'Growth Regression'!$S3 + Regression!$BZ$10)/$A24</f>
        <v>3.7994408868127813E-2</v>
      </c>
      <c r="G24" s="120">
        <f xml:space="preserve"> (Regression!$CE$11*6*'Growth Regression'!$S3^6+Regression!$CD$11*5*'Growth Regression'!$S3^5+Regression!$CC$11*4*'Growth Regression'!$S3^3+Regression!$CB$11*3*'Growth Regression'!$S3^2  + Regression!$CA$11*2*'Growth Regression'!$S3 + Regression!$BZ$11)/$A24</f>
        <v>-1.3922071019428913E-3</v>
      </c>
      <c r="H24" s="120"/>
      <c r="I24" s="122"/>
      <c r="J24" s="120"/>
      <c r="K24" s="120"/>
      <c r="L24" s="120"/>
      <c r="M24" s="120"/>
      <c r="N24" s="120"/>
      <c r="O24" s="120"/>
      <c r="P24" s="120"/>
      <c r="Q24" s="120"/>
      <c r="R24" s="120"/>
      <c r="S24" s="120"/>
      <c r="T24" s="120"/>
      <c r="U24" s="120"/>
      <c r="V24" s="122"/>
      <c r="W24" s="120"/>
      <c r="X24" s="120"/>
      <c r="Y24" s="122"/>
      <c r="Z24" s="120"/>
      <c r="AA24" s="120"/>
      <c r="AB24" s="120"/>
      <c r="AC24" s="120"/>
      <c r="AD24" s="120"/>
      <c r="AE24" s="120"/>
      <c r="AF24" s="120"/>
      <c r="AG24" s="120"/>
      <c r="AH24" s="120"/>
      <c r="AI24" s="120"/>
      <c r="AK24" s="397" t="s">
        <v>487</v>
      </c>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9"/>
      <c r="BH24" s="65"/>
    </row>
    <row r="25" spans="1:60" ht="63" x14ac:dyDescent="0.15">
      <c r="A25" s="120">
        <f>('Measured Data'!H9*'In Process Calc.'!I5+'In Process Calc.'!D6*'Measured Data'!H10)/2/1000</f>
        <v>1.0067025830451963</v>
      </c>
      <c r="B25" s="121"/>
      <c r="C25" s="120">
        <f xml:space="preserve"> (Regression!$CE$13*6*'Growth Regression'!$S4^5+Regression!$CD$13*5*'Growth Regression'!$S4^4+Regression!$CC$13*4*'Growth Regression'!$S4^3+Regression!$CB$13*3*'Growth Regression'!$S4^2  + Regression!$CA$13*2*'Growth Regression'!$S4 + Regression!$BZ$13)/$A25</f>
        <v>5.5657530632110798E-2</v>
      </c>
      <c r="D25" s="120">
        <f xml:space="preserve"> (Regression!$CE$19*6*'Growth Regression'!$S4^5+Regression!$CD$19*5*'Growth Regression'!$S4^4+Regression!$CC$19*4*'Growth Regression'!$S4^3 +Regression!$CB$19*3*'Growth Regression'!$S4^2 + Regression!$CA$19*2*'Growth Regression'!$S4+ Regression!$BZ$19)/$A25</f>
        <v>3.3475557750086163E-2</v>
      </c>
      <c r="E25" s="120">
        <f xml:space="preserve"> (Regression!$CE$14*6*'Growth Regression'!$S4^6+Regression!$CD$14*5*'Growth Regression'!$S4^5+Regression!$CC$14*4*'Growth Regression'!$S4^3+Regression!$CB$14*3*'Growth Regression'!$S4^2  + Regression!$CA$14*2*'Growth Regression'!$S4 + Regression!$BZ$14)/$A25</f>
        <v>-1.5625556541085249E-3</v>
      </c>
      <c r="F25" s="120">
        <f xml:space="preserve"> (Regression!$CE$10*6*'Growth Regression'!$S4^6+Regression!$CD$10*5*'Growth Regression'!$S4^5+Regression!$CC$10*4*'Growth Regression'!$S4^3+Regression!$CB$10*3*'Growth Regression'!$S4^2  + Regression!$CA$10*2*'Growth Regression'!$S4 + Regression!$BZ$10)/$A25</f>
        <v>3.3876678545710082E-2</v>
      </c>
      <c r="G25" s="120">
        <f xml:space="preserve"> (Regression!$CE$11*6*'Growth Regression'!$S4^6+Regression!$CD$11*5*'Growth Regression'!$S4^5+Regression!$CC$11*4*'Growth Regression'!$S4^3+Regression!$CB$11*3*'Growth Regression'!$S4^2  + Regression!$CA$11*2*'Growth Regression'!$S4 + Regression!$BZ$11)/$A25</f>
        <v>7.8950881067768087E-4</v>
      </c>
      <c r="H25" s="120"/>
      <c r="I25" s="122"/>
      <c r="J25" s="120"/>
      <c r="K25" s="120"/>
      <c r="L25" s="120"/>
      <c r="M25" s="120"/>
      <c r="N25" s="120"/>
      <c r="O25" s="120"/>
      <c r="P25" s="120"/>
      <c r="Q25" s="120"/>
      <c r="R25" s="120"/>
      <c r="S25" s="120"/>
      <c r="T25" s="120"/>
      <c r="U25" s="120"/>
      <c r="V25" s="122"/>
      <c r="W25" s="120"/>
      <c r="X25" s="120"/>
      <c r="Y25" s="122"/>
      <c r="Z25" s="120"/>
      <c r="AA25" s="120"/>
      <c r="AB25" s="120"/>
      <c r="AC25" s="120"/>
      <c r="AD25" s="120"/>
      <c r="AE25" s="120"/>
      <c r="AF25" s="120"/>
      <c r="AG25" s="120"/>
      <c r="AH25" s="120"/>
      <c r="AI25" s="120"/>
      <c r="AJ25" s="74" t="s">
        <v>373</v>
      </c>
      <c r="AK25" s="260" t="s">
        <v>19</v>
      </c>
      <c r="AL25" s="260" t="s">
        <v>39</v>
      </c>
      <c r="AM25" s="260" t="s">
        <v>15</v>
      </c>
      <c r="AN25" s="260" t="s">
        <v>13</v>
      </c>
      <c r="AO25" s="261" t="s">
        <v>347</v>
      </c>
      <c r="AP25" s="260" t="s">
        <v>9</v>
      </c>
      <c r="AQ25" s="260" t="s">
        <v>37</v>
      </c>
      <c r="AR25" s="260" t="s">
        <v>14</v>
      </c>
      <c r="AS25" s="260" t="s">
        <v>18</v>
      </c>
      <c r="AT25" s="260" t="s">
        <v>17</v>
      </c>
      <c r="AU25" s="260" t="s">
        <v>41</v>
      </c>
      <c r="AV25" s="260" t="s">
        <v>10</v>
      </c>
      <c r="AW25" s="260" t="s">
        <v>42</v>
      </c>
      <c r="AX25" s="260" t="s">
        <v>43</v>
      </c>
      <c r="AY25" s="260" t="s">
        <v>21</v>
      </c>
      <c r="AZ25" s="260" t="s">
        <v>415</v>
      </c>
      <c r="BA25" s="260" t="s">
        <v>419</v>
      </c>
      <c r="BB25" s="261" t="s">
        <v>348</v>
      </c>
      <c r="BC25" s="260" t="s">
        <v>16</v>
      </c>
      <c r="BD25" s="260" t="s">
        <v>38</v>
      </c>
      <c r="BE25" s="261" t="s">
        <v>349</v>
      </c>
      <c r="BF25" s="260" t="s">
        <v>20</v>
      </c>
      <c r="BG25" s="260" t="s">
        <v>40</v>
      </c>
      <c r="BH25" s="296"/>
    </row>
    <row r="26" spans="1:60" x14ac:dyDescent="0.15">
      <c r="A26" s="120">
        <f>('Measured Data'!H10*'In Process Calc.'!I6+'In Process Calc.'!D7*'Measured Data'!H11)/2/1000</f>
        <v>1.4539556702293397</v>
      </c>
      <c r="B26" s="121"/>
      <c r="C26" s="120">
        <f xml:space="preserve"> (Regression!$CE$13*6*'Growth Regression'!$S5^5+Regression!$CD$13*5*'Growth Regression'!$S5^4+Regression!$CC$13*4*'Growth Regression'!$S5^3+Regression!$CB$13*3*'Growth Regression'!$S5^2  + Regression!$CA$13*2*'Growth Regression'!$S5 + Regression!$BZ$13)/$A26</f>
        <v>4.1725119081692554E-2</v>
      </c>
      <c r="D26" s="120">
        <f xml:space="preserve"> (Regression!$CE$19*6*'Growth Regression'!$S5^5+Regression!$CD$19*5*'Growth Regression'!$S5^4+Regression!$CC$19*4*'Growth Regression'!$S5^3 +Regression!$CB$19*3*'Growth Regression'!$S5^2 + Regression!$CA$19*2*'Growth Regression'!$S5+ Regression!$BZ$19)/$A26</f>
        <v>-4.2827987301539269E-3</v>
      </c>
      <c r="E26" s="120">
        <f xml:space="preserve"> (Regression!$CE$14*6*'Growth Regression'!$S5^6+Regression!$CD$14*5*'Growth Regression'!$S5^5+Regression!$CC$14*4*'Growth Regression'!$S5^3+Regression!$CB$14*3*'Growth Regression'!$S5^2  + Regression!$CA$14*2*'Growth Regression'!$S5 + Regression!$BZ$14)/$A26</f>
        <v>-1.0610612866227302E-3</v>
      </c>
      <c r="F26" s="120">
        <f xml:space="preserve"> (Regression!$CE$10*6*'Growth Regression'!$S5^6+Regression!$CD$10*5*'Growth Regression'!$S5^5+Regression!$CC$10*4*'Growth Regression'!$S5^3+Regression!$CB$10*3*'Growth Regression'!$S5^2  + Regression!$CA$10*2*'Growth Regression'!$S5 + Regression!$BZ$10)/$A26</f>
        <v>2.3791544219411064E-2</v>
      </c>
      <c r="G26" s="120">
        <f xml:space="preserve"> (Regression!$CE$11*6*'Growth Regression'!$S5^6+Regression!$CD$11*5*'Growth Regression'!$S5^5+Regression!$CC$11*4*'Growth Regression'!$S5^3+Regression!$CB$11*3*'Growth Regression'!$S5^2  + Regression!$CA$11*2*'Growth Regression'!$S5 + Regression!$BZ$11)/$A26</f>
        <v>3.2734230018471363E-3</v>
      </c>
      <c r="H26" s="120"/>
      <c r="I26" s="122"/>
      <c r="J26" s="120"/>
      <c r="K26" s="120"/>
      <c r="L26" s="120"/>
      <c r="M26" s="120"/>
      <c r="N26" s="120"/>
      <c r="O26" s="120"/>
      <c r="P26" s="120"/>
      <c r="Q26" s="120"/>
      <c r="R26" s="120"/>
      <c r="S26" s="120"/>
      <c r="T26" s="120"/>
      <c r="U26" s="120"/>
      <c r="V26" s="122"/>
      <c r="W26" s="120"/>
      <c r="X26" s="120"/>
      <c r="Y26" s="122"/>
      <c r="Z26" s="120"/>
      <c r="AA26" s="120"/>
      <c r="AB26" s="120"/>
      <c r="AC26" s="120"/>
      <c r="AD26" s="120"/>
      <c r="AE26" s="120"/>
      <c r="AF26" s="120"/>
      <c r="AG26" s="120"/>
      <c r="AH26" s="120"/>
      <c r="AI26" s="120"/>
      <c r="AJ26" s="76">
        <f>'In Process Calc.'!C3</f>
        <v>0</v>
      </c>
      <c r="AK26" s="293">
        <f>'Measured Data'!T7</f>
        <v>0.20428779885509035</v>
      </c>
      <c r="AL26" s="293">
        <f>'Measured Data'!U7</f>
        <v>1.5895522388059704</v>
      </c>
      <c r="AM26" s="293">
        <f>'Measured Data'!V7</f>
        <v>4.6041477444747203</v>
      </c>
      <c r="AN26" s="293">
        <f>'Measured Data'!W7</f>
        <v>9.1713620314025981</v>
      </c>
      <c r="AO26" s="293">
        <f>'Measured Data'!X7</f>
        <v>1.0263157894736843</v>
      </c>
      <c r="AP26" s="293">
        <f>'Measured Data'!Y7</f>
        <v>30.000000000000004</v>
      </c>
      <c r="AQ26" s="293">
        <f>'Measured Data'!Z7</f>
        <v>0.14000000000000001</v>
      </c>
      <c r="AR26" s="293">
        <f>'Measured Data'!AA7</f>
        <v>2.42</v>
      </c>
      <c r="AS26" s="293">
        <f>'Measured Data'!AB7</f>
        <v>5.8611962168642597E-2</v>
      </c>
      <c r="AT26" s="293">
        <f>'Measured Data'!AC7</f>
        <v>0.650963619512409</v>
      </c>
      <c r="AU26" s="293">
        <f>'Measured Data'!AD7</f>
        <v>2.5470763131813681</v>
      </c>
      <c r="AV26" s="293">
        <f>'Measured Data'!AE7</f>
        <v>1.9982238010657194</v>
      </c>
      <c r="AW26" s="293">
        <f>'Measured Data'!AF7</f>
        <v>4.3897232598917437</v>
      </c>
      <c r="AX26" s="293">
        <f>'Measured Data'!AG7</f>
        <v>2.372939325535262</v>
      </c>
      <c r="AY26" s="293">
        <f>'Measured Data'!AH7</f>
        <v>1.0461765297232088</v>
      </c>
      <c r="AZ26" s="293">
        <f>'Measured Data'!AI7</f>
        <v>0.53</v>
      </c>
      <c r="BA26" s="293">
        <f>'Measured Data'!AJ7</f>
        <v>1.670803317392094</v>
      </c>
      <c r="BB26" s="293">
        <f>'Measured Data'!AK7</f>
        <v>2.9184400243203337</v>
      </c>
      <c r="BC26" s="293">
        <f>'Measured Data'!AL7</f>
        <v>5.782662479779237</v>
      </c>
      <c r="BD26" s="293">
        <f>'Measured Data'!AM7</f>
        <v>2.5763935527199462</v>
      </c>
      <c r="BE26" s="293">
        <f>'Measured Data'!AN7</f>
        <v>0.64339225383146459</v>
      </c>
      <c r="BF26" s="293">
        <f>'Measured Data'!AO7</f>
        <v>1.1016060488989459</v>
      </c>
      <c r="BG26" s="293">
        <f>'Measured Data'!AP7</f>
        <v>2.8792146820315834</v>
      </c>
      <c r="BH26" s="65"/>
    </row>
    <row r="27" spans="1:60" x14ac:dyDescent="0.15">
      <c r="A27" s="120">
        <f>('Measured Data'!H11*'In Process Calc.'!I7+'In Process Calc.'!D8*'Measured Data'!H12)/2/1000</f>
        <v>1.8996848030220035</v>
      </c>
      <c r="B27" s="121"/>
      <c r="C27" s="120">
        <f xml:space="preserve"> (Regression!$CE$13*6*'Growth Regression'!$S6^5+Regression!$CD$13*5*'Growth Regression'!$S6^4+Regression!$CC$13*4*'Growth Regression'!$S6^3+Regression!$CB$13*3*'Growth Regression'!$S6^2  + Regression!$CA$13*2*'Growth Regression'!$S6 + Regression!$BZ$13)/$A27</f>
        <v>3.6514205539646225E-2</v>
      </c>
      <c r="D27" s="120">
        <f xml:space="preserve"> (Regression!$CE$19*6*'Growth Regression'!$S6^5+Regression!$CD$19*5*'Growth Regression'!$S6^4+Regression!$CC$19*4*'Growth Regression'!$S6^3 +Regression!$CB$19*3*'Growth Regression'!$S6^2 + Regression!$CA$19*2*'Growth Regression'!$S6+ Regression!$BZ$19)/$A27</f>
        <v>-1.6604441078433129E-2</v>
      </c>
      <c r="E27" s="120">
        <f xml:space="preserve"> (Regression!$CE$14*6*'Growth Regression'!$S6^6+Regression!$CD$14*5*'Growth Regression'!$S6^5+Regression!$CC$14*4*'Growth Regression'!$S6^3+Regression!$CB$14*3*'Growth Regression'!$S6^2  + Regression!$CA$14*2*'Growth Regression'!$S6 + Regression!$BZ$14)/$A27</f>
        <v>-7.728928731813321E-4</v>
      </c>
      <c r="F27" s="120">
        <f xml:space="preserve"> (Regression!$CE$10*6*'Growth Regression'!$S6^6+Regression!$CD$10*5*'Growth Regression'!$S6^5+Regression!$CC$10*4*'Growth Regression'!$S6^3+Regression!$CB$10*3*'Growth Regression'!$S6^2  + Regression!$CA$10*2*'Growth Regression'!$S6 + Regression!$BZ$10)/$A27</f>
        <v>1.6808607273545276E-2</v>
      </c>
      <c r="G27" s="120">
        <f xml:space="preserve"> (Regression!$CE$11*6*'Growth Regression'!$S6^6+Regression!$CD$11*5*'Growth Regression'!$S6^5+Regression!$CC$11*4*'Growth Regression'!$S6^3+Regression!$CB$11*3*'Growth Regression'!$S6^2  + Regression!$CA$11*2*'Growth Regression'!$S6 + Regression!$BZ$11)/$A27</f>
        <v>4.7664524489451779E-3</v>
      </c>
      <c r="H27" s="120"/>
      <c r="I27" s="122"/>
      <c r="J27" s="120"/>
      <c r="K27" s="120"/>
      <c r="L27" s="120"/>
      <c r="M27" s="120"/>
      <c r="N27" s="120"/>
      <c r="O27" s="120"/>
      <c r="P27" s="120"/>
      <c r="Q27" s="120"/>
      <c r="R27" s="120"/>
      <c r="S27" s="120"/>
      <c r="T27" s="120"/>
      <c r="U27" s="120"/>
      <c r="V27" s="122"/>
      <c r="W27" s="120"/>
      <c r="X27" s="120"/>
      <c r="Y27" s="122"/>
      <c r="Z27" s="120"/>
      <c r="AA27" s="120"/>
      <c r="AB27" s="120"/>
      <c r="AC27" s="120"/>
      <c r="AD27" s="120"/>
      <c r="AE27" s="120"/>
      <c r="AF27" s="120"/>
      <c r="AG27" s="120"/>
      <c r="AH27" s="120"/>
      <c r="AI27" s="120"/>
      <c r="AJ27" s="76">
        <f>'In Process Calc.'!C4</f>
        <v>21.149999999965075</v>
      </c>
      <c r="AK27" s="293"/>
      <c r="AL27" s="293"/>
      <c r="AM27" s="293"/>
      <c r="AN27" s="293"/>
      <c r="AO27" s="293"/>
      <c r="AP27" s="293">
        <f>'Measured Data'!Y8</f>
        <v>28.944444444444443</v>
      </c>
      <c r="AQ27" s="293">
        <f>'Measured Data'!Z8</f>
        <v>0.16</v>
      </c>
      <c r="AR27" s="293">
        <f>'Measured Data'!AA8</f>
        <v>2.52</v>
      </c>
      <c r="AS27" s="293"/>
      <c r="AT27" s="293"/>
      <c r="AU27" s="293"/>
      <c r="AV27" s="293">
        <f>'Measured Data'!AE8</f>
        <v>3.2193605683836588</v>
      </c>
      <c r="AW27" s="293"/>
      <c r="AX27" s="293"/>
      <c r="AY27" s="293"/>
      <c r="AZ27" s="293">
        <f>'Measured Data'!AI8</f>
        <v>0.87</v>
      </c>
      <c r="BA27" s="293"/>
      <c r="BB27" s="293"/>
      <c r="BC27" s="293"/>
      <c r="BD27" s="293"/>
      <c r="BE27" s="293"/>
      <c r="BF27" s="293"/>
      <c r="BG27" s="293"/>
      <c r="BH27" s="65"/>
    </row>
    <row r="28" spans="1:60" x14ac:dyDescent="0.15">
      <c r="A28" s="120">
        <f>('Measured Data'!H12*'In Process Calc.'!I8+'In Process Calc.'!D9*'Measured Data'!H13)/2/1000</f>
        <v>2.4240795220733644</v>
      </c>
      <c r="B28" s="121"/>
      <c r="C28" s="120">
        <f xml:space="preserve"> (Regression!$CE$13*6*'Growth Regression'!$S7^5+Regression!$CD$13*5*'Growth Regression'!$S7^4+Regression!$CC$13*4*'Growth Regression'!$S7^3+Regression!$CB$13*3*'Growth Regression'!$S7^2  + Regression!$CA$13*2*'Growth Regression'!$S7 + Regression!$BZ$13)/$A28</f>
        <v>3.4238097701867851E-2</v>
      </c>
      <c r="D28" s="120">
        <f xml:space="preserve"> (Regression!$CE$19*6*'Growth Regression'!$S7^5+Regression!$CD$19*5*'Growth Regression'!$S7^4+Regression!$CC$19*4*'Growth Regression'!$S7^3 +Regression!$CB$19*3*'Growth Regression'!$S7^2 + Regression!$CA$19*2*'Growth Regression'!$S7+ Regression!$BZ$19)/$A28</f>
        <v>-1.7837835588469842E-2</v>
      </c>
      <c r="E28" s="120">
        <f xml:space="preserve"> (Regression!$CE$14*6*'Growth Regression'!$S7^6+Regression!$CD$14*5*'Growth Regression'!$S7^5+Regression!$CC$14*4*'Growth Regression'!$S7^3+Regression!$CB$14*3*'Growth Regression'!$S7^2  + Regression!$CA$14*2*'Growth Regression'!$S7 + Regression!$BZ$14)/$A28</f>
        <v>-5.4865808750545096E-4</v>
      </c>
      <c r="F28" s="120">
        <f xml:space="preserve"> (Regression!$CE$10*6*'Growth Regression'!$S7^6+Regression!$CD$10*5*'Growth Regression'!$S7^5+Regression!$CC$10*4*'Growth Regression'!$S7^3+Regression!$CB$10*3*'Growth Regression'!$S7^2  + Regression!$CA$10*2*'Growth Regression'!$S7 + Regression!$BZ$10)/$A28</f>
        <v>1.0958058766976253E-2</v>
      </c>
      <c r="G28" s="120">
        <f xml:space="preserve"> (Regression!$CE$11*6*'Growth Regression'!$S7^6+Regression!$CD$11*5*'Growth Regression'!$S7^5+Regression!$CC$11*4*'Growth Regression'!$S7^3+Regression!$CB$11*3*'Growth Regression'!$S7^2  + Regression!$CA$11*2*'Growth Regression'!$S7 + Regression!$BZ$11)/$A28</f>
        <v>5.9798237819376999E-3</v>
      </c>
      <c r="H28" s="120"/>
      <c r="I28" s="122"/>
      <c r="J28" s="120"/>
      <c r="K28" s="120"/>
      <c r="L28" s="120"/>
      <c r="M28" s="120"/>
      <c r="N28" s="120"/>
      <c r="O28" s="120"/>
      <c r="P28" s="120"/>
      <c r="Q28" s="120"/>
      <c r="R28" s="120"/>
      <c r="S28" s="120"/>
      <c r="T28" s="120"/>
      <c r="U28" s="120"/>
      <c r="V28" s="122"/>
      <c r="W28" s="120"/>
      <c r="X28" s="120"/>
      <c r="Y28" s="122"/>
      <c r="Z28" s="120"/>
      <c r="AA28" s="120"/>
      <c r="AB28" s="120"/>
      <c r="AC28" s="120"/>
      <c r="AD28" s="120"/>
      <c r="AE28" s="120"/>
      <c r="AF28" s="120"/>
      <c r="AG28" s="120"/>
      <c r="AH28" s="120"/>
      <c r="AI28" s="120"/>
      <c r="AJ28" s="76">
        <f>'In Process Calc.'!C5</f>
        <v>43.316666666592937</v>
      </c>
      <c r="AK28" s="293">
        <f>'Measured Data'!T9</f>
        <v>0.38343415450706952</v>
      </c>
      <c r="AL28" s="293">
        <f>'Measured Data'!U9</f>
        <v>1.5264064293915041</v>
      </c>
      <c r="AM28" s="293">
        <f>'Measured Data'!V9</f>
        <v>3.4445958219800183</v>
      </c>
      <c r="AN28" s="293">
        <f>'Measured Data'!W9</f>
        <v>9.365937946059649</v>
      </c>
      <c r="AO28" s="293">
        <f>'Measured Data'!X9</f>
        <v>0.91940789473684226</v>
      </c>
      <c r="AP28" s="293">
        <f>'Measured Data'!Y9</f>
        <v>27.444444444444446</v>
      </c>
      <c r="AQ28" s="293">
        <f>'Measured Data'!Z9</f>
        <v>0.18</v>
      </c>
      <c r="AR28" s="293">
        <f>'Measured Data'!AA9</f>
        <v>2.6</v>
      </c>
      <c r="AS28" s="293">
        <f>'Measured Data'!AB9</f>
        <v>0.55957164852371521</v>
      </c>
      <c r="AT28" s="293">
        <f>'Measured Data'!AC9</f>
        <v>0.46596141975221816</v>
      </c>
      <c r="AU28" s="293">
        <f>'Measured Data'!AD9</f>
        <v>2.4655027826484717</v>
      </c>
      <c r="AV28" s="293">
        <f>'Measured Data'!AE9</f>
        <v>3.8854351687388986</v>
      </c>
      <c r="AW28" s="293">
        <f>'Measured Data'!AF9</f>
        <v>4.238774109933674</v>
      </c>
      <c r="AX28" s="293">
        <f>'Measured Data'!AG9</f>
        <v>2.3488618766336056</v>
      </c>
      <c r="AY28" s="293">
        <f>'Measured Data'!AH9</f>
        <v>0.99709889397482232</v>
      </c>
      <c r="AZ28" s="293">
        <f>'Measured Data'!AI9</f>
        <v>1.46</v>
      </c>
      <c r="BA28" s="293">
        <f>'Measured Data'!AJ9</f>
        <v>1.6809458908219461</v>
      </c>
      <c r="BB28" s="293">
        <f>'Measured Data'!AK9</f>
        <v>2.9175663279841006</v>
      </c>
      <c r="BC28" s="293">
        <f>'Measured Data'!AL9</f>
        <v>5.4418279111637364</v>
      </c>
      <c r="BD28" s="293">
        <f>'Measured Data'!AM9</f>
        <v>2.5809380408438001</v>
      </c>
      <c r="BE28" s="293">
        <f>'Measured Data'!AN9</f>
        <v>0.64395023916552041</v>
      </c>
      <c r="BF28" s="293">
        <f>'Measured Data'!AO9</f>
        <v>0.99636234733665352</v>
      </c>
      <c r="BG28" s="293">
        <f>'Measured Data'!AP9</f>
        <v>2.8234978522018306</v>
      </c>
      <c r="BH28" s="65"/>
    </row>
    <row r="29" spans="1:60" x14ac:dyDescent="0.15">
      <c r="A29" s="120">
        <f>('Measured Data'!H13*'In Process Calc.'!I9+'In Process Calc.'!D10*'Measured Data'!H14)/2/1000</f>
        <v>2.7914950585697937</v>
      </c>
      <c r="B29" s="121"/>
      <c r="C29" s="120">
        <f xml:space="preserve"> (Regression!$CE$13*6*'Growth Regression'!$S8^5+Regression!$CD$13*5*'Growth Regression'!$S8^4+Regression!$CC$13*4*'Growth Regression'!$S8^3+Regression!$CB$13*3*'Growth Regression'!$S8^2  + Regression!$CA$13*2*'Growth Regression'!$S8 + Regression!$BZ$13)/$A29</f>
        <v>3.5695377129951404E-2</v>
      </c>
      <c r="D29" s="120">
        <f xml:space="preserve"> (Regression!$CE$19*6*'Growth Regression'!$S8^5+Regression!$CD$19*5*'Growth Regression'!$S8^4+Regression!$CC$19*4*'Growth Regression'!$S8^3 +Regression!$CB$19*3*'Growth Regression'!$S8^2 + Regression!$CA$19*2*'Growth Regression'!$S8+ Regression!$BZ$19)/$A29</f>
        <v>-1.3205666742143405E-2</v>
      </c>
      <c r="E29" s="120">
        <f xml:space="preserve"> (Regression!$CE$14*6*'Growth Regression'!$S8^6+Regression!$CD$14*5*'Growth Regression'!$S8^5+Regression!$CC$14*4*'Growth Regression'!$S8^3+Regression!$CB$14*3*'Growth Regression'!$S8^2  + Regression!$CA$14*2*'Growth Regression'!$S8 + Regression!$BZ$14)/$A29</f>
        <v>-4.0355027822410339E-4</v>
      </c>
      <c r="F29" s="120">
        <f xml:space="preserve"> (Regression!$CE$10*6*'Growth Regression'!$S8^6+Regression!$CD$10*5*'Growth Regression'!$S8^5+Regression!$CC$10*4*'Growth Regression'!$S8^3+Regression!$CB$10*3*'Growth Regression'!$S8^2  + Regression!$CA$10*2*'Growth Regression'!$S8 + Regression!$BZ$10)/$A29</f>
        <v>6.9651942533832658E-3</v>
      </c>
      <c r="G29" s="120">
        <f xml:space="preserve"> (Regression!$CE$11*6*'Growth Regression'!$S8^6+Regression!$CD$11*5*'Growth Regression'!$S8^5+Regression!$CC$11*4*'Growth Regression'!$S8^3+Regression!$CB$11*3*'Growth Regression'!$S8^2  + Regression!$CA$11*2*'Growth Regression'!$S8 + Regression!$BZ$11)/$A29</f>
        <v>7.2237881110767156E-3</v>
      </c>
      <c r="H29" s="120"/>
      <c r="I29" s="122"/>
      <c r="J29" s="120"/>
      <c r="K29" s="120"/>
      <c r="L29" s="120"/>
      <c r="M29" s="120"/>
      <c r="N29" s="120"/>
      <c r="O29" s="120"/>
      <c r="P29" s="120"/>
      <c r="Q29" s="120"/>
      <c r="R29" s="120"/>
      <c r="S29" s="120"/>
      <c r="T29" s="120"/>
      <c r="U29" s="120"/>
      <c r="V29" s="122"/>
      <c r="W29" s="120"/>
      <c r="X29" s="120"/>
      <c r="Y29" s="122"/>
      <c r="Z29" s="120"/>
      <c r="AA29" s="120"/>
      <c r="AB29" s="120"/>
      <c r="AC29" s="120"/>
      <c r="AD29" s="120"/>
      <c r="AE29" s="120"/>
      <c r="AF29" s="120"/>
      <c r="AG29" s="120"/>
      <c r="AH29" s="120"/>
      <c r="AI29" s="120"/>
      <c r="AJ29" s="76">
        <f>'In Process Calc.'!C6</f>
        <v>71.599999999918509</v>
      </c>
      <c r="AK29" s="293">
        <f>'Measured Data'!T10</f>
        <v>0.53653608710292955</v>
      </c>
      <c r="AL29" s="293">
        <f>'Measured Data'!U10</f>
        <v>1.4592422502870264</v>
      </c>
      <c r="AM29" s="293">
        <f>'Measured Data'!V10</f>
        <v>2.1737814108386315</v>
      </c>
      <c r="AN29" s="293">
        <f>'Measured Data'!W10</f>
        <v>9.0406430771542325</v>
      </c>
      <c r="AO29" s="293">
        <f>'Measured Data'!X10</f>
        <v>0.73519736842105277</v>
      </c>
      <c r="AP29" s="293">
        <f>'Measured Data'!Y10</f>
        <v>25.611111111111111</v>
      </c>
      <c r="AQ29" s="293">
        <f>'Measured Data'!Z10</f>
        <v>0.23</v>
      </c>
      <c r="AR29" s="293">
        <f>'Measured Data'!AA10</f>
        <v>2.73</v>
      </c>
      <c r="AS29" s="293">
        <f>'Measured Data'!AB10</f>
        <v>0.7806047688823764</v>
      </c>
      <c r="AT29" s="293">
        <f>'Measured Data'!AC10</f>
        <v>0.44278416495547029</v>
      </c>
      <c r="AU29" s="293">
        <f>'Measured Data'!AD10</f>
        <v>2.2451780132652286</v>
      </c>
      <c r="AV29" s="293">
        <f>'Measured Data'!AE10</f>
        <v>4.7735346358792183</v>
      </c>
      <c r="AW29" s="293">
        <f>'Measured Data'!AF10</f>
        <v>3.9330639627963713</v>
      </c>
      <c r="AX29" s="293">
        <f>'Measured Data'!AG10</f>
        <v>2.1745673438675697</v>
      </c>
      <c r="AY29" s="293">
        <f>'Measured Data'!AH10</f>
        <v>0.96709335835399779</v>
      </c>
      <c r="AZ29" s="293">
        <f>'Measured Data'!AI10</f>
        <v>2.5099999999999998</v>
      </c>
      <c r="BA29" s="293">
        <f>'Measured Data'!AJ10</f>
        <v>1.5249107088806828</v>
      </c>
      <c r="BB29" s="293">
        <f>'Measured Data'!AK10</f>
        <v>2.8003126900026061</v>
      </c>
      <c r="BC29" s="293">
        <f>'Measured Data'!AL10</f>
        <v>4.8244361975449612</v>
      </c>
      <c r="BD29" s="293">
        <f>'Measured Data'!AM10</f>
        <v>2.424445936870383</v>
      </c>
      <c r="BE29" s="293">
        <f>'Measured Data'!AN10</f>
        <v>0.57239386965675965</v>
      </c>
      <c r="BF29" s="293">
        <f>'Measured Data'!AO10</f>
        <v>0.84883271703736418</v>
      </c>
      <c r="BG29" s="293">
        <f>'Measured Data'!AP10</f>
        <v>2.6000853606487406</v>
      </c>
      <c r="BH29" s="65"/>
    </row>
    <row r="30" spans="1:60" x14ac:dyDescent="0.15">
      <c r="A30" s="120">
        <f>('Measured Data'!H14*'In Process Calc.'!I10+'In Process Calc.'!D11*'Measured Data'!H15)/2/1000</f>
        <v>3.0169163483663177</v>
      </c>
      <c r="B30" s="120"/>
      <c r="C30" s="120">
        <f xml:space="preserve"> (Regression!$CE$13*6*'Growth Regression'!$S9^5+Regression!$CD$13*5*'Growth Regression'!$S9^4+Regression!$CC$13*4*'Growth Regression'!$S9^3+Regression!$CB$13*3*'Growth Regression'!$S9^2  + Regression!$CA$13*2*'Growth Regression'!$S9 + Regression!$BZ$13)/$A30</f>
        <v>3.8029176256015151E-2</v>
      </c>
      <c r="D30" s="120">
        <f xml:space="preserve"> (Regression!$CE$19*6*'Growth Regression'!$S9^5+Regression!$CD$19*5*'Growth Regression'!$S9^4+Regression!$CC$19*4*'Growth Regression'!$S9^3 +Regression!$CB$19*3*'Growth Regression'!$S9^2 + Regression!$CA$19*2*'Growth Regression'!$S9+ Regression!$BZ$19)/$A30</f>
        <v>-7.2284745475844807E-3</v>
      </c>
      <c r="E30" s="120">
        <f xml:space="preserve"> (Regression!$CE$14*6*'Growth Regression'!$S9^6+Regression!$CD$14*5*'Growth Regression'!$S9^5+Regression!$CC$14*4*'Growth Regression'!$S9^3+Regression!$CB$14*3*'Growth Regression'!$S9^2  + Regression!$CA$14*2*'Growth Regression'!$S9 + Regression!$BZ$14)/$A30</f>
        <v>-2.9862918884066827E-4</v>
      </c>
      <c r="F30" s="120">
        <f xml:space="preserve"> (Regression!$CE$10*6*'Growth Regression'!$S9^6+Regression!$CD$10*5*'Growth Regression'!$S9^5+Regression!$CC$10*4*'Growth Regression'!$S9^3+Regression!$CB$10*3*'Growth Regression'!$S9^2  + Regression!$CA$10*2*'Growth Regression'!$S9 + Regression!$BZ$10)/$A30</f>
        <v>4.2707641536402956E-3</v>
      </c>
      <c r="G30" s="120">
        <f xml:space="preserve"> (Regression!$CE$11*6*'Growth Regression'!$S9^6+Regression!$CD$11*5*'Growth Regression'!$S9^5+Regression!$CC$11*4*'Growth Regression'!$S9^3+Regression!$CB$11*3*'Growth Regression'!$S9^2  + Regression!$CA$11*2*'Growth Regression'!$S9 + Regression!$BZ$11)/$A30</f>
        <v>8.1531809059677135E-3</v>
      </c>
      <c r="H30" s="120"/>
      <c r="I30" s="122"/>
      <c r="J30" s="120"/>
      <c r="K30" s="120"/>
      <c r="L30" s="120"/>
      <c r="M30" s="120"/>
      <c r="N30" s="120"/>
      <c r="O30" s="120"/>
      <c r="P30" s="120"/>
      <c r="Q30" s="120"/>
      <c r="R30" s="120"/>
      <c r="S30" s="120"/>
      <c r="T30" s="120"/>
      <c r="U30" s="120"/>
      <c r="V30" s="122"/>
      <c r="W30" s="120"/>
      <c r="X30" s="120"/>
      <c r="Y30" s="122"/>
      <c r="Z30" s="120"/>
      <c r="AA30" s="120"/>
      <c r="AB30" s="120"/>
      <c r="AC30" s="120"/>
      <c r="AD30" s="120"/>
      <c r="AE30" s="120"/>
      <c r="AF30" s="120"/>
      <c r="AG30" s="120"/>
      <c r="AH30" s="120"/>
      <c r="AI30" s="120"/>
      <c r="AJ30" s="76">
        <f>'In Process Calc.'!C7</f>
        <v>95.883333333302289</v>
      </c>
      <c r="AK30" s="293"/>
      <c r="AL30" s="293"/>
      <c r="AM30" s="293"/>
      <c r="AN30" s="293"/>
      <c r="AO30" s="293"/>
      <c r="AP30" s="293">
        <f>'Measured Data'!Y11</f>
        <v>21.888888888888889</v>
      </c>
      <c r="AQ30" s="293">
        <f>'Measured Data'!Z11</f>
        <v>0.28000000000000003</v>
      </c>
      <c r="AR30" s="293">
        <f>'Measured Data'!AA11</f>
        <v>2.91</v>
      </c>
      <c r="AS30" s="293"/>
      <c r="AT30" s="293"/>
      <c r="AU30" s="293"/>
      <c r="AV30" s="293">
        <f>'Measured Data'!AE11</f>
        <v>5.2175843694493782</v>
      </c>
      <c r="AW30" s="293"/>
      <c r="AX30" s="293"/>
      <c r="AY30" s="293"/>
      <c r="AZ30" s="293">
        <f>'Measured Data'!AI11</f>
        <v>3.39</v>
      </c>
      <c r="BA30" s="293"/>
      <c r="BB30" s="293"/>
      <c r="BC30" s="293"/>
      <c r="BD30" s="293"/>
      <c r="BE30" s="293"/>
      <c r="BF30" s="293"/>
      <c r="BG30" s="293"/>
      <c r="BH30" s="65"/>
    </row>
    <row r="31" spans="1:60" x14ac:dyDescent="0.15">
      <c r="A31" s="120">
        <f>('Measured Data'!H15*'In Process Calc.'!I11+'In Process Calc.'!D12*'Measured Data'!H16)/2/1000</f>
        <v>2.9722546215280152</v>
      </c>
      <c r="B31" s="120"/>
      <c r="C31" s="120">
        <f xml:space="preserve"> (Regression!$CE$13*6*'Growth Regression'!$S10^5+Regression!$CD$13*5*'Growth Regression'!$S10^4+Regression!$CC$13*4*'Growth Regression'!$S10^3+Regression!$CB$13*3*'Growth Regression'!$S10^2  + Regression!$CA$13*2*'Growth Regression'!$S10 + Regression!$BZ$13)/$A31</f>
        <v>4.384943487351619E-2</v>
      </c>
      <c r="D31" s="120">
        <f xml:space="preserve"> (Regression!$CE$19*6*'Growth Regression'!$S10^5+Regression!$CD$19*5*'Growth Regression'!$S10^4+Regression!$CC$19*4*'Growth Regression'!$S10^3 +Regression!$CB$19*3*'Growth Regression'!$S10^2 + Regression!$CA$19*2*'Growth Regression'!$S10+ Regression!$BZ$19)/$A31</f>
        <v>-1.3404515034379169E-3</v>
      </c>
      <c r="E31" s="120">
        <f xml:space="preserve"> (Regression!$CE$14*6*'Growth Regression'!$S10^6+Regression!$CD$14*5*'Growth Regression'!$S10^5+Regression!$CC$14*4*'Growth Regression'!$S10^3+Regression!$CB$14*3*'Growth Regression'!$S10^2  + Regression!$CA$14*2*'Growth Regression'!$S10 + Regression!$BZ$14)/$A31</f>
        <v>-2.0355240781288729E-4</v>
      </c>
      <c r="F31" s="120">
        <f xml:space="preserve"> (Regression!$CE$10*6*'Growth Regression'!$S10^6+Regression!$CD$10*5*'Growth Regression'!$S10^5+Regression!$CC$10*4*'Growth Regression'!$S10^3+Regression!$CB$10*3*'Growth Regression'!$S10^2  + Regression!$CA$10*2*'Growth Regression'!$S10 + Regression!$BZ$10)/$A31</f>
        <v>2.1136670802212433E-3</v>
      </c>
      <c r="G31" s="120">
        <f xml:space="preserve"> (Regression!$CE$11*6*'Growth Regression'!$S10^6+Regression!$CD$11*5*'Growth Regression'!$S10^5+Regression!$CC$11*4*'Growth Regression'!$S10^3+Regression!$CB$11*3*'Growth Regression'!$S10^2  + Regression!$CA$11*2*'Growth Regression'!$S10 + Regression!$BZ$11)/$A31</f>
        <v>9.5483759192575377E-3</v>
      </c>
      <c r="H31" s="120"/>
      <c r="I31" s="122"/>
      <c r="J31" s="120"/>
      <c r="K31" s="120"/>
      <c r="L31" s="120"/>
      <c r="M31" s="120"/>
      <c r="N31" s="120"/>
      <c r="O31" s="120"/>
      <c r="P31" s="120"/>
      <c r="Q31" s="120"/>
      <c r="R31" s="120"/>
      <c r="S31" s="120"/>
      <c r="T31" s="120"/>
      <c r="U31" s="120"/>
      <c r="V31" s="122"/>
      <c r="W31" s="120"/>
      <c r="X31" s="120"/>
      <c r="Y31" s="122"/>
      <c r="Z31" s="120"/>
      <c r="AA31" s="120"/>
      <c r="AB31" s="120"/>
      <c r="AC31" s="120"/>
      <c r="AD31" s="120"/>
      <c r="AE31" s="120"/>
      <c r="AF31" s="120"/>
      <c r="AG31" s="120"/>
      <c r="AH31" s="120"/>
      <c r="AI31" s="120"/>
      <c r="AJ31" s="76">
        <f>'In Process Calc.'!C8</f>
        <v>114.73333333327901</v>
      </c>
      <c r="AK31" s="293"/>
      <c r="AL31" s="293"/>
      <c r="AM31" s="293"/>
      <c r="AN31" s="293"/>
      <c r="AO31" s="293"/>
      <c r="AP31" s="293">
        <f>'Measured Data'!Y12</f>
        <v>19.777777777777779</v>
      </c>
      <c r="AQ31" s="293">
        <f>'Measured Data'!Z12</f>
        <v>0.31</v>
      </c>
      <c r="AR31" s="293">
        <f>'Measured Data'!AA12</f>
        <v>2.93</v>
      </c>
      <c r="AS31" s="293"/>
      <c r="AT31" s="293"/>
      <c r="AU31" s="293"/>
      <c r="AV31" s="293">
        <f>'Measured Data'!AE12</f>
        <v>4.6625222024866781</v>
      </c>
      <c r="AW31" s="293"/>
      <c r="AX31" s="293"/>
      <c r="AY31" s="293"/>
      <c r="AZ31" s="293">
        <f>'Measured Data'!AI12</f>
        <v>4.0199999999999996</v>
      </c>
      <c r="BA31" s="293"/>
      <c r="BB31" s="293"/>
      <c r="BC31" s="293"/>
      <c r="BD31" s="293"/>
      <c r="BE31" s="293"/>
      <c r="BF31" s="293"/>
      <c r="BG31" s="293"/>
      <c r="BH31" s="65"/>
    </row>
    <row r="32" spans="1:60" x14ac:dyDescent="0.15">
      <c r="A32" s="120">
        <f>('Measured Data'!H16*'In Process Calc.'!I12+'In Process Calc.'!D13*'Measured Data'!H17)/2/1000</f>
        <v>3.0502518914170835</v>
      </c>
      <c r="B32" s="120"/>
      <c r="C32" s="120">
        <f xml:space="preserve"> (Regression!$CE$13*6*'Growth Regression'!$S11^5+Regression!$CD$13*5*'Growth Regression'!$S11^4+Regression!$CC$13*4*'Growth Regression'!$S11^3+Regression!$CB$13*3*'Growth Regression'!$S11^2  + Regression!$CA$13*2*'Growth Regression'!$S11 + Regression!$BZ$13)/$A32</f>
        <v>4.7338865407992634E-2</v>
      </c>
      <c r="D32" s="120">
        <f xml:space="preserve"> (Regression!$CE$19*6*'Growth Regression'!$S11^5+Regression!$CD$19*5*'Growth Regression'!$S11^4+Regression!$CC$19*4*'Growth Regression'!$S11^3 +Regression!$CB$19*3*'Growth Regression'!$S11^2 + Regression!$CA$19*2*'Growth Regression'!$S11+ Regression!$BZ$19)/$A32</f>
        <v>2.4665608678280798E-3</v>
      </c>
      <c r="E32" s="120">
        <f xml:space="preserve"> (Regression!$CE$14*6*'Growth Regression'!$S11^6+Regression!$CD$14*5*'Growth Regression'!$S11^5+Regression!$CC$14*4*'Growth Regression'!$S11^3+Regression!$CB$14*3*'Growth Regression'!$S11^2  + Regression!$CA$14*2*'Growth Regression'!$S11 + Regression!$BZ$14)/$A32</f>
        <v>-7.634201579012929E-5</v>
      </c>
      <c r="F32" s="120">
        <f xml:space="preserve"> (Regression!$CE$10*6*'Growth Regression'!$S11^6+Regression!$CD$10*5*'Growth Regression'!$S11^5+Regression!$CC$10*4*'Growth Regression'!$S11^3+Regression!$CB$10*3*'Growth Regression'!$S11^2  + Regression!$CA$10*2*'Growth Regression'!$S11 + Regression!$BZ$10)/$A32</f>
        <v>2.9039926158525795E-4</v>
      </c>
      <c r="G32" s="120">
        <f xml:space="preserve"> (Regression!$CE$11*6*'Growth Regression'!$S11^6+Regression!$CD$11*5*'Growth Regression'!$S11^5+Regression!$CC$11*4*'Growth Regression'!$S11^3+Regression!$CB$11*3*'Growth Regression'!$S11^2  + Regression!$CA$11*2*'Growth Regression'!$S11 + Regression!$BZ$11)/$A32</f>
        <v>1.0047772494801722E-2</v>
      </c>
      <c r="H32" s="120"/>
      <c r="I32" s="122"/>
      <c r="J32" s="120"/>
      <c r="K32" s="120"/>
      <c r="L32" s="120"/>
      <c r="M32" s="120"/>
      <c r="N32" s="120"/>
      <c r="O32" s="120"/>
      <c r="P32" s="120"/>
      <c r="Q32" s="120"/>
      <c r="R32" s="120"/>
      <c r="S32" s="120"/>
      <c r="T32" s="120"/>
      <c r="U32" s="120"/>
      <c r="V32" s="122"/>
      <c r="W32" s="120"/>
      <c r="X32" s="120"/>
      <c r="Y32" s="122"/>
      <c r="Z32" s="120"/>
      <c r="AA32" s="120"/>
      <c r="AB32" s="120"/>
      <c r="AC32" s="120"/>
      <c r="AD32" s="120"/>
      <c r="AE32" s="120"/>
      <c r="AF32" s="120"/>
      <c r="AG32" s="120"/>
      <c r="AH32" s="120"/>
      <c r="AI32" s="120"/>
      <c r="AJ32" s="76">
        <f>'In Process Calc.'!C9</f>
        <v>144.70000000001164</v>
      </c>
      <c r="AK32" s="293">
        <f>'Measured Data'!T13</f>
        <v>1.7061398585699854</v>
      </c>
      <c r="AL32" s="293">
        <f>'Measured Data'!U13</f>
        <v>1.7680826636050517</v>
      </c>
      <c r="AM32" s="293">
        <f>'Measured Data'!V13</f>
        <v>0.1786254919769906</v>
      </c>
      <c r="AN32" s="293">
        <f>'Measured Data'!W13</f>
        <v>8.1721884155961231</v>
      </c>
      <c r="AO32" s="293">
        <f>'Measured Data'!X13</f>
        <v>0.38075657894736847</v>
      </c>
      <c r="AP32" s="293">
        <f>'Measured Data'!Y13</f>
        <v>16.5</v>
      </c>
      <c r="AQ32" s="293">
        <f>'Measured Data'!Z13</f>
        <v>0.38</v>
      </c>
      <c r="AR32" s="293">
        <f>'Measured Data'!AA13</f>
        <v>3.04</v>
      </c>
      <c r="AS32" s="293">
        <f>'Measured Data'!AB13</f>
        <v>2.2792060743306251</v>
      </c>
      <c r="AT32" s="293">
        <f>'Measured Data'!AC13</f>
        <v>0.58973436817213287</v>
      </c>
      <c r="AU32" s="293">
        <f>'Measured Data'!AD13</f>
        <v>2.2832964854768623</v>
      </c>
      <c r="AV32" s="293">
        <f>'Measured Data'!AE13</f>
        <v>2.4422735346358793</v>
      </c>
      <c r="AW32" s="293">
        <f>'Measured Data'!AF13</f>
        <v>3.3849203323930785</v>
      </c>
      <c r="AX32" s="293">
        <f>'Measured Data'!AG13</f>
        <v>2.0083453040563652</v>
      </c>
      <c r="AY32" s="293">
        <f>'Measured Data'!AH13</f>
        <v>1.0300918169023523</v>
      </c>
      <c r="AZ32" s="293">
        <f>'Measured Data'!AI13</f>
        <v>4.3099999999999996</v>
      </c>
      <c r="BA32" s="293">
        <f>'Measured Data'!AJ13</f>
        <v>1.4891942611538229</v>
      </c>
      <c r="BB32" s="293">
        <f>'Measured Data'!AK13</f>
        <v>2.8585077738208979</v>
      </c>
      <c r="BC32" s="293">
        <f>'Measured Data'!AL13</f>
        <v>3.5645637072985061</v>
      </c>
      <c r="BD32" s="293">
        <f>'Measured Data'!AM13</f>
        <v>2.5411349899261246</v>
      </c>
      <c r="BE32" s="293">
        <f>'Measured Data'!AN13</f>
        <v>0.54105665181413121</v>
      </c>
      <c r="BF32" s="293">
        <f>'Measured Data'!AO13</f>
        <v>0.71637507588719029</v>
      </c>
      <c r="BG32" s="293">
        <f>'Measured Data'!AP13</f>
        <v>2.3551002987622702</v>
      </c>
      <c r="BH32" s="65"/>
    </row>
    <row r="33" spans="1:60" x14ac:dyDescent="0.15">
      <c r="A33" s="120">
        <f>('Measured Data'!H17*'In Process Calc.'!I13+'In Process Calc.'!D14*'Measured Data'!H18)/2/1000</f>
        <v>3.0791240877404786</v>
      </c>
      <c r="B33" s="120"/>
      <c r="C33" s="120">
        <f xml:space="preserve"> (Regression!$CE$13*6*'Growth Regression'!$S12^5+Regression!$CD$13*5*'Growth Regression'!$S12^4+Regression!$CC$13*4*'Growth Regression'!$S12^3+Regression!$CB$13*3*'Growth Regression'!$S12^2  + Regression!$CA$13*2*'Growth Regression'!$S12 + Regression!$BZ$13)/$A33</f>
        <v>5.0000571230086763E-2</v>
      </c>
      <c r="D33" s="120">
        <f xml:space="preserve"> (Regression!$CE$19*6*'Growth Regression'!$S12^5+Regression!$CD$19*5*'Growth Regression'!$S12^4+Regression!$CC$19*4*'Growth Regression'!$S12^3 +Regression!$CB$19*3*'Growth Regression'!$S12^2 + Regression!$CA$19*2*'Growth Regression'!$S12+ Regression!$BZ$19)/$A33</f>
        <v>1.9722025803776255E-3</v>
      </c>
      <c r="E33" s="120">
        <f xml:space="preserve"> (Regression!$CE$14*6*'Growth Regression'!$S12^6+Regression!$CD$14*5*'Growth Regression'!$S12^5+Regression!$CC$14*4*'Growth Regression'!$S12^3+Regression!$CB$14*3*'Growth Regression'!$S12^2  + Regression!$CA$14*2*'Growth Regression'!$S12 + Regression!$BZ$14)/$A33</f>
        <v>6.0359636203010429E-5</v>
      </c>
      <c r="F33" s="120">
        <f xml:space="preserve"> (Regression!$CE$10*6*'Growth Regression'!$S12^6+Regression!$CD$10*5*'Growth Regression'!$S12^5+Regression!$CC$10*4*'Growth Regression'!$S12^3+Regression!$CB$10*3*'Growth Regression'!$S12^2  + Regression!$CA$10*2*'Growth Regression'!$S12 + Regression!$BZ$10)/$A33</f>
        <v>-5.6156290199344439E-4</v>
      </c>
      <c r="G33" s="120">
        <f xml:space="preserve"> (Regression!$CE$11*6*'Growth Regression'!$S12^6+Regression!$CD$11*5*'Growth Regression'!$S12^5+Regression!$CC$11*4*'Growth Regression'!$S12^3+Regression!$CB$11*3*'Growth Regression'!$S12^2  + Regression!$CA$11*2*'Growth Regression'!$S12 + Regression!$BZ$11)/$A33</f>
        <v>9.9186849176760451E-3</v>
      </c>
      <c r="H33" s="120"/>
      <c r="I33" s="122"/>
      <c r="J33" s="120"/>
      <c r="K33" s="120"/>
      <c r="L33" s="120"/>
      <c r="M33" s="120"/>
      <c r="N33" s="120"/>
      <c r="O33" s="120"/>
      <c r="P33" s="120"/>
      <c r="Q33" s="120"/>
      <c r="R33" s="120"/>
      <c r="S33" s="120"/>
      <c r="T33" s="120"/>
      <c r="U33" s="120"/>
      <c r="V33" s="122"/>
      <c r="W33" s="120"/>
      <c r="X33" s="120"/>
      <c r="Y33" s="122"/>
      <c r="Z33" s="120"/>
      <c r="AA33" s="120"/>
      <c r="AB33" s="120"/>
      <c r="AC33" s="120"/>
      <c r="AD33" s="120"/>
      <c r="AE33" s="120"/>
      <c r="AF33" s="120"/>
      <c r="AG33" s="120"/>
      <c r="AH33" s="120"/>
      <c r="AI33" s="120"/>
      <c r="AJ33" s="76">
        <f>'In Process Calc.'!C10</f>
        <v>165.26666666666279</v>
      </c>
      <c r="AK33" s="293"/>
      <c r="AL33" s="293"/>
      <c r="AM33" s="293"/>
      <c r="AN33" s="293"/>
      <c r="AO33" s="293"/>
      <c r="AP33" s="293">
        <f>'Measured Data'!Y14</f>
        <v>33.05555555555555</v>
      </c>
      <c r="AQ33" s="293">
        <f>'Measured Data'!Z14</f>
        <v>0.43</v>
      </c>
      <c r="AR33" s="293">
        <f>'Measured Data'!AA14</f>
        <v>3.13</v>
      </c>
      <c r="AS33" s="293"/>
      <c r="AT33" s="293"/>
      <c r="AU33" s="293"/>
      <c r="AV33" s="293">
        <f>'Measured Data'!AE14</f>
        <v>1.2211367673179396</v>
      </c>
      <c r="AW33" s="293"/>
      <c r="AX33" s="293"/>
      <c r="AY33" s="293"/>
      <c r="AZ33" s="293">
        <f>'Measured Data'!AI14</f>
        <v>4.7699999999999996</v>
      </c>
      <c r="BA33" s="293"/>
      <c r="BB33" s="293"/>
      <c r="BC33" s="293"/>
      <c r="BD33" s="293"/>
      <c r="BE33" s="293"/>
      <c r="BF33" s="293"/>
      <c r="BG33" s="293"/>
      <c r="BH33" s="65"/>
    </row>
    <row r="34" spans="1:60" x14ac:dyDescent="0.15">
      <c r="A34" s="120">
        <f>('Measured Data'!H18*'In Process Calc.'!I14+'In Process Calc.'!D15*'Measured Data'!H19)/2/1000</f>
        <v>2.9693475425653078</v>
      </c>
      <c r="B34" s="120"/>
      <c r="C34" s="120">
        <f xml:space="preserve"> (Regression!$CE$13*6*'Growth Regression'!$S13^5+Regression!$CD$13*5*'Growth Regression'!$S13^4+Regression!$CC$13*4*'Growth Regression'!$S13^3+Regression!$CB$13*3*'Growth Regression'!$S13^2  + Regression!$CA$13*2*'Growth Regression'!$S13 + Regression!$BZ$13)/$A34</f>
        <v>5.3163722799089069E-2</v>
      </c>
      <c r="D34" s="120">
        <f xml:space="preserve"> (Regression!$CE$19*6*'Growth Regression'!$S13^5+Regression!$CD$19*5*'Growth Regression'!$S13^4+Regression!$CC$19*4*'Growth Regression'!$S13^3 +Regression!$CB$19*3*'Growth Regression'!$S13^2 + Regression!$CA$19*2*'Growth Regression'!$S13+ Regression!$BZ$19)/$A34</f>
        <v>-2.0324141040059555E-3</v>
      </c>
      <c r="E34" s="120">
        <f xml:space="preserve"> (Regression!$CE$14*6*'Growth Regression'!$S13^6+Regression!$CD$14*5*'Growth Regression'!$S13^5+Regression!$CC$14*4*'Growth Regression'!$S13^3+Regression!$CB$14*3*'Growth Regression'!$S13^2  + Regression!$CA$14*2*'Growth Regression'!$S13 + Regression!$BZ$14)/$A34</f>
        <v>2.2705553822515416E-4</v>
      </c>
      <c r="F34" s="120">
        <f xml:space="preserve"> (Regression!$CE$10*6*'Growth Regression'!$S13^6+Regression!$CD$10*5*'Growth Regression'!$S13^5+Regression!$CC$10*4*'Growth Regression'!$S13^3+Regression!$CB$10*3*'Growth Regression'!$S13^2  + Regression!$CA$10*2*'Growth Regression'!$S13 + Regression!$BZ$10)/$A34</f>
        <v>-2.1475723423434057E-4</v>
      </c>
      <c r="G34" s="120">
        <f xml:space="preserve"> (Regression!$CE$11*6*'Growth Regression'!$S13^6+Regression!$CD$11*5*'Growth Regression'!$S13^5+Regression!$CC$11*4*'Growth Regression'!$S13^3+Regression!$CB$11*3*'Growth Regression'!$S13^2  + Regression!$CA$11*2*'Growth Regression'!$S13 + Regression!$BZ$11)/$A34</f>
        <v>9.2439304980824789E-3</v>
      </c>
      <c r="H34" s="120"/>
      <c r="I34" s="122"/>
      <c r="J34" s="120"/>
      <c r="K34" s="120"/>
      <c r="L34" s="120"/>
      <c r="M34" s="120"/>
      <c r="N34" s="120"/>
      <c r="O34" s="120"/>
      <c r="P34" s="120"/>
      <c r="Q34" s="120"/>
      <c r="R34" s="120"/>
      <c r="S34" s="120"/>
      <c r="T34" s="120"/>
      <c r="U34" s="120"/>
      <c r="V34" s="122"/>
      <c r="W34" s="120"/>
      <c r="X34" s="120"/>
      <c r="Y34" s="122"/>
      <c r="Z34" s="120"/>
      <c r="AA34" s="120"/>
      <c r="AB34" s="120"/>
      <c r="AC34" s="120"/>
      <c r="AD34" s="120"/>
      <c r="AE34" s="120"/>
      <c r="AF34" s="120"/>
      <c r="AG34" s="120"/>
      <c r="AH34" s="120"/>
      <c r="AI34" s="120"/>
      <c r="AJ34" s="76">
        <f>'In Process Calc.'!C11</f>
        <v>188.41666666668607</v>
      </c>
      <c r="AK34" s="293">
        <f>'Measured Data'!T15</f>
        <v>1.7835896284655965</v>
      </c>
      <c r="AL34" s="293">
        <f>'Measured Data'!U15</f>
        <v>2.1745120551090698</v>
      </c>
      <c r="AM34" s="293">
        <f>'Measured Data'!V15</f>
        <v>0</v>
      </c>
      <c r="AN34" s="293">
        <f>'Measured Data'!W15</f>
        <v>6.6674179250244148</v>
      </c>
      <c r="AO34" s="293">
        <f>'Measured Data'!X15</f>
        <v>0.29029605263157893</v>
      </c>
      <c r="AP34" s="293">
        <f>'Measured Data'!Y15</f>
        <v>29.5</v>
      </c>
      <c r="AQ34" s="293">
        <f>'Measured Data'!Z15</f>
        <v>0.44</v>
      </c>
      <c r="AR34" s="293">
        <f>'Measured Data'!AA15</f>
        <v>3.15</v>
      </c>
      <c r="AS34" s="293">
        <f>'Measured Data'!AB15</f>
        <v>3.2769415212468367</v>
      </c>
      <c r="AT34" s="293">
        <f>'Measured Data'!AC15</f>
        <v>0.79275767524778518</v>
      </c>
      <c r="AU34" s="293">
        <f>'Measured Data'!AD15</f>
        <v>2.4281466798810705</v>
      </c>
      <c r="AV34" s="293">
        <f>'Measured Data'!AE15</f>
        <v>0.88809946714031973</v>
      </c>
      <c r="AW34" s="293">
        <f>'Measured Data'!AF15</f>
        <v>3.011359304719067</v>
      </c>
      <c r="AX34" s="293">
        <f>'Measured Data'!AG15</f>
        <v>1.9488337095560575</v>
      </c>
      <c r="AY34" s="293">
        <f>'Measured Data'!AH15</f>
        <v>1.131961664767777</v>
      </c>
      <c r="AZ34" s="293">
        <f>'Measured Data'!AI15</f>
        <v>5.79</v>
      </c>
      <c r="BA34" s="293">
        <f>'Measured Data'!AJ15</f>
        <v>1.4970639869241478</v>
      </c>
      <c r="BB34" s="293">
        <f>'Measured Data'!AK15</f>
        <v>2.9966125249717712</v>
      </c>
      <c r="BC34" s="293">
        <f>'Measured Data'!AL15</f>
        <v>3.0545246931201828</v>
      </c>
      <c r="BD34" s="293">
        <f>'Measured Data'!AM15</f>
        <v>2.7283411685695098</v>
      </c>
      <c r="BE34" s="293">
        <f>'Measured Data'!AN15</f>
        <v>0.52930519512314544</v>
      </c>
      <c r="BF34" s="293">
        <f>'Measured Data'!AO15</f>
        <v>0.90954246923119364</v>
      </c>
      <c r="BG34" s="293">
        <f>'Measured Data'!AP15</f>
        <v>2.2774221084080239</v>
      </c>
      <c r="BH34" s="65"/>
    </row>
    <row r="35" spans="1:60" x14ac:dyDescent="0.15">
      <c r="A35" s="120">
        <f>('Measured Data'!H19*'In Process Calc.'!I15+'In Process Calc.'!D16*'Measured Data'!H20)/2/1000</f>
        <v>2.8425190850431825</v>
      </c>
      <c r="B35" s="120"/>
      <c r="C35" s="120">
        <f xml:space="preserve"> (Regression!$CE$13*6*'Growth Regression'!$S14^5+Regression!$CD$13*5*'Growth Regression'!$S14^4+Regression!$CC$13*4*'Growth Regression'!$S14^3+Regression!$CB$13*3*'Growth Regression'!$S14^2  + Regression!$CA$13*2*'Growth Regression'!$S14 + Regression!$BZ$13)/$A35</f>
        <v>5.4423717028362989E-2</v>
      </c>
      <c r="D35" s="120">
        <f xml:space="preserve"> (Regression!$CE$19*6*'Growth Regression'!$S14^5+Regression!$CD$19*5*'Growth Regression'!$S14^4+Regression!$CC$19*4*'Growth Regression'!$S14^3 +Regression!$CB$19*3*'Growth Regression'!$S14^2 + Regression!$CA$19*2*'Growth Regression'!$S14+ Regression!$BZ$19)/$A35</f>
        <v>-5.170706248673676E-3</v>
      </c>
      <c r="E35" s="120">
        <f xml:space="preserve"> (Regression!$CE$14*6*'Growth Regression'!$S14^6+Regression!$CD$14*5*'Growth Regression'!$S14^5+Regression!$CC$14*4*'Growth Regression'!$S14^3+Regression!$CB$14*3*'Growth Regression'!$S14^2  + Regression!$CA$14*2*'Growth Regression'!$S14 + Regression!$BZ$14)/$A35</f>
        <v>4.1308758679200835E-4</v>
      </c>
      <c r="F35" s="120">
        <f xml:space="preserve"> (Regression!$CE$10*6*'Growth Regression'!$S14^6+Regression!$CD$10*5*'Growth Regression'!$S14^5+Regression!$CC$10*4*'Growth Regression'!$S14^3+Regression!$CB$10*3*'Growth Regression'!$S14^2  + Regression!$CA$10*2*'Growth Regression'!$S14 + Regression!$BZ$10)/$A35</f>
        <v>1.6393792366376431E-3</v>
      </c>
      <c r="G35" s="120">
        <f xml:space="preserve"> (Regression!$CE$11*6*'Growth Regression'!$S14^6+Regression!$CD$11*5*'Growth Regression'!$S14^5+Regression!$CC$11*4*'Growth Regression'!$S14^3+Regression!$CB$11*3*'Growth Regression'!$S14^2  + Regression!$CA$11*2*'Growth Regression'!$S14 + Regression!$BZ$11)/$A35</f>
        <v>7.5376048209010371E-3</v>
      </c>
      <c r="H35" s="120"/>
      <c r="I35" s="122"/>
      <c r="J35" s="120"/>
      <c r="K35" s="120"/>
      <c r="L35" s="120"/>
      <c r="M35" s="120"/>
      <c r="N35" s="120"/>
      <c r="O35" s="120"/>
      <c r="P35" s="120"/>
      <c r="Q35" s="120"/>
      <c r="R35" s="120"/>
      <c r="S35" s="120"/>
      <c r="T35" s="120"/>
      <c r="U35" s="120"/>
      <c r="V35" s="122"/>
      <c r="W35" s="120"/>
      <c r="X35" s="120"/>
      <c r="Y35" s="122"/>
      <c r="Z35" s="120"/>
      <c r="AA35" s="120"/>
      <c r="AB35" s="120"/>
      <c r="AC35" s="120"/>
      <c r="AD35" s="120"/>
      <c r="AE35" s="120"/>
      <c r="AF35" s="120"/>
      <c r="AG35" s="120"/>
      <c r="AH35" s="120"/>
      <c r="AI35" s="120"/>
      <c r="AJ35" s="76">
        <f>'In Process Calc.'!C12</f>
        <v>212.58333333337214</v>
      </c>
      <c r="AK35" s="293">
        <f>'Measured Data'!T16</f>
        <v>1.3087888651925019</v>
      </c>
      <c r="AL35" s="293">
        <f>'Measured Data'!U16</f>
        <v>2.0350172215843858</v>
      </c>
      <c r="AM35" s="293">
        <f>'Measured Data'!V16</f>
        <v>0</v>
      </c>
      <c r="AN35" s="293">
        <f>'Measured Data'!W16</f>
        <v>5.5765907895725331</v>
      </c>
      <c r="AO35" s="293">
        <f>'Measured Data'!X16</f>
        <v>0.11184210526315791</v>
      </c>
      <c r="AP35" s="293">
        <f>'Measured Data'!Y16</f>
        <v>25.444444444444443</v>
      </c>
      <c r="AQ35" s="293">
        <f>'Measured Data'!Z16</f>
        <v>0.39</v>
      </c>
      <c r="AR35" s="293">
        <f>'Measured Data'!AA16</f>
        <v>3.13</v>
      </c>
      <c r="AS35" s="293">
        <f>'Measured Data'!AB16</f>
        <v>3.4527774077527642</v>
      </c>
      <c r="AT35" s="293">
        <f>'Measured Data'!AC16</f>
        <v>0.71928257363945391</v>
      </c>
      <c r="AU35" s="293">
        <f>'Measured Data'!AD16</f>
        <v>2.2024853243881988</v>
      </c>
      <c r="AV35" s="293">
        <f>'Measured Data'!AE16</f>
        <v>0.77708703374777988</v>
      </c>
      <c r="AW35" s="293">
        <f>'Measured Data'!AF16</f>
        <v>2.5638484409544868</v>
      </c>
      <c r="AX35" s="293">
        <f>'Measured Data'!AG16</f>
        <v>1.7593542649976057</v>
      </c>
      <c r="AY35" s="293">
        <f>'Measured Data'!AH16</f>
        <v>1.0535486897661015</v>
      </c>
      <c r="AZ35" s="293">
        <f>'Measured Data'!AI16</f>
        <v>6.87</v>
      </c>
      <c r="BA35" s="293">
        <f>'Measured Data'!AJ16</f>
        <v>1.3784127368484775</v>
      </c>
      <c r="BB35" s="293">
        <f>'Measured Data'!AK16</f>
        <v>2.8176843568140368</v>
      </c>
      <c r="BC35" s="293">
        <f>'Measured Data'!AL16</f>
        <v>2.4940527167190027</v>
      </c>
      <c r="BD35" s="293">
        <f>'Measured Data'!AM16</f>
        <v>2.532740094022834</v>
      </c>
      <c r="BE35" s="293">
        <f>'Measured Data'!AN16</f>
        <v>0.48180972433041186</v>
      </c>
      <c r="BF35" s="293">
        <f>'Measured Data'!AO16</f>
        <v>0.73072465367845907</v>
      </c>
      <c r="BG35" s="293">
        <f>'Measured Data'!AP16</f>
        <v>2.0273154075970976</v>
      </c>
      <c r="BH35" s="65"/>
    </row>
    <row r="36" spans="1:60" x14ac:dyDescent="0.15">
      <c r="A36" s="120">
        <f>('Measured Data'!H20*'In Process Calc.'!I16+'In Process Calc.'!D17*'Measured Data'!H21)/2/1000</f>
        <v>2.6685845024047095</v>
      </c>
      <c r="B36" s="120"/>
      <c r="C36" s="120">
        <f xml:space="preserve"> (Regression!$CE$13*6*'Growth Regression'!$S15^5+Regression!$CD$13*5*'Growth Regression'!$S15^4+Regression!$CC$13*4*'Growth Regression'!$S15^3+Regression!$CB$13*3*'Growth Regression'!$S15^2  + Regression!$CA$13*2*'Growth Regression'!$S15 + Regression!$BZ$13)/$A36</f>
        <v>5.3609526080890528E-2</v>
      </c>
      <c r="D36" s="120">
        <f xml:space="preserve"> (Regression!$CE$19*6*'Growth Regression'!$S15^5+Regression!$CD$19*5*'Growth Regression'!$S15^4+Regression!$CC$19*4*'Growth Regression'!$S15^3 +Regression!$CB$19*3*'Growth Regression'!$S15^2 + Regression!$CA$19*2*'Growth Regression'!$S15+ Regression!$BZ$19)/$A36</f>
        <v>1.4075829858194756E-3</v>
      </c>
      <c r="E36" s="120">
        <f xml:space="preserve"> (Regression!$CE$14*6*'Growth Regression'!$S15^6+Regression!$CD$14*5*'Growth Regression'!$S15^5+Regression!$CC$14*4*'Growth Regression'!$S15^3+Regression!$CB$14*3*'Growth Regression'!$S15^2  + Regression!$CA$14*2*'Growth Regression'!$S15 + Regression!$BZ$14)/$A36</f>
        <v>6.5500665642210555E-4</v>
      </c>
      <c r="F36" s="120">
        <f xml:space="preserve"> (Regression!$CE$10*6*'Growth Regression'!$S15^6+Regression!$CD$10*5*'Growth Regression'!$S15^5+Regression!$CC$10*4*'Growth Regression'!$S15^3+Regression!$CB$10*3*'Growth Regression'!$S15^2  + Regression!$CA$10*2*'Growth Regression'!$S15 + Regression!$BZ$10)/$A36</f>
        <v>5.8047097072782715E-3</v>
      </c>
      <c r="G36" s="120">
        <f xml:space="preserve"> (Regression!$CE$11*6*'Growth Regression'!$S15^6+Regression!$CD$11*5*'Growth Regression'!$S15^5+Regression!$CC$11*4*'Growth Regression'!$S15^3+Regression!$CB$11*3*'Growth Regression'!$S15^2  + Regression!$CA$11*2*'Growth Regression'!$S15 + Regression!$BZ$11)/$A36</f>
        <v>4.2630833882893737E-3</v>
      </c>
      <c r="H36" s="120"/>
      <c r="I36" s="122"/>
      <c r="J36" s="120"/>
      <c r="K36" s="120"/>
      <c r="L36" s="120"/>
      <c r="M36" s="120"/>
      <c r="N36" s="120"/>
      <c r="O36" s="120"/>
      <c r="P36" s="120"/>
      <c r="Q36" s="120"/>
      <c r="R36" s="120"/>
      <c r="S36" s="120"/>
      <c r="T36" s="120"/>
      <c r="U36" s="120"/>
      <c r="V36" s="122"/>
      <c r="W36" s="120"/>
      <c r="X36" s="120"/>
      <c r="Y36" s="122"/>
      <c r="Z36" s="120"/>
      <c r="AA36" s="120"/>
      <c r="AB36" s="120"/>
      <c r="AC36" s="120"/>
      <c r="AD36" s="120"/>
      <c r="AE36" s="120"/>
      <c r="AF36" s="120"/>
      <c r="AG36" s="120"/>
      <c r="AH36" s="120"/>
      <c r="AI36" s="120"/>
      <c r="AJ36" s="76">
        <f>'In Process Calc.'!C13</f>
        <v>238.53333333326736</v>
      </c>
      <c r="AK36" s="293"/>
      <c r="AL36" s="293"/>
      <c r="AM36" s="293"/>
      <c r="AN36" s="293"/>
      <c r="AO36" s="293"/>
      <c r="AP36" s="293">
        <f>'Measured Data'!Y17</f>
        <v>18.833333333333332</v>
      </c>
      <c r="AQ36" s="293">
        <f>'Measured Data'!Z17</f>
        <v>0.41</v>
      </c>
      <c r="AR36" s="293">
        <f>'Measured Data'!AA17</f>
        <v>3.15</v>
      </c>
      <c r="AS36" s="293"/>
      <c r="AT36" s="293"/>
      <c r="AU36" s="293"/>
      <c r="AV36" s="293">
        <f>'Measured Data'!AE17</f>
        <v>0.88809946714031973</v>
      </c>
      <c r="AW36" s="293"/>
      <c r="AX36" s="293"/>
      <c r="AY36" s="293"/>
      <c r="AZ36" s="293">
        <f>'Measured Data'!AI17</f>
        <v>7.98</v>
      </c>
      <c r="BA36" s="293"/>
      <c r="BB36" s="293"/>
      <c r="BC36" s="293"/>
      <c r="BD36" s="293"/>
      <c r="BE36" s="293"/>
      <c r="BF36" s="293"/>
      <c r="BG36" s="293"/>
    </row>
    <row r="37" spans="1:60" x14ac:dyDescent="0.15">
      <c r="A37" s="120">
        <f>('Measured Data'!H21*'In Process Calc.'!I17+'In Process Calc.'!D18*'Measured Data'!H22)/2/1000</f>
        <v>1.2760978892850496</v>
      </c>
      <c r="B37" s="120"/>
      <c r="C37" s="120">
        <f xml:space="preserve"> (Regression!$CE$13*6*'Growth Regression'!$S16^5+Regression!$CD$13*5*'Growth Regression'!$S16^4+Regression!$CC$13*4*'Growth Regression'!$S16^3+Regression!$CB$13*3*'Growth Regression'!$S16^2  + Regression!$CA$13*2*'Growth Regression'!$S16 + Regression!$BZ$13)/$A37</f>
        <v>6.1381771794541684E-2</v>
      </c>
      <c r="D37" s="120">
        <f xml:space="preserve"> (Regression!$CE$19*6*'Growth Regression'!$S16^5+Regression!$CD$19*5*'Growth Regression'!$S16^4+Regression!$CC$19*4*'Growth Regression'!$S16^3 +Regression!$CB$19*3*'Growth Regression'!$S16^2 + Regression!$CA$19*2*'Growth Regression'!$S16+ Regression!$BZ$19)/$A37</f>
        <v>-9.4065389278760961E-3</v>
      </c>
      <c r="E37" s="120">
        <f xml:space="preserve"> (Regression!$CE$14*6*'Growth Regression'!$S16^6+Regression!$CD$14*5*'Growth Regression'!$S16^5+Regression!$CC$14*4*'Growth Regression'!$S16^3+Regression!$CB$14*3*'Growth Regression'!$S16^2  + Regression!$CA$14*2*'Growth Regression'!$S16 + Regression!$BZ$14)/$A37</f>
        <v>-1.1032555542407987E-3</v>
      </c>
      <c r="F37" s="120">
        <f xml:space="preserve"> (Regression!$CE$10*6*'Growth Regression'!$S16^6+Regression!$CD$10*5*'Growth Regression'!$S16^5+Regression!$CC$10*4*'Growth Regression'!$S16^3+Regression!$CB$10*3*'Growth Regression'!$S16^2  + Regression!$CA$10*2*'Growth Regression'!$S16 + Regression!$BZ$10)/$A37</f>
        <v>9.9413437814758147E-3</v>
      </c>
      <c r="G37" s="120">
        <f xml:space="preserve"> (Regression!$CE$11*6*'Growth Regression'!$S16^6+Regression!$CD$11*5*'Growth Regression'!$S16^5+Regression!$CC$11*4*'Growth Regression'!$S16^3+Regression!$CB$11*3*'Growth Regression'!$S16^2  + Regression!$CA$11*2*'Growth Regression'!$S16 + Regression!$BZ$11)/$A37</f>
        <v>3.5091640201575039E-4</v>
      </c>
      <c r="H37" s="120"/>
      <c r="I37" s="122"/>
      <c r="J37" s="120"/>
      <c r="K37" s="120"/>
      <c r="L37" s="120"/>
      <c r="M37" s="120"/>
      <c r="N37" s="120"/>
      <c r="O37" s="120"/>
      <c r="P37" s="120"/>
      <c r="Q37" s="120"/>
      <c r="R37" s="120"/>
      <c r="S37" s="120"/>
      <c r="T37" s="120"/>
      <c r="U37" s="120"/>
      <c r="V37" s="122"/>
      <c r="W37" s="120"/>
      <c r="X37" s="120"/>
      <c r="Y37" s="122"/>
      <c r="Z37" s="120"/>
      <c r="AA37" s="120"/>
      <c r="AB37" s="120"/>
      <c r="AC37" s="120"/>
      <c r="AD37" s="120"/>
      <c r="AE37" s="120"/>
      <c r="AF37" s="120"/>
      <c r="AG37" s="120"/>
      <c r="AH37" s="120"/>
      <c r="AI37" s="120"/>
      <c r="AJ37" s="76">
        <f>'In Process Calc.'!C14</f>
        <v>261.19999999995343</v>
      </c>
      <c r="AK37" s="293"/>
      <c r="AL37" s="293"/>
      <c r="AM37" s="293"/>
      <c r="AN37" s="293"/>
      <c r="AO37" s="293"/>
      <c r="AP37" s="293">
        <f>'Measured Data'!Y18</f>
        <v>13.777777777777779</v>
      </c>
      <c r="AQ37" s="293">
        <f>'Measured Data'!Z18</f>
        <v>0.37</v>
      </c>
      <c r="AR37" s="293">
        <f>'Measured Data'!AA18</f>
        <v>3.03</v>
      </c>
      <c r="AS37" s="293"/>
      <c r="AT37" s="293"/>
      <c r="AU37" s="293"/>
      <c r="AV37" s="293">
        <f>'Measured Data'!AE18</f>
        <v>1.1101243339253999</v>
      </c>
      <c r="AW37" s="293"/>
      <c r="AX37" s="293"/>
      <c r="AY37" s="293"/>
      <c r="AZ37" s="293">
        <f>'Measured Data'!AI18</f>
        <v>8.68</v>
      </c>
      <c r="BA37" s="293"/>
      <c r="BB37" s="293"/>
      <c r="BC37" s="293"/>
      <c r="BD37" s="293"/>
      <c r="BE37" s="293"/>
      <c r="BF37" s="293"/>
      <c r="BG37" s="293"/>
    </row>
    <row r="38" spans="1:60" x14ac:dyDescent="0.15">
      <c r="A38" s="120"/>
      <c r="B38" s="120"/>
      <c r="C38" s="120"/>
      <c r="D38" s="120"/>
      <c r="E38" s="120"/>
      <c r="F38" s="120"/>
      <c r="G38" s="120"/>
      <c r="H38" s="120"/>
      <c r="I38" s="122"/>
      <c r="J38" s="120"/>
      <c r="K38" s="120"/>
      <c r="L38" s="120"/>
      <c r="M38" s="120"/>
      <c r="N38" s="120"/>
      <c r="O38" s="120"/>
      <c r="P38" s="120"/>
      <c r="Q38" s="120"/>
      <c r="R38" s="120"/>
      <c r="S38" s="120"/>
      <c r="T38" s="120"/>
      <c r="U38" s="120"/>
      <c r="V38" s="122"/>
      <c r="W38" s="120"/>
      <c r="X38" s="120"/>
      <c r="Y38" s="122"/>
      <c r="Z38" s="120"/>
      <c r="AA38" s="120"/>
      <c r="AB38" s="120"/>
      <c r="AC38" s="120"/>
      <c r="AD38" s="120"/>
      <c r="AE38" s="120"/>
      <c r="AF38" s="120"/>
      <c r="AG38" s="120"/>
      <c r="AH38" s="120"/>
      <c r="AI38" s="120"/>
      <c r="AJ38" s="76">
        <f>'In Process Calc.'!C15</f>
        <v>288.3833333333605</v>
      </c>
      <c r="AK38" s="293"/>
      <c r="AL38" s="293"/>
      <c r="AM38" s="293"/>
      <c r="AN38" s="293"/>
      <c r="AO38" s="293"/>
      <c r="AP38" s="293">
        <f>'Measured Data'!Y19</f>
        <v>7.0555555555555554</v>
      </c>
      <c r="AQ38" s="293">
        <f>'Measured Data'!Z19</f>
        <v>0.43</v>
      </c>
      <c r="AR38" s="293">
        <f>'Measured Data'!AA19</f>
        <v>2.87</v>
      </c>
      <c r="AS38" s="293"/>
      <c r="AT38" s="293"/>
      <c r="AU38" s="293"/>
      <c r="AV38" s="293">
        <f>'Measured Data'!AE19</f>
        <v>1.1101243339253999</v>
      </c>
      <c r="AW38" s="293"/>
      <c r="AX38" s="293"/>
      <c r="AY38" s="293"/>
      <c r="AZ38" s="293">
        <f>'Measured Data'!AI19</f>
        <v>8.94</v>
      </c>
      <c r="BA38" s="293"/>
      <c r="BB38" s="293"/>
      <c r="BC38" s="293"/>
      <c r="BD38" s="293"/>
      <c r="BE38" s="293"/>
      <c r="BF38" s="293"/>
      <c r="BG38" s="293"/>
    </row>
    <row r="39" spans="1:60" x14ac:dyDescent="0.15">
      <c r="A39" s="120"/>
      <c r="B39" s="120"/>
      <c r="C39" s="120"/>
      <c r="D39" s="120"/>
      <c r="E39" s="120"/>
      <c r="F39" s="120"/>
      <c r="G39" s="120"/>
      <c r="H39" s="120"/>
      <c r="I39" s="122"/>
      <c r="J39" s="120"/>
      <c r="K39" s="120"/>
      <c r="L39" s="120"/>
      <c r="M39" s="120"/>
      <c r="N39" s="120"/>
      <c r="O39" s="120"/>
      <c r="P39" s="120"/>
      <c r="Q39" s="120"/>
      <c r="R39" s="120"/>
      <c r="S39" s="120"/>
      <c r="T39" s="120"/>
      <c r="U39" s="120"/>
      <c r="V39" s="122"/>
      <c r="W39" s="120"/>
      <c r="X39" s="120"/>
      <c r="Y39" s="122"/>
      <c r="Z39" s="120"/>
      <c r="AA39" s="120"/>
      <c r="AB39" s="120"/>
      <c r="AC39" s="120"/>
      <c r="AD39" s="120"/>
      <c r="AE39" s="120"/>
      <c r="AF39" s="120"/>
      <c r="AG39" s="120"/>
      <c r="AH39" s="120"/>
      <c r="AI39" s="120"/>
      <c r="AJ39" s="76">
        <f>'In Process Calc.'!C16</f>
        <v>306.8833333334187</v>
      </c>
      <c r="AK39" s="293"/>
      <c r="AL39" s="293"/>
      <c r="AM39" s="293"/>
      <c r="AN39" s="293"/>
      <c r="AO39" s="293"/>
      <c r="AP39" s="293">
        <f>'Measured Data'!Y20</f>
        <v>31.944444444444443</v>
      </c>
      <c r="AQ39" s="293">
        <f>'Measured Data'!Z20</f>
        <v>0.26</v>
      </c>
      <c r="AR39" s="293">
        <f>'Measured Data'!AA20</f>
        <v>2.98</v>
      </c>
      <c r="AS39" s="293"/>
      <c r="AT39" s="293"/>
      <c r="AU39" s="293"/>
      <c r="AV39" s="293">
        <f>'Measured Data'!AE20</f>
        <v>0.22202486678507993</v>
      </c>
      <c r="AW39" s="293"/>
      <c r="AX39" s="293"/>
      <c r="AY39" s="293"/>
      <c r="AZ39" s="293">
        <f>'Measured Data'!AI20</f>
        <v>9.2899999999999991</v>
      </c>
      <c r="BA39" s="293"/>
      <c r="BB39" s="293"/>
      <c r="BC39" s="293"/>
      <c r="BD39" s="293"/>
      <c r="BE39" s="293"/>
      <c r="BF39" s="293"/>
      <c r="BG39" s="293"/>
    </row>
    <row r="40" spans="1:60" x14ac:dyDescent="0.15">
      <c r="A40" s="120"/>
      <c r="B40" s="120"/>
      <c r="C40" s="120"/>
      <c r="D40" s="120"/>
      <c r="E40" s="120"/>
      <c r="F40" s="120"/>
      <c r="G40" s="120"/>
      <c r="H40" s="120"/>
      <c r="I40" s="122"/>
      <c r="J40" s="120"/>
      <c r="K40" s="120"/>
      <c r="L40" s="120"/>
      <c r="M40" s="120"/>
      <c r="N40" s="120"/>
      <c r="O40" s="120"/>
      <c r="P40" s="120"/>
      <c r="Q40" s="120"/>
      <c r="R40" s="120"/>
      <c r="S40" s="120"/>
      <c r="T40" s="120"/>
      <c r="U40" s="120"/>
      <c r="V40" s="122"/>
      <c r="W40" s="120"/>
      <c r="X40" s="120"/>
      <c r="Y40" s="122"/>
      <c r="Z40" s="120"/>
      <c r="AA40" s="120"/>
      <c r="AB40" s="120"/>
      <c r="AC40" s="120"/>
      <c r="AD40" s="120"/>
      <c r="AE40" s="120"/>
      <c r="AF40" s="120"/>
      <c r="AG40" s="120"/>
      <c r="AH40" s="120"/>
      <c r="AI40" s="120"/>
      <c r="AJ40" s="76">
        <f>'In Process Calc.'!C17</f>
        <v>335.93333333329065</v>
      </c>
      <c r="AK40" s="293">
        <f>'Measured Data'!T21</f>
        <v>1.3413402177573239</v>
      </c>
      <c r="AL40" s="293">
        <f>'Measured Data'!U21</f>
        <v>2.1664753157290471</v>
      </c>
      <c r="AM40" s="293">
        <f>'Measured Data'!V21</f>
        <v>0</v>
      </c>
      <c r="AN40" s="293">
        <f>'Measured Data'!W21</f>
        <v>1.4559386973180073</v>
      </c>
      <c r="AO40" s="293">
        <f>'Measured Data'!X21</f>
        <v>0</v>
      </c>
      <c r="AP40" s="293">
        <f>'Measured Data'!Y21</f>
        <v>26.055555555555557</v>
      </c>
      <c r="AQ40" s="293">
        <f>'Measured Data'!Z21</f>
        <v>0.32</v>
      </c>
      <c r="AR40" s="293">
        <f>'Measured Data'!AA21</f>
        <v>2.59</v>
      </c>
      <c r="AS40" s="293">
        <f>'Measured Data'!AB21</f>
        <v>4.971360063940323</v>
      </c>
      <c r="AT40" s="293">
        <f>'Measured Data'!AC21</f>
        <v>0.77535567749844359</v>
      </c>
      <c r="AU40" s="293">
        <f>'Measured Data'!AD21</f>
        <v>1.8456964244873066</v>
      </c>
      <c r="AV40" s="293">
        <f>'Measured Data'!AE21</f>
        <v>0.88809946714031973</v>
      </c>
      <c r="AW40" s="293">
        <f>'Measured Data'!AF21</f>
        <v>1.4050468857208205</v>
      </c>
      <c r="AX40" s="293">
        <f>'Measured Data'!AG21</f>
        <v>1.2600041042478967</v>
      </c>
      <c r="AY40" s="293">
        <f>'Measured Data'!AH21</f>
        <v>1.0321024060049595</v>
      </c>
      <c r="AZ40" s="293">
        <f>'Measured Data'!AI21</f>
        <v>9.75</v>
      </c>
      <c r="BA40" s="293">
        <f>'Measured Data'!AJ21</f>
        <v>1.1744052303408197</v>
      </c>
      <c r="BB40" s="293">
        <f>'Measured Data'!AK21</f>
        <v>2.5909841049248676</v>
      </c>
      <c r="BC40" s="293">
        <f>'Measured Data'!AL21</f>
        <v>1.1218955181273194</v>
      </c>
      <c r="BD40" s="293">
        <f>'Measured Data'!AM21</f>
        <v>2.2414372061786434</v>
      </c>
      <c r="BE40" s="293">
        <f>'Measured Data'!AN21</f>
        <v>0.35744014101748028</v>
      </c>
      <c r="BF40" s="293">
        <f>'Measured Data'!AO21</f>
        <v>0.67608587670401243</v>
      </c>
      <c r="BG40" s="293">
        <f>'Measured Data'!AP21</f>
        <v>1.2829705505761841</v>
      </c>
    </row>
    <row r="41" spans="1:60" x14ac:dyDescent="0.15">
      <c r="A41" s="120"/>
      <c r="B41" s="120"/>
      <c r="C41" s="120"/>
      <c r="D41" s="120"/>
      <c r="E41" s="120"/>
      <c r="F41" s="120"/>
      <c r="G41" s="120"/>
      <c r="H41" s="120"/>
      <c r="I41" s="122"/>
      <c r="J41" s="120"/>
      <c r="K41" s="120"/>
      <c r="L41" s="120"/>
      <c r="M41" s="120"/>
      <c r="N41" s="120"/>
      <c r="O41" s="120"/>
      <c r="P41" s="120"/>
      <c r="Q41" s="120"/>
      <c r="R41" s="120"/>
      <c r="S41" s="120"/>
      <c r="T41" s="120"/>
      <c r="U41" s="120"/>
      <c r="V41" s="122"/>
      <c r="W41" s="120"/>
      <c r="X41" s="120"/>
      <c r="Y41" s="122"/>
      <c r="Z41" s="120"/>
      <c r="AA41" s="120"/>
      <c r="AB41" s="120"/>
      <c r="AC41" s="120"/>
      <c r="AD41" s="120"/>
      <c r="AE41" s="120"/>
      <c r="AF41" s="120"/>
      <c r="AG41" s="120"/>
      <c r="AH41" s="120"/>
      <c r="AI41" s="120"/>
    </row>
    <row r="42" spans="1:60" x14ac:dyDescent="0.15">
      <c r="A42" s="120"/>
      <c r="B42" s="120"/>
      <c r="C42" s="120"/>
      <c r="D42" s="120"/>
      <c r="E42" s="120"/>
      <c r="F42" s="120"/>
      <c r="G42" s="120"/>
      <c r="H42" s="120"/>
      <c r="I42" s="122"/>
      <c r="J42" s="120"/>
      <c r="K42" s="120"/>
      <c r="L42" s="120"/>
      <c r="M42" s="120"/>
      <c r="N42" s="120"/>
      <c r="O42" s="120"/>
      <c r="P42" s="120"/>
      <c r="Q42" s="120"/>
      <c r="R42" s="120"/>
      <c r="S42" s="120"/>
      <c r="T42" s="120"/>
      <c r="U42" s="120"/>
      <c r="V42" s="122"/>
      <c r="W42" s="120"/>
      <c r="X42" s="120"/>
      <c r="Y42" s="122"/>
      <c r="Z42" s="120"/>
      <c r="AA42" s="120"/>
      <c r="AB42" s="120"/>
      <c r="AC42" s="120"/>
      <c r="AD42" s="120"/>
      <c r="AE42" s="120"/>
      <c r="AF42" s="120"/>
      <c r="AG42" s="120"/>
      <c r="AH42" s="120"/>
      <c r="AI42" s="120"/>
    </row>
    <row r="43" spans="1:60" x14ac:dyDescent="0.15">
      <c r="A43" s="120"/>
      <c r="B43" s="120"/>
      <c r="C43" s="120"/>
      <c r="D43" s="120"/>
      <c r="E43" s="120"/>
      <c r="F43" s="120"/>
      <c r="G43" s="120"/>
      <c r="H43" s="120"/>
      <c r="I43" s="122"/>
      <c r="J43" s="120"/>
      <c r="K43" s="120"/>
      <c r="L43" s="120"/>
      <c r="M43" s="120"/>
      <c r="N43" s="120"/>
      <c r="O43" s="120"/>
      <c r="P43" s="120"/>
      <c r="Q43" s="120"/>
      <c r="R43" s="120"/>
      <c r="S43" s="120"/>
      <c r="T43" s="120"/>
      <c r="U43" s="120"/>
      <c r="V43" s="122"/>
      <c r="W43" s="120"/>
      <c r="X43" s="120"/>
      <c r="Y43" s="122"/>
      <c r="Z43" s="120"/>
      <c r="AA43" s="120"/>
      <c r="AB43" s="120"/>
      <c r="AC43" s="120"/>
      <c r="AD43" s="120"/>
      <c r="AE43" s="120"/>
      <c r="AF43" s="120"/>
      <c r="AG43" s="120"/>
      <c r="AH43" s="120"/>
      <c r="AI43" s="120"/>
    </row>
    <row r="44" spans="1:60" x14ac:dyDescent="0.15">
      <c r="A44" s="120"/>
      <c r="B44" s="120"/>
      <c r="C44" s="120"/>
      <c r="D44" s="120"/>
      <c r="E44" s="120"/>
      <c r="F44" s="120"/>
      <c r="G44" s="120"/>
      <c r="H44" s="120"/>
      <c r="I44" s="122"/>
      <c r="J44" s="120"/>
      <c r="K44" s="120"/>
      <c r="L44" s="120"/>
      <c r="M44" s="120"/>
      <c r="N44" s="120"/>
      <c r="O44" s="120"/>
      <c r="P44" s="120"/>
      <c r="Q44" s="120"/>
      <c r="R44" s="120"/>
      <c r="S44" s="120"/>
      <c r="T44" s="120"/>
      <c r="U44" s="120"/>
      <c r="V44" s="122"/>
      <c r="W44" s="120"/>
      <c r="X44" s="120"/>
      <c r="Y44" s="122"/>
      <c r="Z44" s="120"/>
      <c r="AA44" s="120"/>
      <c r="AB44" s="120"/>
      <c r="AC44" s="120"/>
      <c r="AD44" s="120"/>
      <c r="AE44" s="120"/>
      <c r="AF44" s="120"/>
      <c r="AG44" s="120"/>
      <c r="AH44" s="120"/>
      <c r="AI44" s="120"/>
    </row>
    <row r="45" spans="1:60" x14ac:dyDescent="0.15">
      <c r="A45" s="120"/>
      <c r="B45" s="120"/>
      <c r="C45" s="120"/>
      <c r="D45" s="120"/>
      <c r="E45" s="120"/>
      <c r="F45" s="120"/>
      <c r="G45" s="120"/>
      <c r="H45" s="120"/>
      <c r="I45" s="122"/>
      <c r="J45" s="120"/>
      <c r="K45" s="120"/>
      <c r="L45" s="120"/>
      <c r="M45" s="120"/>
      <c r="N45" s="120"/>
      <c r="O45" s="120"/>
      <c r="P45" s="120"/>
      <c r="Q45" s="120"/>
      <c r="R45" s="120"/>
      <c r="S45" s="120"/>
      <c r="T45" s="120"/>
      <c r="U45" s="120"/>
      <c r="V45" s="122"/>
      <c r="W45" s="120"/>
      <c r="X45" s="120"/>
      <c r="Y45" s="122"/>
      <c r="Z45" s="120"/>
      <c r="AA45" s="120"/>
      <c r="AB45" s="120"/>
      <c r="AC45" s="120"/>
      <c r="AD45" s="120"/>
      <c r="AE45" s="120"/>
      <c r="AF45" s="120"/>
      <c r="AG45" s="120"/>
      <c r="AH45" s="120"/>
      <c r="AI45" s="120"/>
    </row>
    <row r="46" spans="1:60" x14ac:dyDescent="0.15">
      <c r="A46" s="120"/>
      <c r="B46" s="120"/>
      <c r="C46" s="120"/>
      <c r="D46" s="120"/>
      <c r="E46" s="120"/>
      <c r="F46" s="120"/>
      <c r="G46" s="120"/>
      <c r="H46" s="120"/>
      <c r="I46" s="122"/>
      <c r="J46" s="120"/>
      <c r="K46" s="120"/>
      <c r="L46" s="120"/>
      <c r="M46" s="120"/>
      <c r="N46" s="120"/>
      <c r="O46" s="120"/>
      <c r="P46" s="120"/>
      <c r="Q46" s="120"/>
      <c r="R46" s="120"/>
      <c r="S46" s="120"/>
      <c r="T46" s="120"/>
      <c r="U46" s="120"/>
      <c r="V46" s="122"/>
      <c r="W46" s="120"/>
      <c r="X46" s="120"/>
      <c r="Y46" s="122"/>
      <c r="Z46" s="120"/>
      <c r="AA46" s="120"/>
      <c r="AB46" s="120"/>
      <c r="AC46" s="120"/>
      <c r="AD46" s="120"/>
      <c r="AE46" s="120"/>
      <c r="AF46" s="120"/>
      <c r="AG46" s="120"/>
      <c r="AH46" s="120"/>
      <c r="AI46" s="120"/>
    </row>
    <row r="47" spans="1:60" x14ac:dyDescent="0.15">
      <c r="A47" s="120"/>
      <c r="B47" s="120"/>
      <c r="C47" s="120"/>
      <c r="D47" s="120"/>
      <c r="E47" s="120"/>
      <c r="F47" s="120"/>
      <c r="G47" s="120"/>
      <c r="H47" s="120"/>
      <c r="I47" s="122"/>
      <c r="J47" s="120"/>
      <c r="K47" s="120"/>
      <c r="L47" s="120"/>
      <c r="M47" s="120"/>
      <c r="N47" s="120"/>
      <c r="O47" s="120"/>
      <c r="P47" s="120"/>
      <c r="Q47" s="120"/>
      <c r="R47" s="120"/>
      <c r="S47" s="120"/>
      <c r="T47" s="120"/>
      <c r="U47" s="120"/>
      <c r="V47" s="122"/>
      <c r="W47" s="120"/>
      <c r="X47" s="120"/>
      <c r="Y47" s="122"/>
      <c r="Z47" s="120"/>
      <c r="AA47" s="120"/>
      <c r="AB47" s="120"/>
      <c r="AC47" s="120"/>
      <c r="AD47" s="120"/>
      <c r="AE47" s="120"/>
      <c r="AF47" s="120"/>
      <c r="AG47" s="120"/>
      <c r="AH47" s="120"/>
      <c r="AI47" s="120"/>
    </row>
    <row r="48" spans="1:60" x14ac:dyDescent="0.15">
      <c r="A48" s="120"/>
      <c r="B48" s="120"/>
      <c r="C48" s="120"/>
      <c r="D48" s="120"/>
      <c r="E48" s="120"/>
      <c r="F48" s="120"/>
      <c r="G48" s="120"/>
      <c r="H48" s="120"/>
      <c r="I48" s="122"/>
      <c r="J48" s="120"/>
      <c r="K48" s="120"/>
      <c r="L48" s="120"/>
      <c r="M48" s="120"/>
      <c r="N48" s="120"/>
      <c r="O48" s="120"/>
      <c r="P48" s="120"/>
      <c r="Q48" s="120"/>
      <c r="R48" s="120"/>
      <c r="S48" s="120"/>
      <c r="T48" s="120"/>
      <c r="U48" s="120"/>
      <c r="V48" s="122"/>
      <c r="W48" s="120"/>
      <c r="X48" s="120"/>
      <c r="Y48" s="122"/>
      <c r="Z48" s="120"/>
      <c r="AA48" s="120"/>
      <c r="AB48" s="120"/>
      <c r="AC48" s="120"/>
      <c r="AD48" s="120"/>
      <c r="AE48" s="120"/>
      <c r="AF48" s="120"/>
      <c r="AG48" s="120"/>
      <c r="AH48" s="120"/>
      <c r="AI48" s="120"/>
    </row>
    <row r="49" spans="1:35" x14ac:dyDescent="0.15">
      <c r="A49" s="120"/>
      <c r="B49" s="120"/>
      <c r="C49" s="120"/>
      <c r="D49" s="120"/>
      <c r="E49" s="120"/>
      <c r="F49" s="120"/>
      <c r="G49" s="120"/>
      <c r="H49" s="120"/>
      <c r="I49" s="122"/>
      <c r="J49" s="120"/>
      <c r="K49" s="120"/>
      <c r="L49" s="120"/>
      <c r="M49" s="120"/>
      <c r="N49" s="120"/>
      <c r="O49" s="120"/>
      <c r="P49" s="120"/>
      <c r="Q49" s="120"/>
      <c r="R49" s="120"/>
      <c r="S49" s="120"/>
      <c r="T49" s="120"/>
      <c r="U49" s="120"/>
      <c r="V49" s="122"/>
      <c r="W49" s="120"/>
      <c r="X49" s="120"/>
      <c r="Y49" s="122"/>
      <c r="Z49" s="120"/>
      <c r="AA49" s="120"/>
      <c r="AB49" s="120"/>
      <c r="AC49" s="120"/>
      <c r="AD49" s="120"/>
      <c r="AE49" s="120"/>
      <c r="AF49" s="120"/>
      <c r="AG49" s="120"/>
      <c r="AH49" s="120"/>
      <c r="AI49" s="120"/>
    </row>
    <row r="50" spans="1:35" x14ac:dyDescent="0.15">
      <c r="A50" s="120"/>
      <c r="B50" s="120"/>
      <c r="C50" s="120"/>
      <c r="D50" s="120"/>
      <c r="E50" s="120"/>
      <c r="F50" s="120"/>
      <c r="G50" s="120"/>
      <c r="H50" s="120"/>
      <c r="I50" s="122"/>
      <c r="J50" s="120"/>
      <c r="K50" s="120"/>
      <c r="L50" s="120"/>
      <c r="M50" s="120"/>
      <c r="N50" s="120"/>
      <c r="O50" s="120"/>
      <c r="P50" s="120"/>
      <c r="Q50" s="120"/>
      <c r="R50" s="120"/>
      <c r="S50" s="120"/>
      <c r="T50" s="120"/>
      <c r="U50" s="120"/>
      <c r="V50" s="122"/>
      <c r="W50" s="120"/>
      <c r="X50" s="120"/>
      <c r="Y50" s="122"/>
      <c r="Z50" s="120"/>
      <c r="AA50" s="120"/>
      <c r="AB50" s="120"/>
      <c r="AC50" s="120"/>
      <c r="AD50" s="120"/>
      <c r="AE50" s="120"/>
      <c r="AF50" s="120"/>
      <c r="AG50" s="120"/>
      <c r="AH50" s="120"/>
      <c r="AI50" s="120"/>
    </row>
    <row r="51" spans="1:35" x14ac:dyDescent="0.15">
      <c r="A51" s="120"/>
      <c r="B51" s="120"/>
      <c r="C51" s="120"/>
      <c r="D51" s="120"/>
      <c r="E51" s="120"/>
      <c r="F51" s="120"/>
      <c r="G51" s="120"/>
      <c r="H51" s="120"/>
      <c r="I51" s="122"/>
      <c r="J51" s="120"/>
      <c r="K51" s="120"/>
      <c r="L51" s="120"/>
      <c r="M51" s="120"/>
      <c r="N51" s="120"/>
      <c r="O51" s="120"/>
      <c r="P51" s="120"/>
      <c r="Q51" s="120"/>
      <c r="R51" s="120"/>
      <c r="S51" s="120"/>
      <c r="T51" s="120"/>
      <c r="U51" s="120"/>
      <c r="V51" s="122"/>
      <c r="W51" s="120"/>
      <c r="X51" s="120"/>
      <c r="Y51" s="122"/>
      <c r="Z51" s="120"/>
      <c r="AA51" s="120"/>
      <c r="AB51" s="120"/>
      <c r="AC51" s="120"/>
      <c r="AD51" s="120"/>
      <c r="AE51" s="120"/>
      <c r="AF51" s="120"/>
      <c r="AG51" s="120"/>
      <c r="AH51" s="120"/>
      <c r="AI51" s="120"/>
    </row>
    <row r="52" spans="1:35" x14ac:dyDescent="0.15">
      <c r="A52" s="120"/>
      <c r="B52" s="120"/>
      <c r="C52" s="120"/>
      <c r="D52" s="120"/>
      <c r="E52" s="120"/>
      <c r="F52" s="120"/>
      <c r="G52" s="120"/>
      <c r="H52" s="120"/>
      <c r="I52" s="122"/>
      <c r="J52" s="120"/>
      <c r="K52" s="120"/>
      <c r="L52" s="120"/>
      <c r="M52" s="120"/>
      <c r="N52" s="120"/>
      <c r="O52" s="120"/>
      <c r="P52" s="120"/>
      <c r="Q52" s="120"/>
      <c r="R52" s="120"/>
      <c r="S52" s="120"/>
      <c r="T52" s="120"/>
      <c r="U52" s="120"/>
      <c r="V52" s="122"/>
      <c r="W52" s="120"/>
      <c r="X52" s="120"/>
      <c r="Y52" s="122"/>
      <c r="Z52" s="120"/>
      <c r="AA52" s="120"/>
      <c r="AB52" s="120"/>
      <c r="AC52" s="120"/>
      <c r="AD52" s="120"/>
      <c r="AE52" s="120"/>
      <c r="AF52" s="120"/>
      <c r="AG52" s="120"/>
      <c r="AH52" s="120"/>
      <c r="AI52" s="120"/>
    </row>
    <row r="53" spans="1:35" x14ac:dyDescent="0.15">
      <c r="A53" s="120"/>
      <c r="B53" s="120"/>
      <c r="C53" s="120"/>
      <c r="D53" s="120"/>
      <c r="E53" s="120"/>
      <c r="F53" s="120"/>
      <c r="G53" s="120"/>
      <c r="H53" s="120"/>
      <c r="I53" s="122"/>
      <c r="J53" s="120"/>
      <c r="K53" s="120"/>
      <c r="L53" s="120"/>
      <c r="M53" s="120"/>
      <c r="N53" s="120"/>
      <c r="O53" s="120"/>
      <c r="P53" s="120"/>
      <c r="Q53" s="120"/>
      <c r="R53" s="120"/>
      <c r="S53" s="120"/>
      <c r="T53" s="120"/>
      <c r="U53" s="120"/>
      <c r="V53" s="122"/>
      <c r="W53" s="120"/>
      <c r="X53" s="120"/>
      <c r="Y53" s="122"/>
      <c r="Z53" s="120"/>
      <c r="AA53" s="120"/>
      <c r="AB53" s="120"/>
      <c r="AC53" s="120"/>
      <c r="AD53" s="120"/>
      <c r="AE53" s="120"/>
      <c r="AF53" s="120"/>
      <c r="AG53" s="120"/>
      <c r="AH53" s="120"/>
      <c r="AI53" s="120"/>
    </row>
    <row r="54" spans="1:35" x14ac:dyDescent="0.15">
      <c r="A54" s="120"/>
      <c r="B54" s="120"/>
      <c r="C54" s="120"/>
      <c r="D54" s="120"/>
      <c r="E54" s="120"/>
      <c r="F54" s="120"/>
      <c r="G54" s="120"/>
      <c r="H54" s="120"/>
      <c r="I54" s="122"/>
      <c r="J54" s="120"/>
      <c r="K54" s="120"/>
      <c r="L54" s="120"/>
      <c r="M54" s="120"/>
      <c r="N54" s="120"/>
      <c r="O54" s="120"/>
      <c r="P54" s="120"/>
      <c r="Q54" s="120"/>
      <c r="R54" s="120"/>
      <c r="S54" s="120"/>
      <c r="T54" s="120"/>
      <c r="U54" s="120"/>
      <c r="V54" s="122"/>
      <c r="W54" s="120"/>
      <c r="X54" s="120"/>
      <c r="Y54" s="122"/>
      <c r="Z54" s="120"/>
      <c r="AA54" s="120"/>
      <c r="AB54" s="120"/>
      <c r="AC54" s="120"/>
      <c r="AD54" s="120"/>
      <c r="AE54" s="120"/>
      <c r="AF54" s="120"/>
      <c r="AG54" s="120"/>
      <c r="AH54" s="120"/>
      <c r="AI54" s="120"/>
    </row>
    <row r="55" spans="1:35" x14ac:dyDescent="0.15">
      <c r="A55" s="120"/>
      <c r="B55" s="120"/>
      <c r="C55" s="120"/>
      <c r="D55" s="120"/>
      <c r="E55" s="120"/>
      <c r="F55" s="120"/>
      <c r="G55" s="120"/>
      <c r="H55" s="120"/>
      <c r="I55" s="122"/>
      <c r="J55" s="120"/>
      <c r="K55" s="120"/>
      <c r="L55" s="120"/>
      <c r="M55" s="120"/>
      <c r="N55" s="120"/>
      <c r="O55" s="120"/>
      <c r="P55" s="120"/>
      <c r="Q55" s="120"/>
      <c r="R55" s="120"/>
      <c r="S55" s="120"/>
      <c r="T55" s="120"/>
      <c r="U55" s="120"/>
      <c r="V55" s="122"/>
      <c r="W55" s="120"/>
      <c r="X55" s="120"/>
      <c r="Y55" s="122"/>
      <c r="Z55" s="120"/>
      <c r="AA55" s="120"/>
      <c r="AB55" s="120"/>
      <c r="AC55" s="120"/>
      <c r="AD55" s="120"/>
      <c r="AE55" s="120"/>
      <c r="AF55" s="120"/>
      <c r="AG55" s="120"/>
      <c r="AH55" s="120"/>
      <c r="AI55" s="120"/>
    </row>
    <row r="56" spans="1:35" x14ac:dyDescent="0.15">
      <c r="A56" s="120"/>
      <c r="B56" s="120"/>
      <c r="C56" s="120"/>
      <c r="D56" s="120"/>
      <c r="E56" s="120"/>
      <c r="F56" s="120"/>
      <c r="G56" s="120"/>
      <c r="H56" s="120"/>
      <c r="I56" s="122"/>
      <c r="J56" s="120"/>
      <c r="K56" s="120"/>
      <c r="L56" s="120"/>
      <c r="M56" s="120"/>
      <c r="N56" s="120"/>
      <c r="O56" s="120"/>
      <c r="P56" s="120"/>
      <c r="Q56" s="120"/>
      <c r="R56" s="120"/>
      <c r="S56" s="120"/>
      <c r="T56" s="120"/>
      <c r="U56" s="120"/>
      <c r="V56" s="122"/>
      <c r="W56" s="120"/>
      <c r="X56" s="120"/>
      <c r="Y56" s="122"/>
      <c r="Z56" s="120"/>
      <c r="AA56" s="120"/>
      <c r="AB56" s="120"/>
      <c r="AC56" s="120"/>
      <c r="AD56" s="120"/>
      <c r="AE56" s="120"/>
      <c r="AF56" s="120"/>
      <c r="AG56" s="120"/>
      <c r="AH56" s="120"/>
      <c r="AI56" s="120"/>
    </row>
    <row r="57" spans="1:35" x14ac:dyDescent="0.15">
      <c r="A57" s="120"/>
      <c r="B57" s="120"/>
      <c r="C57" s="120"/>
      <c r="D57" s="120"/>
      <c r="E57" s="120"/>
      <c r="F57" s="120"/>
      <c r="G57" s="120"/>
      <c r="H57" s="120"/>
      <c r="I57" s="122"/>
      <c r="J57" s="120"/>
      <c r="K57" s="120"/>
      <c r="L57" s="120"/>
      <c r="M57" s="120"/>
      <c r="N57" s="120"/>
      <c r="O57" s="120"/>
      <c r="P57" s="120"/>
      <c r="Q57" s="120"/>
      <c r="R57" s="120"/>
      <c r="S57" s="120"/>
      <c r="T57" s="120"/>
      <c r="U57" s="120"/>
      <c r="V57" s="122"/>
      <c r="W57" s="120"/>
      <c r="X57" s="120"/>
      <c r="Y57" s="122"/>
      <c r="Z57" s="120"/>
      <c r="AA57" s="120"/>
      <c r="AB57" s="120"/>
      <c r="AC57" s="120"/>
      <c r="AD57" s="120"/>
      <c r="AE57" s="120"/>
      <c r="AF57" s="120"/>
      <c r="AG57" s="120"/>
      <c r="AH57" s="120"/>
      <c r="AI57" s="120"/>
    </row>
    <row r="58" spans="1:35" x14ac:dyDescent="0.15">
      <c r="A58" s="120"/>
      <c r="B58" s="120"/>
      <c r="C58" s="120"/>
      <c r="D58" s="120"/>
      <c r="E58" s="120"/>
      <c r="F58" s="120"/>
      <c r="G58" s="120"/>
      <c r="H58" s="120"/>
      <c r="I58" s="122"/>
      <c r="J58" s="120"/>
      <c r="K58" s="120"/>
      <c r="L58" s="120"/>
      <c r="M58" s="120"/>
      <c r="N58" s="120"/>
      <c r="O58" s="120"/>
      <c r="P58" s="120"/>
      <c r="Q58" s="120"/>
      <c r="R58" s="120"/>
      <c r="S58" s="120"/>
      <c r="T58" s="120"/>
      <c r="U58" s="120"/>
      <c r="V58" s="122"/>
      <c r="W58" s="120"/>
      <c r="X58" s="120"/>
      <c r="Y58" s="122"/>
      <c r="Z58" s="120"/>
      <c r="AA58" s="120"/>
      <c r="AB58" s="120"/>
      <c r="AC58" s="120"/>
      <c r="AD58" s="120"/>
      <c r="AE58" s="120"/>
      <c r="AF58" s="120"/>
      <c r="AG58" s="120"/>
      <c r="AH58" s="120"/>
      <c r="AI58" s="120"/>
    </row>
    <row r="59" spans="1:35" x14ac:dyDescent="0.15">
      <c r="A59" s="120"/>
      <c r="B59" s="120"/>
      <c r="C59" s="120"/>
      <c r="D59" s="120"/>
      <c r="E59" s="120"/>
      <c r="F59" s="120"/>
      <c r="G59" s="120"/>
      <c r="H59" s="120"/>
      <c r="I59" s="122"/>
      <c r="J59" s="120"/>
      <c r="K59" s="120"/>
      <c r="L59" s="120"/>
      <c r="M59" s="120"/>
      <c r="N59" s="120"/>
      <c r="O59" s="120"/>
      <c r="P59" s="120"/>
      <c r="Q59" s="120"/>
      <c r="R59" s="120"/>
      <c r="S59" s="120"/>
      <c r="T59" s="120"/>
      <c r="U59" s="120"/>
      <c r="V59" s="122"/>
      <c r="W59" s="120"/>
      <c r="X59" s="120"/>
      <c r="Y59" s="122"/>
      <c r="Z59" s="120"/>
      <c r="AA59" s="120"/>
      <c r="AB59" s="120"/>
      <c r="AC59" s="120"/>
      <c r="AD59" s="120"/>
      <c r="AE59" s="120"/>
      <c r="AF59" s="120"/>
      <c r="AG59" s="120"/>
      <c r="AH59" s="120"/>
      <c r="AI59" s="120"/>
    </row>
    <row r="60" spans="1:35" x14ac:dyDescent="0.15">
      <c r="A60" s="120"/>
      <c r="B60" s="120"/>
      <c r="C60" s="120"/>
      <c r="D60" s="120"/>
      <c r="E60" s="120"/>
      <c r="F60" s="120"/>
      <c r="G60" s="120"/>
      <c r="H60" s="120"/>
      <c r="I60" s="122"/>
      <c r="J60" s="120"/>
      <c r="K60" s="120"/>
      <c r="L60" s="120"/>
      <c r="M60" s="120"/>
      <c r="N60" s="120"/>
      <c r="O60" s="120"/>
      <c r="P60" s="120"/>
      <c r="Q60" s="120"/>
      <c r="R60" s="120"/>
      <c r="S60" s="120"/>
      <c r="T60" s="120"/>
      <c r="U60" s="120"/>
      <c r="V60" s="122"/>
      <c r="W60" s="120"/>
      <c r="X60" s="120"/>
      <c r="Y60" s="122"/>
      <c r="Z60" s="120"/>
      <c r="AA60" s="120"/>
      <c r="AB60" s="120"/>
      <c r="AC60" s="120"/>
      <c r="AD60" s="120"/>
      <c r="AE60" s="120"/>
      <c r="AF60" s="120"/>
      <c r="AG60" s="120"/>
      <c r="AH60" s="120"/>
      <c r="AI60" s="120"/>
    </row>
    <row r="61" spans="1:35" x14ac:dyDescent="0.15">
      <c r="A61" s="120"/>
      <c r="B61" s="120"/>
      <c r="C61" s="120"/>
      <c r="D61" s="120"/>
      <c r="E61" s="120"/>
      <c r="F61" s="120"/>
      <c r="G61" s="120"/>
      <c r="H61" s="120"/>
      <c r="I61" s="122"/>
      <c r="J61" s="120"/>
      <c r="K61" s="120"/>
      <c r="L61" s="120"/>
      <c r="M61" s="120"/>
      <c r="N61" s="120"/>
      <c r="O61" s="120"/>
      <c r="P61" s="120"/>
      <c r="Q61" s="120"/>
      <c r="R61" s="120"/>
      <c r="S61" s="120"/>
      <c r="T61" s="120"/>
      <c r="U61" s="120"/>
      <c r="V61" s="122"/>
      <c r="W61" s="120"/>
      <c r="X61" s="120"/>
      <c r="Y61" s="122"/>
      <c r="Z61" s="120"/>
      <c r="AA61" s="120"/>
      <c r="AB61" s="120"/>
      <c r="AC61" s="120"/>
      <c r="AD61" s="120"/>
      <c r="AE61" s="120"/>
      <c r="AF61" s="120"/>
      <c r="AG61" s="120"/>
      <c r="AH61" s="120"/>
      <c r="AI61" s="120"/>
    </row>
    <row r="62" spans="1:35" x14ac:dyDescent="0.15">
      <c r="A62" s="120"/>
      <c r="B62" s="120"/>
      <c r="C62" s="120"/>
      <c r="D62" s="120"/>
      <c r="E62" s="120"/>
      <c r="F62" s="120"/>
      <c r="G62" s="120"/>
      <c r="H62" s="120"/>
      <c r="I62" s="122"/>
      <c r="J62" s="120"/>
      <c r="K62" s="120"/>
      <c r="L62" s="120"/>
      <c r="M62" s="120"/>
      <c r="N62" s="120"/>
      <c r="O62" s="120"/>
      <c r="P62" s="120"/>
      <c r="Q62" s="120"/>
      <c r="R62" s="120"/>
      <c r="S62" s="120"/>
      <c r="T62" s="120"/>
      <c r="U62" s="120"/>
      <c r="V62" s="122"/>
      <c r="W62" s="120"/>
      <c r="X62" s="120"/>
      <c r="Y62" s="122"/>
      <c r="Z62" s="120"/>
      <c r="AA62" s="120"/>
      <c r="AB62" s="120"/>
      <c r="AC62" s="120"/>
      <c r="AD62" s="120"/>
      <c r="AE62" s="120"/>
      <c r="AF62" s="120"/>
      <c r="AG62" s="120"/>
      <c r="AH62" s="120"/>
      <c r="AI62" s="120"/>
    </row>
    <row r="63" spans="1:35" x14ac:dyDescent="0.15">
      <c r="A63" s="120"/>
      <c r="B63" s="120"/>
      <c r="C63" s="120"/>
      <c r="D63" s="120"/>
      <c r="E63" s="120"/>
      <c r="F63" s="120"/>
      <c r="G63" s="120"/>
      <c r="H63" s="120"/>
      <c r="I63" s="122"/>
      <c r="J63" s="120"/>
      <c r="K63" s="120"/>
      <c r="L63" s="120"/>
      <c r="M63" s="120"/>
      <c r="N63" s="120"/>
      <c r="O63" s="120"/>
      <c r="P63" s="120"/>
      <c r="Q63" s="120"/>
      <c r="R63" s="120"/>
      <c r="S63" s="120"/>
      <c r="T63" s="120"/>
      <c r="U63" s="120"/>
      <c r="V63" s="122"/>
      <c r="W63" s="120"/>
      <c r="X63" s="120"/>
      <c r="Y63" s="122"/>
      <c r="Z63" s="120"/>
      <c r="AA63" s="120"/>
      <c r="AB63" s="120"/>
      <c r="AC63" s="120"/>
      <c r="AD63" s="120"/>
      <c r="AE63" s="120"/>
      <c r="AF63" s="120"/>
      <c r="AG63" s="120"/>
      <c r="AH63" s="120"/>
      <c r="AI63" s="120"/>
    </row>
    <row r="64" spans="1:35" x14ac:dyDescent="0.15">
      <c r="A64" s="120"/>
      <c r="B64" s="120"/>
      <c r="C64" s="120"/>
      <c r="D64" s="120"/>
      <c r="E64" s="120"/>
      <c r="F64" s="120"/>
      <c r="G64" s="120"/>
      <c r="H64" s="120"/>
      <c r="I64" s="122"/>
      <c r="J64" s="120"/>
      <c r="K64" s="120"/>
      <c r="L64" s="120"/>
      <c r="M64" s="120"/>
      <c r="N64" s="120"/>
      <c r="O64" s="120"/>
      <c r="P64" s="120"/>
      <c r="Q64" s="120"/>
      <c r="R64" s="120"/>
      <c r="S64" s="120"/>
      <c r="T64" s="120"/>
      <c r="U64" s="120"/>
      <c r="V64" s="122"/>
      <c r="W64" s="120"/>
      <c r="X64" s="120"/>
      <c r="Y64" s="122"/>
      <c r="Z64" s="120"/>
      <c r="AA64" s="120"/>
      <c r="AB64" s="120"/>
      <c r="AC64" s="120"/>
      <c r="AD64" s="120"/>
      <c r="AE64" s="120"/>
      <c r="AF64" s="120"/>
      <c r="AG64" s="120"/>
      <c r="AH64" s="120"/>
      <c r="AI64" s="120"/>
    </row>
    <row r="65" spans="1:35" x14ac:dyDescent="0.15">
      <c r="A65" s="120"/>
      <c r="B65" s="120"/>
      <c r="C65" s="120"/>
      <c r="D65" s="120"/>
      <c r="E65" s="120"/>
      <c r="F65" s="120"/>
      <c r="G65" s="120"/>
      <c r="H65" s="120"/>
      <c r="I65" s="122"/>
      <c r="J65" s="120"/>
      <c r="K65" s="120"/>
      <c r="L65" s="120"/>
      <c r="M65" s="120"/>
      <c r="N65" s="120"/>
      <c r="O65" s="120"/>
      <c r="P65" s="120"/>
      <c r="Q65" s="120"/>
      <c r="R65" s="120"/>
      <c r="S65" s="120"/>
      <c r="T65" s="120"/>
      <c r="U65" s="120"/>
      <c r="V65" s="122"/>
      <c r="W65" s="120"/>
      <c r="X65" s="120"/>
      <c r="Y65" s="122"/>
      <c r="Z65" s="120"/>
      <c r="AA65" s="120"/>
      <c r="AB65" s="120"/>
      <c r="AC65" s="120"/>
      <c r="AD65" s="120"/>
      <c r="AE65" s="120"/>
      <c r="AF65" s="120"/>
      <c r="AG65" s="120"/>
      <c r="AH65" s="120"/>
      <c r="AI65" s="120"/>
    </row>
    <row r="66" spans="1:35" x14ac:dyDescent="0.15">
      <c r="A66" s="120"/>
      <c r="B66" s="120"/>
      <c r="C66" s="120"/>
      <c r="D66" s="120"/>
      <c r="E66" s="120"/>
      <c r="F66" s="120"/>
      <c r="G66" s="120"/>
      <c r="H66" s="120"/>
      <c r="I66" s="122"/>
      <c r="J66" s="120"/>
      <c r="K66" s="120"/>
      <c r="L66" s="120"/>
      <c r="M66" s="120"/>
      <c r="N66" s="120"/>
      <c r="O66" s="120"/>
      <c r="P66" s="120"/>
      <c r="Q66" s="120"/>
      <c r="R66" s="120"/>
      <c r="S66" s="120"/>
      <c r="T66" s="120"/>
      <c r="U66" s="120"/>
      <c r="V66" s="122"/>
      <c r="W66" s="120"/>
      <c r="X66" s="120"/>
      <c r="Y66" s="122"/>
      <c r="Z66" s="120"/>
      <c r="AA66" s="120"/>
      <c r="AB66" s="120"/>
      <c r="AC66" s="120"/>
      <c r="AD66" s="120"/>
      <c r="AE66" s="120"/>
      <c r="AF66" s="120"/>
      <c r="AG66" s="120"/>
      <c r="AH66" s="120"/>
      <c r="AI66" s="120"/>
    </row>
    <row r="67" spans="1:35" x14ac:dyDescent="0.15">
      <c r="A67" s="120"/>
      <c r="B67" s="120"/>
      <c r="C67" s="120"/>
      <c r="D67" s="120"/>
      <c r="E67" s="120"/>
      <c r="F67" s="120"/>
      <c r="G67" s="120"/>
      <c r="H67" s="120"/>
      <c r="I67" s="122"/>
      <c r="J67" s="120"/>
      <c r="K67" s="120"/>
      <c r="L67" s="120"/>
      <c r="M67" s="120"/>
      <c r="N67" s="120"/>
      <c r="O67" s="120"/>
      <c r="P67" s="120"/>
      <c r="Q67" s="120"/>
      <c r="R67" s="120"/>
      <c r="S67" s="120"/>
      <c r="T67" s="120"/>
      <c r="U67" s="120"/>
      <c r="V67" s="122"/>
      <c r="W67" s="120"/>
      <c r="X67" s="120"/>
      <c r="Y67" s="122"/>
      <c r="Z67" s="120"/>
      <c r="AA67" s="120"/>
      <c r="AB67" s="120"/>
      <c r="AC67" s="120"/>
      <c r="AD67" s="120"/>
      <c r="AE67" s="120"/>
      <c r="AF67" s="120"/>
      <c r="AG67" s="120"/>
      <c r="AH67" s="120"/>
      <c r="AI67" s="120"/>
    </row>
    <row r="68" spans="1:35" x14ac:dyDescent="0.15">
      <c r="A68" s="120"/>
      <c r="B68" s="120"/>
      <c r="C68" s="120"/>
      <c r="D68" s="120"/>
      <c r="E68" s="120"/>
      <c r="F68" s="120"/>
      <c r="G68" s="120"/>
      <c r="H68" s="120"/>
      <c r="I68" s="122"/>
      <c r="J68" s="120"/>
      <c r="K68" s="120"/>
      <c r="L68" s="120"/>
      <c r="M68" s="120"/>
      <c r="N68" s="120"/>
      <c r="O68" s="120"/>
      <c r="P68" s="120"/>
      <c r="Q68" s="120"/>
      <c r="R68" s="120"/>
      <c r="S68" s="120"/>
      <c r="T68" s="120"/>
      <c r="U68" s="120"/>
      <c r="V68" s="122"/>
      <c r="W68" s="120"/>
      <c r="X68" s="120"/>
      <c r="Y68" s="122"/>
      <c r="Z68" s="120"/>
      <c r="AA68" s="120"/>
      <c r="AB68" s="120"/>
      <c r="AC68" s="120"/>
      <c r="AD68" s="120"/>
      <c r="AE68" s="120"/>
      <c r="AF68" s="120"/>
      <c r="AG68" s="120"/>
      <c r="AH68" s="120"/>
      <c r="AI68" s="120"/>
    </row>
    <row r="69" spans="1:35" x14ac:dyDescent="0.15">
      <c r="A69" s="120"/>
      <c r="B69" s="120"/>
      <c r="C69" s="120"/>
      <c r="D69" s="120"/>
      <c r="E69" s="120"/>
      <c r="F69" s="120"/>
      <c r="G69" s="120"/>
      <c r="H69" s="120"/>
      <c r="I69" s="122"/>
      <c r="J69" s="120"/>
      <c r="K69" s="120"/>
      <c r="L69" s="120"/>
      <c r="M69" s="120"/>
      <c r="N69" s="120"/>
      <c r="O69" s="120"/>
      <c r="P69" s="120"/>
      <c r="Q69" s="120"/>
      <c r="R69" s="120"/>
      <c r="S69" s="120"/>
      <c r="T69" s="120"/>
      <c r="U69" s="120"/>
      <c r="V69" s="122"/>
      <c r="W69" s="120"/>
      <c r="X69" s="120"/>
      <c r="Y69" s="122"/>
      <c r="Z69" s="120"/>
      <c r="AA69" s="120"/>
      <c r="AB69" s="120"/>
      <c r="AC69" s="120"/>
      <c r="AD69" s="120"/>
      <c r="AE69" s="120"/>
      <c r="AF69" s="120"/>
      <c r="AG69" s="120"/>
      <c r="AH69" s="120"/>
      <c r="AI69" s="120"/>
    </row>
    <row r="70" spans="1:35" x14ac:dyDescent="0.15">
      <c r="A70" s="120"/>
      <c r="B70" s="120"/>
      <c r="C70" s="120"/>
      <c r="D70" s="120"/>
      <c r="E70" s="120"/>
      <c r="F70" s="120"/>
      <c r="G70" s="120"/>
      <c r="H70" s="120"/>
      <c r="I70" s="122"/>
      <c r="J70" s="120"/>
      <c r="K70" s="120"/>
      <c r="L70" s="120"/>
      <c r="M70" s="120"/>
      <c r="N70" s="120"/>
      <c r="O70" s="120"/>
      <c r="P70" s="120"/>
      <c r="Q70" s="120"/>
      <c r="R70" s="120"/>
      <c r="S70" s="120"/>
      <c r="T70" s="120"/>
      <c r="U70" s="120"/>
      <c r="V70" s="122"/>
      <c r="W70" s="120"/>
      <c r="X70" s="120"/>
      <c r="Y70" s="122"/>
      <c r="Z70" s="120"/>
      <c r="AA70" s="120"/>
      <c r="AB70" s="120"/>
      <c r="AC70" s="120"/>
      <c r="AD70" s="120"/>
      <c r="AE70" s="120"/>
      <c r="AF70" s="120"/>
      <c r="AG70" s="120"/>
      <c r="AH70" s="120"/>
      <c r="AI70" s="120"/>
    </row>
    <row r="71" spans="1:35" x14ac:dyDescent="0.15">
      <c r="A71" s="120"/>
      <c r="B71" s="120"/>
      <c r="C71" s="120"/>
      <c r="D71" s="120"/>
      <c r="E71" s="120"/>
      <c r="F71" s="120"/>
      <c r="G71" s="120"/>
      <c r="H71" s="120"/>
      <c r="I71" s="122"/>
      <c r="J71" s="120"/>
      <c r="K71" s="120"/>
      <c r="L71" s="120"/>
      <c r="M71" s="120"/>
      <c r="N71" s="120"/>
      <c r="O71" s="120"/>
      <c r="P71" s="120"/>
      <c r="Q71" s="120"/>
      <c r="R71" s="120"/>
      <c r="S71" s="120"/>
      <c r="T71" s="120"/>
      <c r="U71" s="120"/>
      <c r="V71" s="122"/>
      <c r="W71" s="120"/>
      <c r="X71" s="120"/>
      <c r="Y71" s="122"/>
      <c r="Z71" s="120"/>
      <c r="AA71" s="120"/>
      <c r="AB71" s="120"/>
      <c r="AC71" s="120"/>
      <c r="AD71" s="120"/>
      <c r="AE71" s="120"/>
      <c r="AF71" s="120"/>
      <c r="AG71" s="120"/>
      <c r="AH71" s="120"/>
      <c r="AI71" s="120"/>
    </row>
    <row r="72" spans="1:35" x14ac:dyDescent="0.15">
      <c r="A72" s="120"/>
      <c r="B72" s="120"/>
      <c r="C72" s="120"/>
      <c r="D72" s="120"/>
      <c r="E72" s="120"/>
      <c r="F72" s="120"/>
      <c r="G72" s="120"/>
      <c r="H72" s="120"/>
      <c r="I72" s="122"/>
      <c r="J72" s="120"/>
      <c r="K72" s="120"/>
      <c r="L72" s="120"/>
      <c r="M72" s="120"/>
      <c r="N72" s="120"/>
      <c r="O72" s="120"/>
      <c r="P72" s="120"/>
      <c r="Q72" s="120"/>
      <c r="R72" s="120"/>
      <c r="S72" s="120"/>
      <c r="T72" s="120"/>
      <c r="U72" s="120"/>
      <c r="V72" s="122"/>
      <c r="W72" s="120"/>
      <c r="X72" s="120"/>
      <c r="Y72" s="122"/>
      <c r="Z72" s="120"/>
      <c r="AA72" s="120"/>
      <c r="AB72" s="120"/>
      <c r="AC72" s="120"/>
      <c r="AD72" s="120"/>
      <c r="AE72" s="120"/>
      <c r="AF72" s="120"/>
      <c r="AG72" s="120"/>
      <c r="AH72" s="120"/>
      <c r="AI72" s="120"/>
    </row>
    <row r="73" spans="1:35" x14ac:dyDescent="0.15">
      <c r="A73" s="120"/>
      <c r="B73" s="120"/>
      <c r="C73" s="120"/>
      <c r="D73" s="120"/>
      <c r="E73" s="120"/>
      <c r="F73" s="120"/>
      <c r="G73" s="120"/>
      <c r="H73" s="120"/>
      <c r="I73" s="122"/>
      <c r="J73" s="120"/>
      <c r="K73" s="120"/>
      <c r="L73" s="120"/>
      <c r="M73" s="120"/>
      <c r="N73" s="120"/>
      <c r="O73" s="120"/>
      <c r="P73" s="120"/>
      <c r="Q73" s="120"/>
      <c r="R73" s="120"/>
      <c r="S73" s="120"/>
      <c r="T73" s="120"/>
      <c r="U73" s="120"/>
      <c r="V73" s="122"/>
      <c r="W73" s="120"/>
      <c r="X73" s="120"/>
      <c r="Y73" s="122"/>
      <c r="Z73" s="120"/>
      <c r="AA73" s="120"/>
      <c r="AB73" s="120"/>
      <c r="AC73" s="120"/>
      <c r="AD73" s="120"/>
      <c r="AE73" s="120"/>
      <c r="AF73" s="120"/>
      <c r="AG73" s="120"/>
      <c r="AH73" s="120"/>
      <c r="AI73" s="120"/>
    </row>
    <row r="74" spans="1:35" x14ac:dyDescent="0.15">
      <c r="A74" s="120"/>
      <c r="B74" s="120"/>
      <c r="C74" s="120"/>
      <c r="D74" s="120"/>
      <c r="E74" s="120"/>
      <c r="F74" s="120"/>
      <c r="G74" s="120"/>
      <c r="H74" s="120"/>
      <c r="I74" s="122"/>
      <c r="J74" s="120"/>
      <c r="K74" s="120"/>
      <c r="L74" s="120"/>
      <c r="M74" s="120"/>
      <c r="N74" s="120"/>
      <c r="O74" s="120"/>
      <c r="P74" s="120"/>
      <c r="Q74" s="120"/>
      <c r="R74" s="120"/>
      <c r="S74" s="120"/>
      <c r="T74" s="120"/>
      <c r="U74" s="120"/>
      <c r="V74" s="122"/>
      <c r="W74" s="120"/>
      <c r="X74" s="120"/>
      <c r="Y74" s="122"/>
      <c r="Z74" s="120"/>
      <c r="AA74" s="120"/>
      <c r="AB74" s="120"/>
      <c r="AC74" s="120"/>
      <c r="AD74" s="120"/>
      <c r="AE74" s="120"/>
      <c r="AF74" s="120"/>
      <c r="AG74" s="120"/>
      <c r="AH74" s="120"/>
      <c r="AI74" s="120"/>
    </row>
    <row r="75" spans="1:35" x14ac:dyDescent="0.15">
      <c r="A75" s="120"/>
      <c r="B75" s="120"/>
      <c r="C75" s="120"/>
      <c r="D75" s="120"/>
      <c r="E75" s="120"/>
      <c r="F75" s="120"/>
      <c r="G75" s="120"/>
      <c r="H75" s="120"/>
      <c r="I75" s="122"/>
      <c r="J75" s="120"/>
      <c r="K75" s="120"/>
      <c r="L75" s="120"/>
      <c r="M75" s="120"/>
      <c r="N75" s="120"/>
      <c r="O75" s="120"/>
      <c r="P75" s="120"/>
      <c r="Q75" s="120"/>
      <c r="R75" s="120"/>
      <c r="S75" s="120"/>
      <c r="T75" s="120"/>
      <c r="U75" s="120"/>
      <c r="V75" s="122"/>
      <c r="W75" s="120"/>
      <c r="X75" s="120"/>
      <c r="Y75" s="122"/>
      <c r="Z75" s="120"/>
      <c r="AA75" s="120"/>
      <c r="AB75" s="120"/>
      <c r="AC75" s="120"/>
      <c r="AD75" s="120"/>
      <c r="AE75" s="120"/>
      <c r="AF75" s="120"/>
      <c r="AG75" s="120"/>
      <c r="AH75" s="120"/>
      <c r="AI75" s="120"/>
    </row>
    <row r="76" spans="1:35" x14ac:dyDescent="0.15">
      <c r="A76" s="120"/>
      <c r="B76" s="120"/>
      <c r="C76" s="120"/>
      <c r="D76" s="120"/>
      <c r="E76" s="120"/>
      <c r="F76" s="120"/>
      <c r="G76" s="120"/>
      <c r="H76" s="120"/>
      <c r="I76" s="122"/>
      <c r="J76" s="120"/>
      <c r="K76" s="120"/>
      <c r="L76" s="120"/>
      <c r="M76" s="120"/>
      <c r="N76" s="120"/>
      <c r="O76" s="120"/>
      <c r="P76" s="120"/>
      <c r="Q76" s="120"/>
      <c r="R76" s="120"/>
      <c r="S76" s="120"/>
      <c r="T76" s="120"/>
      <c r="U76" s="120"/>
      <c r="V76" s="122"/>
      <c r="W76" s="120"/>
      <c r="X76" s="120"/>
      <c r="Y76" s="122"/>
      <c r="Z76" s="120"/>
      <c r="AA76" s="120"/>
      <c r="AB76" s="120"/>
      <c r="AC76" s="120"/>
      <c r="AD76" s="120"/>
      <c r="AE76" s="120"/>
      <c r="AF76" s="120"/>
      <c r="AG76" s="120"/>
      <c r="AH76" s="120"/>
      <c r="AI76" s="120"/>
    </row>
    <row r="77" spans="1:35" x14ac:dyDescent="0.15">
      <c r="A77" s="120"/>
      <c r="B77" s="120"/>
      <c r="C77" s="120"/>
      <c r="D77" s="120"/>
      <c r="E77" s="120"/>
      <c r="F77" s="120"/>
      <c r="G77" s="120"/>
      <c r="H77" s="120"/>
      <c r="I77" s="122"/>
      <c r="J77" s="120"/>
      <c r="K77" s="120"/>
      <c r="L77" s="120"/>
      <c r="M77" s="120"/>
      <c r="N77" s="120"/>
      <c r="O77" s="120"/>
      <c r="P77" s="120"/>
      <c r="Q77" s="120"/>
      <c r="R77" s="120"/>
      <c r="S77" s="120"/>
      <c r="T77" s="120"/>
      <c r="U77" s="120"/>
      <c r="V77" s="122"/>
      <c r="W77" s="120"/>
      <c r="X77" s="120"/>
      <c r="Y77" s="122"/>
      <c r="Z77" s="120"/>
      <c r="AA77" s="120"/>
      <c r="AB77" s="120"/>
      <c r="AC77" s="120"/>
      <c r="AD77" s="120"/>
      <c r="AE77" s="120"/>
      <c r="AF77" s="120"/>
      <c r="AG77" s="120"/>
      <c r="AH77" s="120"/>
      <c r="AI77" s="120"/>
    </row>
    <row r="78" spans="1:35" x14ac:dyDescent="0.15">
      <c r="A78" s="120"/>
      <c r="B78" s="120"/>
      <c r="C78" s="120"/>
      <c r="D78" s="120"/>
      <c r="E78" s="120"/>
      <c r="F78" s="120"/>
      <c r="G78" s="120"/>
      <c r="H78" s="120"/>
      <c r="I78" s="122"/>
      <c r="J78" s="120"/>
      <c r="K78" s="120"/>
      <c r="L78" s="120"/>
      <c r="M78" s="120"/>
      <c r="N78" s="120"/>
      <c r="O78" s="120"/>
      <c r="P78" s="120"/>
      <c r="Q78" s="120"/>
      <c r="R78" s="120"/>
      <c r="S78" s="120"/>
      <c r="T78" s="120"/>
      <c r="U78" s="120"/>
      <c r="V78" s="122"/>
      <c r="W78" s="120"/>
      <c r="X78" s="120"/>
      <c r="Y78" s="122"/>
      <c r="Z78" s="120"/>
      <c r="AA78" s="120"/>
      <c r="AB78" s="120"/>
      <c r="AC78" s="120"/>
      <c r="AD78" s="120"/>
      <c r="AE78" s="120"/>
      <c r="AF78" s="120"/>
      <c r="AG78" s="120"/>
      <c r="AH78" s="120"/>
      <c r="AI78" s="120"/>
    </row>
    <row r="79" spans="1:35" x14ac:dyDescent="0.15">
      <c r="A79" s="120"/>
      <c r="B79" s="120"/>
      <c r="C79" s="120"/>
      <c r="D79" s="120"/>
      <c r="E79" s="120"/>
      <c r="F79" s="120"/>
      <c r="G79" s="120"/>
      <c r="H79" s="120"/>
      <c r="I79" s="122"/>
      <c r="J79" s="120"/>
      <c r="K79" s="120"/>
      <c r="L79" s="120"/>
      <c r="M79" s="120"/>
      <c r="N79" s="120"/>
      <c r="O79" s="120"/>
      <c r="P79" s="120"/>
      <c r="Q79" s="120"/>
      <c r="R79" s="120"/>
      <c r="S79" s="120"/>
      <c r="T79" s="120"/>
      <c r="U79" s="120"/>
      <c r="V79" s="122"/>
      <c r="W79" s="120"/>
      <c r="X79" s="120"/>
      <c r="Y79" s="122"/>
      <c r="Z79" s="120"/>
      <c r="AA79" s="120"/>
      <c r="AB79" s="120"/>
      <c r="AC79" s="120"/>
      <c r="AD79" s="120"/>
      <c r="AE79" s="120"/>
      <c r="AF79" s="120"/>
      <c r="AG79" s="120"/>
      <c r="AH79" s="120"/>
      <c r="AI79" s="120"/>
    </row>
    <row r="80" spans="1:35" x14ac:dyDescent="0.15">
      <c r="A80" s="120"/>
      <c r="B80" s="120"/>
      <c r="C80" s="120"/>
      <c r="D80" s="120"/>
      <c r="E80" s="120"/>
      <c r="F80" s="120"/>
      <c r="G80" s="120"/>
      <c r="H80" s="120"/>
      <c r="I80" s="122"/>
      <c r="J80" s="120"/>
      <c r="K80" s="120"/>
      <c r="L80" s="120"/>
      <c r="M80" s="120"/>
      <c r="N80" s="120"/>
      <c r="O80" s="120"/>
      <c r="P80" s="120"/>
      <c r="Q80" s="120"/>
      <c r="R80" s="120"/>
      <c r="S80" s="120"/>
      <c r="T80" s="120"/>
      <c r="U80" s="120"/>
      <c r="V80" s="122"/>
      <c r="W80" s="120"/>
      <c r="X80" s="120"/>
      <c r="Y80" s="122"/>
      <c r="Z80" s="120"/>
      <c r="AA80" s="120"/>
      <c r="AB80" s="120"/>
      <c r="AC80" s="120"/>
      <c r="AD80" s="120"/>
      <c r="AE80" s="120"/>
      <c r="AF80" s="120"/>
      <c r="AG80" s="120"/>
      <c r="AH80" s="120"/>
      <c r="AI80" s="120"/>
    </row>
    <row r="81" spans="1:35" x14ac:dyDescent="0.15">
      <c r="A81" s="120"/>
      <c r="B81" s="120"/>
      <c r="C81" s="120"/>
      <c r="D81" s="120"/>
      <c r="E81" s="120"/>
      <c r="F81" s="120"/>
      <c r="G81" s="120"/>
      <c r="H81" s="120"/>
      <c r="I81" s="122"/>
      <c r="J81" s="120"/>
      <c r="K81" s="120"/>
      <c r="L81" s="120"/>
      <c r="M81" s="120"/>
      <c r="N81" s="120"/>
      <c r="O81" s="120"/>
      <c r="P81" s="120"/>
      <c r="Q81" s="120"/>
      <c r="R81" s="120"/>
      <c r="S81" s="120"/>
      <c r="T81" s="120"/>
      <c r="U81" s="120"/>
      <c r="V81" s="122"/>
      <c r="W81" s="120"/>
      <c r="X81" s="120"/>
      <c r="Y81" s="122"/>
      <c r="Z81" s="120"/>
      <c r="AA81" s="120"/>
      <c r="AB81" s="120"/>
      <c r="AC81" s="120"/>
      <c r="AD81" s="120"/>
      <c r="AE81" s="120"/>
      <c r="AF81" s="120"/>
      <c r="AG81" s="120"/>
      <c r="AH81" s="120"/>
      <c r="AI81" s="120"/>
    </row>
    <row r="82" spans="1:35" x14ac:dyDescent="0.15">
      <c r="A82" s="120"/>
      <c r="B82" s="120"/>
      <c r="C82" s="120"/>
      <c r="D82" s="120"/>
      <c r="E82" s="120"/>
      <c r="F82" s="120"/>
      <c r="G82" s="120"/>
      <c r="H82" s="120"/>
      <c r="I82" s="122"/>
      <c r="J82" s="120"/>
      <c r="K82" s="120"/>
      <c r="L82" s="120"/>
      <c r="M82" s="120"/>
      <c r="N82" s="120"/>
      <c r="O82" s="120"/>
      <c r="P82" s="120"/>
      <c r="Q82" s="120"/>
      <c r="R82" s="120"/>
      <c r="S82" s="120"/>
      <c r="T82" s="120"/>
      <c r="U82" s="120"/>
      <c r="V82" s="122"/>
      <c r="W82" s="120"/>
      <c r="X82" s="120"/>
      <c r="Y82" s="122"/>
      <c r="Z82" s="120"/>
      <c r="AA82" s="120"/>
      <c r="AB82" s="120"/>
      <c r="AC82" s="120"/>
      <c r="AD82" s="120"/>
      <c r="AE82" s="120"/>
      <c r="AF82" s="120"/>
      <c r="AG82" s="120"/>
      <c r="AH82" s="120"/>
      <c r="AI82" s="120"/>
    </row>
    <row r="83" spans="1:35" x14ac:dyDescent="0.15">
      <c r="A83" s="120"/>
      <c r="B83" s="120"/>
      <c r="C83" s="120"/>
      <c r="D83" s="120"/>
      <c r="E83" s="120"/>
      <c r="F83" s="120"/>
      <c r="G83" s="120"/>
      <c r="H83" s="120"/>
      <c r="I83" s="122"/>
      <c r="J83" s="120"/>
      <c r="K83" s="120"/>
      <c r="L83" s="120"/>
      <c r="M83" s="120"/>
      <c r="N83" s="120"/>
      <c r="O83" s="120"/>
      <c r="P83" s="120"/>
      <c r="Q83" s="120"/>
      <c r="R83" s="120"/>
      <c r="S83" s="120"/>
      <c r="T83" s="120"/>
      <c r="U83" s="120"/>
      <c r="V83" s="122"/>
      <c r="W83" s="120"/>
      <c r="X83" s="120"/>
      <c r="Y83" s="122"/>
      <c r="Z83" s="120"/>
      <c r="AA83" s="120"/>
      <c r="AB83" s="120"/>
      <c r="AC83" s="120"/>
      <c r="AD83" s="120"/>
      <c r="AE83" s="120"/>
      <c r="AF83" s="120"/>
      <c r="AG83" s="120"/>
      <c r="AH83" s="120"/>
      <c r="AI83" s="120"/>
    </row>
    <row r="84" spans="1:35" x14ac:dyDescent="0.15">
      <c r="A84" s="120"/>
      <c r="B84" s="120"/>
      <c r="C84" s="120"/>
      <c r="D84" s="120"/>
      <c r="E84" s="120"/>
      <c r="F84" s="120"/>
      <c r="G84" s="120"/>
      <c r="H84" s="120"/>
      <c r="I84" s="122"/>
      <c r="J84" s="120"/>
      <c r="K84" s="120"/>
      <c r="L84" s="120"/>
      <c r="M84" s="120"/>
      <c r="N84" s="120"/>
      <c r="O84" s="120"/>
      <c r="P84" s="120"/>
      <c r="Q84" s="120"/>
      <c r="R84" s="120"/>
      <c r="S84" s="120"/>
      <c r="T84" s="120"/>
      <c r="U84" s="120"/>
      <c r="V84" s="122"/>
      <c r="W84" s="120"/>
      <c r="X84" s="120"/>
      <c r="Y84" s="122"/>
      <c r="Z84" s="120"/>
      <c r="AA84" s="120"/>
      <c r="AB84" s="120"/>
      <c r="AC84" s="120"/>
      <c r="AD84" s="120"/>
      <c r="AE84" s="120"/>
      <c r="AF84" s="120"/>
      <c r="AG84" s="120"/>
      <c r="AH84" s="120"/>
      <c r="AI84" s="120"/>
    </row>
    <row r="85" spans="1:35" x14ac:dyDescent="0.15">
      <c r="A85" s="120"/>
      <c r="B85" s="120"/>
      <c r="C85" s="120"/>
      <c r="D85" s="120"/>
      <c r="E85" s="120"/>
      <c r="F85" s="120"/>
      <c r="G85" s="120"/>
      <c r="H85" s="120"/>
      <c r="I85" s="122"/>
      <c r="J85" s="120"/>
      <c r="K85" s="120"/>
      <c r="L85" s="120"/>
      <c r="M85" s="120"/>
      <c r="N85" s="120"/>
      <c r="O85" s="120"/>
      <c r="P85" s="120"/>
      <c r="Q85" s="120"/>
      <c r="R85" s="120"/>
      <c r="S85" s="120"/>
      <c r="T85" s="120"/>
      <c r="U85" s="120"/>
      <c r="V85" s="122"/>
      <c r="W85" s="120"/>
      <c r="X85" s="120"/>
      <c r="Y85" s="122"/>
      <c r="Z85" s="120"/>
      <c r="AA85" s="120"/>
      <c r="AB85" s="120"/>
      <c r="AC85" s="120"/>
      <c r="AD85" s="120"/>
      <c r="AE85" s="120"/>
      <c r="AF85" s="120"/>
      <c r="AG85" s="120"/>
      <c r="AH85" s="120"/>
      <c r="AI85" s="120"/>
    </row>
  </sheetData>
  <mergeCells count="3">
    <mergeCell ref="A1:AI1"/>
    <mergeCell ref="AK1:BG1"/>
    <mergeCell ref="AK24:BG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workbookViewId="0">
      <selection activeCell="BP7" sqref="BP7"/>
    </sheetView>
  </sheetViews>
  <sheetFormatPr baseColWidth="10" defaultColWidth="8.83203125" defaultRowHeight="13" x14ac:dyDescent="0.15"/>
  <cols>
    <col min="1" max="1" width="19" customWidth="1"/>
  </cols>
  <sheetData>
    <row r="1" spans="1:70" x14ac:dyDescent="0.15">
      <c r="A1" t="s">
        <v>116</v>
      </c>
      <c r="B1" t="s">
        <v>546</v>
      </c>
      <c r="C1" t="s">
        <v>548</v>
      </c>
      <c r="D1" t="s">
        <v>554</v>
      </c>
      <c r="E1" t="s">
        <v>555</v>
      </c>
      <c r="F1" t="s">
        <v>556</v>
      </c>
      <c r="G1" t="s">
        <v>557</v>
      </c>
      <c r="H1" t="s">
        <v>558</v>
      </c>
      <c r="I1" t="s">
        <v>559</v>
      </c>
      <c r="J1" t="s">
        <v>560</v>
      </c>
      <c r="K1" t="s">
        <v>561</v>
      </c>
      <c r="L1" t="s">
        <v>562</v>
      </c>
      <c r="M1" t="s">
        <v>563</v>
      </c>
      <c r="N1" t="s">
        <v>564</v>
      </c>
      <c r="O1" t="s">
        <v>565</v>
      </c>
      <c r="P1" t="s">
        <v>566</v>
      </c>
      <c r="Q1" t="s">
        <v>567</v>
      </c>
      <c r="R1" t="s">
        <v>568</v>
      </c>
      <c r="S1" t="s">
        <v>569</v>
      </c>
      <c r="T1" t="s">
        <v>570</v>
      </c>
      <c r="U1" t="s">
        <v>571</v>
      </c>
      <c r="V1" t="s">
        <v>572</v>
      </c>
      <c r="W1" t="s">
        <v>573</v>
      </c>
      <c r="X1" t="s">
        <v>574</v>
      </c>
      <c r="Y1" t="s">
        <v>575</v>
      </c>
      <c r="Z1" t="s">
        <v>576</v>
      </c>
      <c r="AA1" t="s">
        <v>577</v>
      </c>
      <c r="AB1" t="s">
        <v>578</v>
      </c>
      <c r="AC1" t="s">
        <v>579</v>
      </c>
      <c r="AD1" t="s">
        <v>580</v>
      </c>
      <c r="AE1" t="s">
        <v>581</v>
      </c>
      <c r="AF1" t="s">
        <v>582</v>
      </c>
      <c r="AG1" t="s">
        <v>583</v>
      </c>
      <c r="AH1" t="s">
        <v>584</v>
      </c>
      <c r="AI1" t="s">
        <v>585</v>
      </c>
      <c r="AJ1" t="s">
        <v>586</v>
      </c>
      <c r="AK1" t="s">
        <v>587</v>
      </c>
      <c r="AL1" t="s">
        <v>588</v>
      </c>
      <c r="AM1" t="s">
        <v>589</v>
      </c>
      <c r="AN1" t="s">
        <v>590</v>
      </c>
      <c r="AO1" t="s">
        <v>591</v>
      </c>
      <c r="AP1" t="s">
        <v>592</v>
      </c>
      <c r="AQ1" t="s">
        <v>593</v>
      </c>
      <c r="AR1" t="s">
        <v>594</v>
      </c>
      <c r="AS1" t="s">
        <v>595</v>
      </c>
      <c r="AT1" t="s">
        <v>596</v>
      </c>
      <c r="AU1" t="s">
        <v>597</v>
      </c>
      <c r="AV1" t="s">
        <v>598</v>
      </c>
      <c r="AW1" t="s">
        <v>599</v>
      </c>
      <c r="AX1" t="s">
        <v>600</v>
      </c>
      <c r="AY1" t="s">
        <v>601</v>
      </c>
      <c r="AZ1" t="s">
        <v>602</v>
      </c>
      <c r="BA1" t="s">
        <v>603</v>
      </c>
      <c r="BB1" t="s">
        <v>604</v>
      </c>
      <c r="BC1" t="s">
        <v>605</v>
      </c>
      <c r="BD1" t="s">
        <v>606</v>
      </c>
      <c r="BE1" t="s">
        <v>607</v>
      </c>
      <c r="BF1" t="s">
        <v>608</v>
      </c>
      <c r="BG1" t="s">
        <v>609</v>
      </c>
      <c r="BH1" t="s">
        <v>610</v>
      </c>
      <c r="BI1" t="s">
        <v>611</v>
      </c>
      <c r="BJ1" t="s">
        <v>612</v>
      </c>
      <c r="BK1" t="s">
        <v>613</v>
      </c>
      <c r="BL1" t="s">
        <v>614</v>
      </c>
      <c r="BM1" t="s">
        <v>615</v>
      </c>
      <c r="BN1" t="s">
        <v>616</v>
      </c>
      <c r="BO1" t="s">
        <v>627</v>
      </c>
      <c r="BP1" t="s">
        <v>628</v>
      </c>
      <c r="BQ1" t="s">
        <v>617</v>
      </c>
      <c r="BR1" t="s">
        <v>634</v>
      </c>
    </row>
    <row r="2" spans="1:70" x14ac:dyDescent="0.15">
      <c r="A2" t="s">
        <v>620</v>
      </c>
      <c r="B2" t="s">
        <v>625</v>
      </c>
      <c r="C2" t="s">
        <v>553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x14ac:dyDescent="0.15">
      <c r="A3" t="s">
        <v>620</v>
      </c>
      <c r="B3" t="s">
        <v>625</v>
      </c>
      <c r="C3" t="s">
        <v>550</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x14ac:dyDescent="0.15">
      <c r="A4" t="s">
        <v>620</v>
      </c>
      <c r="B4" t="s">
        <v>625</v>
      </c>
      <c r="C4" t="s">
        <v>551</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x14ac:dyDescent="0.15">
      <c r="A5" t="s">
        <v>618</v>
      </c>
      <c r="B5" t="s">
        <v>625</v>
      </c>
      <c r="C5" t="s">
        <v>553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x14ac:dyDescent="0.15">
      <c r="A6" t="s">
        <v>618</v>
      </c>
      <c r="B6" t="s">
        <v>625</v>
      </c>
      <c r="C6" t="s">
        <v>550</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x14ac:dyDescent="0.15">
      <c r="A7" t="s">
        <v>618</v>
      </c>
      <c r="B7" t="s">
        <v>625</v>
      </c>
      <c r="C7" t="s">
        <v>551</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x14ac:dyDescent="0.15">
      <c r="A8" t="s">
        <v>619</v>
      </c>
      <c r="B8" t="s">
        <v>625</v>
      </c>
      <c r="C8" t="s">
        <v>553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x14ac:dyDescent="0.15">
      <c r="A9" t="s">
        <v>619</v>
      </c>
      <c r="B9" t="s">
        <v>625</v>
      </c>
      <c r="C9" t="s">
        <v>550</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x14ac:dyDescent="0.15">
      <c r="A10" t="s">
        <v>619</v>
      </c>
      <c r="B10" t="s">
        <v>625</v>
      </c>
      <c r="C10" t="s">
        <v>551</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x14ac:dyDescent="0.15">
      <c r="A11" t="s">
        <v>490</v>
      </c>
      <c r="B11" t="s">
        <v>549</v>
      </c>
      <c r="C11" t="s">
        <v>553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x14ac:dyDescent="0.15">
      <c r="A12" t="s">
        <v>490</v>
      </c>
      <c r="B12" t="s">
        <v>549</v>
      </c>
      <c r="C12" t="s">
        <v>550</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x14ac:dyDescent="0.15">
      <c r="A13" t="s">
        <v>490</v>
      </c>
      <c r="B13" t="s">
        <v>549</v>
      </c>
      <c r="C13" t="s">
        <v>551</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x14ac:dyDescent="0.15">
      <c r="A14" t="s">
        <v>524</v>
      </c>
      <c r="B14" t="s">
        <v>549</v>
      </c>
      <c r="C14" t="s">
        <v>553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x14ac:dyDescent="0.15">
      <c r="A15" t="s">
        <v>524</v>
      </c>
      <c r="B15" t="s">
        <v>549</v>
      </c>
      <c r="C15" t="s">
        <v>550</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x14ac:dyDescent="0.15">
      <c r="A16" t="s">
        <v>524</v>
      </c>
      <c r="B16" t="s">
        <v>549</v>
      </c>
      <c r="C16" t="s">
        <v>551</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x14ac:dyDescent="0.15">
      <c r="A17" t="s">
        <v>621</v>
      </c>
      <c r="B17" t="s">
        <v>549</v>
      </c>
      <c r="C17" t="s">
        <v>553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x14ac:dyDescent="0.15">
      <c r="A18" t="s">
        <v>621</v>
      </c>
      <c r="B18" t="s">
        <v>549</v>
      </c>
      <c r="C18" t="s">
        <v>550</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x14ac:dyDescent="0.15">
      <c r="A19" t="s">
        <v>621</v>
      </c>
      <c r="B19" t="s">
        <v>549</v>
      </c>
      <c r="C19" t="s">
        <v>551</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x14ac:dyDescent="0.15">
      <c r="A20" t="s">
        <v>622</v>
      </c>
      <c r="B20" t="s">
        <v>626</v>
      </c>
      <c r="C20" t="s">
        <v>553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x14ac:dyDescent="0.15">
      <c r="A21" t="s">
        <v>622</v>
      </c>
      <c r="B21" t="s">
        <v>626</v>
      </c>
      <c r="C21" t="s">
        <v>550</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x14ac:dyDescent="0.15">
      <c r="A22" t="s">
        <v>622</v>
      </c>
      <c r="B22" t="s">
        <v>626</v>
      </c>
      <c r="C22" t="s">
        <v>551</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x14ac:dyDescent="0.15">
      <c r="A23" t="s">
        <v>623</v>
      </c>
      <c r="B23" t="s">
        <v>626</v>
      </c>
      <c r="C23" t="s">
        <v>553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x14ac:dyDescent="0.15">
      <c r="A24" t="s">
        <v>623</v>
      </c>
      <c r="B24" t="s">
        <v>626</v>
      </c>
      <c r="C24" t="s">
        <v>550</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x14ac:dyDescent="0.15">
      <c r="A25" t="s">
        <v>623</v>
      </c>
      <c r="B25" t="s">
        <v>626</v>
      </c>
      <c r="C25" t="s">
        <v>551</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x14ac:dyDescent="0.15">
      <c r="A26" t="s">
        <v>624</v>
      </c>
      <c r="B26" t="s">
        <v>626</v>
      </c>
      <c r="C26" t="s">
        <v>553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x14ac:dyDescent="0.15">
      <c r="A27" t="s">
        <v>624</v>
      </c>
      <c r="B27" t="s">
        <v>626</v>
      </c>
      <c r="C27" t="s">
        <v>550</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x14ac:dyDescent="0.15">
      <c r="A28" t="s">
        <v>624</v>
      </c>
      <c r="B28" t="s">
        <v>626</v>
      </c>
      <c r="C28" t="s">
        <v>551</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DI16"/>
  <sheetViews>
    <sheetView workbookViewId="0">
      <selection activeCell="E2" sqref="A2:XFD16"/>
    </sheetView>
  </sheetViews>
  <sheetFormatPr baseColWidth="10" defaultColWidth="8.83203125" defaultRowHeight="13" x14ac:dyDescent="0.15"/>
  <cols>
    <col min="2" max="2" width="29.5" customWidth="1"/>
    <col min="9" max="9" width="11.5" bestFit="1" customWidth="1"/>
  </cols>
  <sheetData>
    <row r="1" spans="1:113" ht="15" x14ac:dyDescent="0.2">
      <c r="A1" t="str">
        <f>'Measured Data'!A6</f>
        <v>SAMPLE #</v>
      </c>
      <c r="B1" t="s">
        <v>116</v>
      </c>
      <c r="C1" t="s">
        <v>546</v>
      </c>
      <c r="D1" t="s">
        <v>547</v>
      </c>
      <c r="E1" t="s">
        <v>645</v>
      </c>
      <c r="F1" t="s">
        <v>646</v>
      </c>
      <c r="G1" t="s">
        <v>548</v>
      </c>
      <c r="H1" t="str">
        <f>'Measured Data'!B6</f>
        <v>DATE</v>
      </c>
      <c r="I1" t="str">
        <f>'Measured Data'!C6</f>
        <v>TIME</v>
      </c>
      <c r="J1" t="str">
        <f>'In Process Calc.'!B2</f>
        <v>RUN TIME (DAYS)</v>
      </c>
      <c r="K1" t="str">
        <f>'In Process Calc.'!C2</f>
        <v>RUN TIME (HOURS)</v>
      </c>
      <c r="L1" t="s">
        <v>528</v>
      </c>
      <c r="M1" t="s">
        <v>530</v>
      </c>
      <c r="N1" t="s">
        <v>529</v>
      </c>
      <c r="O1" t="s">
        <v>531</v>
      </c>
      <c r="P1" t="s">
        <v>532</v>
      </c>
      <c r="Q1" t="s">
        <v>635</v>
      </c>
      <c r="R1" s="370" t="s">
        <v>636</v>
      </c>
      <c r="S1" s="370" t="s">
        <v>637</v>
      </c>
      <c r="T1" t="s">
        <v>638</v>
      </c>
      <c r="U1" t="s">
        <v>639</v>
      </c>
      <c r="V1" t="s">
        <v>640</v>
      </c>
      <c r="W1" t="s">
        <v>641</v>
      </c>
      <c r="X1" t="s">
        <v>642</v>
      </c>
      <c r="Y1" t="s">
        <v>643</v>
      </c>
      <c r="Z1" t="s">
        <v>644</v>
      </c>
      <c r="AA1" s="368" t="s">
        <v>533</v>
      </c>
      <c r="AB1" s="368" t="s">
        <v>647</v>
      </c>
      <c r="AC1" t="str">
        <f>'Post Process Calc.'!J2</f>
        <v>qGlucose (mmol/109 cells/hr)</v>
      </c>
      <c r="AD1" t="str">
        <f>'Post Process Calc.'!P2</f>
        <v>qLactate (mmol/109 cells/hr)</v>
      </c>
      <c r="AE1" t="str">
        <f>'Post Process Calc.'!K2</f>
        <v>qGlutamine (mmol/109 cell/hr)</v>
      </c>
      <c r="AF1" t="str">
        <f>'Post Process Calc.'!G2</f>
        <v>qAsparagine (mmol/109 cell/hr)</v>
      </c>
      <c r="AG1" t="str">
        <f>'Post Process Calc.'!H2</f>
        <v>qAspartate (mmol/109 cell/hr)</v>
      </c>
      <c r="AH1" t="str">
        <f>'Post Process Calc.'!AF2</f>
        <v>DL/DG (mol/mol)</v>
      </c>
      <c r="AI1" t="s">
        <v>534</v>
      </c>
      <c r="AJ1" t="s">
        <v>535</v>
      </c>
      <c r="AK1" t="s">
        <v>536</v>
      </c>
      <c r="AL1" t="s">
        <v>537</v>
      </c>
      <c r="AM1" t="s">
        <v>538</v>
      </c>
      <c r="AN1" t="s">
        <v>539</v>
      </c>
      <c r="AO1" t="s">
        <v>540</v>
      </c>
      <c r="AP1" t="s">
        <v>541</v>
      </c>
      <c r="AQ1" t="s">
        <v>542</v>
      </c>
      <c r="AR1" t="s">
        <v>543</v>
      </c>
      <c r="AS1" t="s">
        <v>544</v>
      </c>
      <c r="AT1" t="s">
        <v>545</v>
      </c>
      <c r="AU1" t="s">
        <v>554</v>
      </c>
      <c r="AV1" t="s">
        <v>555</v>
      </c>
      <c r="AW1" t="s">
        <v>556</v>
      </c>
      <c r="AX1" t="s">
        <v>557</v>
      </c>
      <c r="AY1" t="s">
        <v>558</v>
      </c>
      <c r="AZ1" t="s">
        <v>559</v>
      </c>
      <c r="BA1" t="s">
        <v>560</v>
      </c>
      <c r="BB1" t="s">
        <v>561</v>
      </c>
      <c r="BC1" t="s">
        <v>562</v>
      </c>
      <c r="BD1" t="s">
        <v>563</v>
      </c>
      <c r="BE1" t="s">
        <v>564</v>
      </c>
      <c r="BF1" t="s">
        <v>565</v>
      </c>
      <c r="BG1" t="s">
        <v>566</v>
      </c>
      <c r="BH1" t="s">
        <v>567</v>
      </c>
      <c r="BI1" t="s">
        <v>568</v>
      </c>
      <c r="BJ1" t="s">
        <v>569</v>
      </c>
      <c r="BK1" t="s">
        <v>570</v>
      </c>
      <c r="BL1" t="s">
        <v>571</v>
      </c>
      <c r="BM1" t="s">
        <v>572</v>
      </c>
      <c r="BN1" t="s">
        <v>573</v>
      </c>
      <c r="BO1" t="s">
        <v>574</v>
      </c>
      <c r="BP1" t="s">
        <v>575</v>
      </c>
      <c r="BQ1" t="s">
        <v>576</v>
      </c>
      <c r="BR1" t="s">
        <v>577</v>
      </c>
      <c r="BS1" t="s">
        <v>578</v>
      </c>
      <c r="BT1" t="s">
        <v>579</v>
      </c>
      <c r="BU1" t="s">
        <v>580</v>
      </c>
      <c r="BV1" t="s">
        <v>581</v>
      </c>
      <c r="BW1" t="s">
        <v>582</v>
      </c>
      <c r="BX1" t="s">
        <v>583</v>
      </c>
      <c r="BY1" t="s">
        <v>584</v>
      </c>
      <c r="BZ1" t="s">
        <v>585</v>
      </c>
      <c r="CA1" t="s">
        <v>586</v>
      </c>
      <c r="CB1" t="s">
        <v>587</v>
      </c>
      <c r="CC1" t="s">
        <v>588</v>
      </c>
      <c r="CD1" t="s">
        <v>589</v>
      </c>
      <c r="CE1" t="s">
        <v>590</v>
      </c>
      <c r="CF1" t="s">
        <v>591</v>
      </c>
      <c r="CG1" t="s">
        <v>592</v>
      </c>
      <c r="CH1" t="s">
        <v>593</v>
      </c>
      <c r="CI1" t="s">
        <v>594</v>
      </c>
      <c r="CJ1" t="s">
        <v>595</v>
      </c>
      <c r="CK1" t="s">
        <v>596</v>
      </c>
      <c r="CL1" t="s">
        <v>597</v>
      </c>
      <c r="CM1" t="s">
        <v>598</v>
      </c>
      <c r="CN1" t="s">
        <v>599</v>
      </c>
      <c r="CO1" t="s">
        <v>600</v>
      </c>
      <c r="CP1" t="s">
        <v>601</v>
      </c>
      <c r="CQ1" t="s">
        <v>602</v>
      </c>
      <c r="CR1" t="s">
        <v>603</v>
      </c>
      <c r="CS1" t="s">
        <v>604</v>
      </c>
      <c r="CT1" t="s">
        <v>605</v>
      </c>
      <c r="CU1" t="s">
        <v>606</v>
      </c>
      <c r="CV1" t="s">
        <v>607</v>
      </c>
      <c r="CW1" t="s">
        <v>608</v>
      </c>
      <c r="CX1" t="s">
        <v>609</v>
      </c>
      <c r="CY1" t="s">
        <v>610</v>
      </c>
      <c r="CZ1" t="s">
        <v>611</v>
      </c>
      <c r="DA1" t="s">
        <v>612</v>
      </c>
      <c r="DB1" t="s">
        <v>613</v>
      </c>
      <c r="DC1" t="s">
        <v>614</v>
      </c>
      <c r="DD1" t="s">
        <v>615</v>
      </c>
      <c r="DE1" t="s">
        <v>616</v>
      </c>
      <c r="DF1" t="s">
        <v>627</v>
      </c>
      <c r="DG1" t="s">
        <v>628</v>
      </c>
      <c r="DH1" t="s">
        <v>617</v>
      </c>
      <c r="DI1" t="s">
        <v>634</v>
      </c>
    </row>
    <row r="2" spans="1:113" x14ac:dyDescent="0.15">
      <c r="A2">
        <f>'Measured Data'!A7</f>
        <v>0</v>
      </c>
      <c r="B2" s="86" t="s">
        <v>621</v>
      </c>
      <c r="C2" s="369" t="s">
        <v>549</v>
      </c>
      <c r="D2">
        <v>1</v>
      </c>
      <c r="E2">
        <f>'Measured Data'!H7</f>
        <v>0.48869086632728576</v>
      </c>
      <c r="F2" s="306">
        <f>'Measured Data'!K7</f>
        <v>95.940170288085938</v>
      </c>
      <c r="G2" t="s">
        <v>553</v>
      </c>
      <c r="H2" s="366">
        <f>'Measured Data'!B7</f>
        <v>43700</v>
      </c>
      <c r="I2" s="367">
        <f>'Measured Data'!C7</f>
        <v>0.5625</v>
      </c>
      <c r="J2">
        <f>'In Process Calc.'!B3</f>
        <v>0</v>
      </c>
      <c r="K2">
        <f>'In Process Calc.'!C3</f>
        <v>0</v>
      </c>
      <c r="L2">
        <f>'Measured Data'!Y7</f>
        <v>30.000000000000004</v>
      </c>
      <c r="M2">
        <f>'Measured Data'!AE7</f>
        <v>1.9982238010657194</v>
      </c>
      <c r="N2">
        <f>'Measured Data'!Z7</f>
        <v>0.14000000000000001</v>
      </c>
      <c r="O2">
        <f>'Post Process Calc.'!AM3</f>
        <v>4.6041477444747203</v>
      </c>
      <c r="P2">
        <f>'Post Process Calc.'!AN3</f>
        <v>9.1713620314025981</v>
      </c>
      <c r="Q2">
        <f>'Measured Data'!AV7</f>
        <v>30.000000000000004</v>
      </c>
      <c r="R2">
        <f>M2</f>
        <v>1.9982238010657194</v>
      </c>
      <c r="S2">
        <f>N2</f>
        <v>0.14000000000000001</v>
      </c>
      <c r="T2">
        <f>IF(ISBLANK('Measured Data'!AS7),'Post Process Calc.'!AM3,'Measured Data'!AS7)</f>
        <v>4.6041477444747203</v>
      </c>
      <c r="U2">
        <f>IF(ISBLANK('Measured Data'!AT7),'Post Process Calc.'!AN3,'Measured Data'!AT7)</f>
        <v>9.1713620314025981</v>
      </c>
      <c r="V2">
        <f>AVERAGE(L2,Q2)</f>
        <v>30.000000000000004</v>
      </c>
      <c r="W2">
        <f t="shared" ref="W2:Z16" si="0">AVERAGE(M2,R2)</f>
        <v>1.9982238010657194</v>
      </c>
      <c r="X2">
        <f t="shared" si="0"/>
        <v>0.14000000000000001</v>
      </c>
      <c r="Y2">
        <f t="shared" si="0"/>
        <v>4.6041477444747203</v>
      </c>
      <c r="Z2">
        <f t="shared" si="0"/>
        <v>9.1713620314025981</v>
      </c>
      <c r="AA2">
        <f>'Growth Regression'!P2</f>
        <v>1.9875309962485991E-2</v>
      </c>
      <c r="AB2">
        <f>'TL input - regression'!AA2/'Growth Regression'!$O$24</f>
        <v>0.89363452449689973</v>
      </c>
      <c r="AC2">
        <f>'Post Process Calc.'!J3</f>
        <v>0</v>
      </c>
      <c r="AD2">
        <f>'Post Process Calc.'!P3</f>
        <v>0</v>
      </c>
      <c r="AE2">
        <f>'Post Process Calc.'!K3</f>
        <v>0</v>
      </c>
      <c r="AF2">
        <f>'Post Process Calc.'!G3</f>
        <v>0</v>
      </c>
      <c r="AG2">
        <f>'Post Process Calc.'!H3</f>
        <v>0</v>
      </c>
      <c r="AH2">
        <f>'Post Process Calc.'!AF3</f>
        <v>0</v>
      </c>
      <c r="AI2">
        <f>AC2/0.0016</f>
        <v>0</v>
      </c>
      <c r="AJ2">
        <f>AD2/0.0016</f>
        <v>0</v>
      </c>
      <c r="AK2">
        <f t="shared" ref="AK2:AM16" si="1">AE2/0.0016</f>
        <v>0</v>
      </c>
      <c r="AL2">
        <f t="shared" si="1"/>
        <v>0</v>
      </c>
      <c r="AM2">
        <f t="shared" si="1"/>
        <v>0</v>
      </c>
      <c r="AN2">
        <v>100</v>
      </c>
      <c r="AO2">
        <v>0.32</v>
      </c>
      <c r="AP2">
        <v>7</v>
      </c>
      <c r="AQ2">
        <v>0.7</v>
      </c>
      <c r="AR2">
        <f t="shared" ref="AR2:AR16" si="2">10^(-7.3)</f>
        <v>5.0118723362727164E-8</v>
      </c>
      <c r="AS2">
        <v>1</v>
      </c>
      <c r="AT2">
        <v>0.311</v>
      </c>
      <c r="AU2">
        <f t="array" ref="AU2">INDEX(Transcriptome!D$2:D$28,MATCH(1,(Transcriptome!$A$2:$A$28=$B2)*(Transcriptome!$C$2:$C$28=$G2),0))</f>
        <v>0.67697416347644135</v>
      </c>
      <c r="AV2">
        <f t="array" ref="AV2">INDEX(Transcriptome!E$2:E$28,MATCH(1,(Transcriptome!$A$2:$A$28=$B2)*(Transcriptome!$C$2:$C$28=$G2),0))</f>
        <v>0.97108591748632156</v>
      </c>
      <c r="AW2">
        <f t="array" ref="AW2">INDEX(Transcriptome!F$2:F$28,MATCH(1,(Transcriptome!$A$2:$A$28=$B2)*(Transcriptome!$C$2:$C$28=$G2),0))</f>
        <v>0.61159395105760916</v>
      </c>
      <c r="AX2">
        <f t="array" ref="AX2">INDEX(Transcriptome!G$2:G$28,MATCH(1,(Transcriptome!$A$2:$A$28=$B2)*(Transcriptome!$C$2:$C$28=$G2),0))</f>
        <v>0.75414555079240442</v>
      </c>
      <c r="AY2">
        <f t="array" ref="AY2">INDEX(Transcriptome!H$2:H$28,MATCH(1,(Transcriptome!$A$2:$A$28=$B2)*(Transcriptome!$C$2:$C$28=$G2),0))</f>
        <v>0</v>
      </c>
      <c r="AZ2">
        <f t="array" ref="AZ2">INDEX(Transcriptome!I$2:I$28,MATCH(1,(Transcriptome!$A$2:$A$28=$B2)*(Transcriptome!$C$2:$C$28=$G2),0))</f>
        <v>1.4844654585909585</v>
      </c>
      <c r="BA2">
        <f t="array" ref="BA2">INDEX(Transcriptome!J$2:J$28,MATCH(1,(Transcriptome!$A$2:$A$28=$B2)*(Transcriptome!$C$2:$C$28=$G2),0))</f>
        <v>0.85917975846206451</v>
      </c>
      <c r="BB2">
        <f t="array" ref="BB2">INDEX(Transcriptome!K$2:K$28,MATCH(1,(Transcriptome!$A$2:$A$28=$B2)*(Transcriptome!$C$2:$C$28=$G2),0))</f>
        <v>0.67979984064438015</v>
      </c>
      <c r="BC2">
        <f t="array" ref="BC2">INDEX(Transcriptome!L$2:L$28,MATCH(1,(Transcriptome!$A$2:$A$28=$B2)*(Transcriptome!$C$2:$C$28=$G2),0))</f>
        <v>0.86197397339629678</v>
      </c>
      <c r="BD2">
        <f t="array" ref="BD2">INDEX(Transcriptome!M$2:M$28,MATCH(1,(Transcriptome!$A$2:$A$28=$B2)*(Transcriptome!$C$2:$C$28=$G2),0))</f>
        <v>0.41489292893504365</v>
      </c>
      <c r="BE2">
        <f t="array" ref="BE2">INDEX(Transcriptome!N$2:N$28,MATCH(1,(Transcriptome!$A$2:$A$28=$B2)*(Transcriptome!$C$2:$C$28=$G2),0))</f>
        <v>1.0192056884379528</v>
      </c>
      <c r="BF2">
        <f t="array" ref="BF2">INDEX(Transcriptome!O$2:O$28,MATCH(1,(Transcriptome!$A$2:$A$28=$B2)*(Transcriptome!$C$2:$C$28=$G2),0))</f>
        <v>1.1375110307944778</v>
      </c>
      <c r="BG2">
        <f t="array" ref="BG2">INDEX(Transcriptome!P$2:P$28,MATCH(1,(Transcriptome!$A$2:$A$28=$B2)*(Transcriptome!$C$2:$C$28=$G2),0))</f>
        <v>1.0221744298686861</v>
      </c>
      <c r="BH2">
        <f t="array" ref="BH2">INDEX(Transcriptome!Q$2:Q$28,MATCH(1,(Transcriptome!$A$2:$A$28=$B2)*(Transcriptome!$C$2:$C$28=$G2),0))</f>
        <v>0.6034062973983999</v>
      </c>
      <c r="BI2">
        <f t="array" ref="BI2">INDEX(Transcriptome!R$2:R$28,MATCH(1,(Transcriptome!$A$2:$A$28=$B2)*(Transcriptome!$C$2:$C$28=$G2),0))</f>
        <v>0.65575695671676482</v>
      </c>
      <c r="BJ2">
        <f t="array" ref="BJ2">INDEX(Transcriptome!S$2:S$28,MATCH(1,(Transcriptome!$A$2:$A$28=$B2)*(Transcriptome!$C$2:$C$28=$G2),0))</f>
        <v>0.51876323893668463</v>
      </c>
      <c r="BK2">
        <f t="array" ref="BK2">INDEX(Transcriptome!T$2:T$28,MATCH(1,(Transcriptome!$A$2:$A$28=$B2)*(Transcriptome!$C$2:$C$28=$G2),0))</f>
        <v>1.4338252541535452</v>
      </c>
      <c r="BL2">
        <f t="array" ref="BL2">INDEX(Transcriptome!U$2:U$28,MATCH(1,(Transcriptome!$A$2:$A$28=$B2)*(Transcriptome!$C$2:$C$28=$G2),0))</f>
        <v>3.3039930251733853</v>
      </c>
      <c r="BM2">
        <f t="array" ref="BM2">INDEX(Transcriptome!V$2:V$28,MATCH(1,(Transcriptome!$A$2:$A$28=$B2)*(Transcriptome!$C$2:$C$28=$G2),0))</f>
        <v>0</v>
      </c>
      <c r="BN2">
        <f t="array" ref="BN2">INDEX(Transcriptome!W$2:W$28,MATCH(1,(Transcriptome!$A$2:$A$28=$B2)*(Transcriptome!$C$2:$C$28=$G2),0))</f>
        <v>0</v>
      </c>
      <c r="BO2">
        <f t="array" ref="BO2">INDEX(Transcriptome!X$2:X$28,MATCH(1,(Transcriptome!$A$2:$A$28=$B2)*(Transcriptome!$C$2:$C$28=$G2),0))</f>
        <v>1.0224305545246637</v>
      </c>
      <c r="BP2">
        <f t="array" ref="BP2">INDEX(Transcriptome!Y$2:Y$28,MATCH(1,(Transcriptome!$A$2:$A$28=$B2)*(Transcriptome!$C$2:$C$28=$G2),0))</f>
        <v>0</v>
      </c>
      <c r="BQ2">
        <f t="array" ref="BQ2">INDEX(Transcriptome!Z$2:Z$28,MATCH(1,(Transcriptome!$A$2:$A$28=$B2)*(Transcriptome!$C$2:$C$28=$G2),0))</f>
        <v>0.38707518087448878</v>
      </c>
      <c r="BR2">
        <f t="array" ref="BR2">INDEX(Transcriptome!AA$2:AA$28,MATCH(1,(Transcriptome!$A$2:$A$28=$B2)*(Transcriptome!$C$2:$C$28=$G2),0))</f>
        <v>1.0007014531014189</v>
      </c>
      <c r="BS2">
        <f t="array" ref="BS2">INDEX(Transcriptome!AB$2:AB$28,MATCH(1,(Transcriptome!$A$2:$A$28=$B2)*(Transcriptome!$C$2:$C$28=$G2),0))</f>
        <v>0.45922207189374725</v>
      </c>
      <c r="BT2">
        <f t="array" ref="BT2">INDEX(Transcriptome!AC$2:AC$28,MATCH(1,(Transcriptome!$A$2:$A$28=$B2)*(Transcriptome!$C$2:$C$28=$G2),0))</f>
        <v>1.9237196641470735</v>
      </c>
      <c r="BU2">
        <f t="array" ref="BU2">INDEX(Transcriptome!AD$2:AD$28,MATCH(1,(Transcriptome!$A$2:$A$28=$B2)*(Transcriptome!$C$2:$C$28=$G2),0))</f>
        <v>1.032816463227298</v>
      </c>
      <c r="BV2">
        <f t="array" ref="BV2">INDEX(Transcriptome!AE$2:AE$28,MATCH(1,(Transcriptome!$A$2:$A$28=$B2)*(Transcriptome!$C$2:$C$28=$G2),0))</f>
        <v>2.7640811294278844</v>
      </c>
      <c r="BW2">
        <f t="array" ref="BW2">INDEX(Transcriptome!AF$2:AF$28,MATCH(1,(Transcriptome!$A$2:$A$28=$B2)*(Transcriptome!$C$2:$C$28=$G2),0))</f>
        <v>1.0852354300960789</v>
      </c>
      <c r="BX2">
        <f t="array" ref="BX2">INDEX(Transcriptome!AG$2:AG$28,MATCH(1,(Transcriptome!$A$2:$A$28=$B2)*(Transcriptome!$C$2:$C$28=$G2),0))</f>
        <v>1.1522363311649035</v>
      </c>
      <c r="BY2">
        <f t="array" ref="BY2">INDEX(Transcriptome!AH$2:AH$28,MATCH(1,(Transcriptome!$A$2:$A$28=$B2)*(Transcriptome!$C$2:$C$28=$G2),0))</f>
        <v>2.6437399796589114</v>
      </c>
      <c r="BZ2">
        <f t="array" ref="BZ2">INDEX(Transcriptome!AI$2:AI$28,MATCH(1,(Transcriptome!$A$2:$A$28=$B2)*(Transcriptome!$C$2:$C$28=$G2),0))</f>
        <v>0.82173758258465357</v>
      </c>
      <c r="CA2">
        <f t="array" ref="CA2">INDEX(Transcriptome!AJ$2:AJ$28,MATCH(1,(Transcriptome!$A$2:$A$28=$B2)*(Transcriptome!$C$2:$C$28=$G2),0))</f>
        <v>1.051351329393547</v>
      </c>
      <c r="CB2">
        <f t="array" ref="CB2">INDEX(Transcriptome!AK$2:AK$28,MATCH(1,(Transcriptome!$A$2:$A$28=$B2)*(Transcriptome!$C$2:$C$28=$G2),0))</f>
        <v>0.9880498731503139</v>
      </c>
      <c r="CC2">
        <f t="array" ref="CC2">INDEX(Transcriptome!AL$2:AL$28,MATCH(1,(Transcriptome!$A$2:$A$28=$B2)*(Transcriptome!$C$2:$C$28=$G2),0))</f>
        <v>1</v>
      </c>
      <c r="CD2">
        <f t="array" ref="CD2">INDEX(Transcriptome!AM$2:AM$28,MATCH(1,(Transcriptome!$A$2:$A$28=$B2)*(Transcriptome!$C$2:$C$28=$G2),0))</f>
        <v>0.45099822174046988</v>
      </c>
      <c r="CE2">
        <f t="array" ref="CE2">INDEX(Transcriptome!AN$2:AN$28,MATCH(1,(Transcriptome!$A$2:$A$28=$B2)*(Transcriptome!$C$2:$C$28=$G2),0))</f>
        <v>0.69927272792717565</v>
      </c>
      <c r="CF2">
        <f t="array" ref="CF2">INDEX(Transcriptome!AO$2:AO$28,MATCH(1,(Transcriptome!$A$2:$A$28=$B2)*(Transcriptome!$C$2:$C$28=$G2),0))</f>
        <v>1.4332145824757092</v>
      </c>
      <c r="CG2">
        <f t="array" ref="CG2">INDEX(Transcriptome!AP$2:AP$28,MATCH(1,(Transcriptome!$A$2:$A$28=$B2)*(Transcriptome!$C$2:$C$28=$G2),0))</f>
        <v>1.0463433183368731</v>
      </c>
      <c r="CH2">
        <f t="array" ref="CH2">INDEX(Transcriptome!AQ$2:AQ$28,MATCH(1,(Transcriptome!$A$2:$A$28=$B2)*(Transcriptome!$C$2:$C$28=$G2),0))</f>
        <v>1.8203185065571639</v>
      </c>
      <c r="CI2">
        <f t="array" ref="CI2">INDEX(Transcriptome!AR$2:AR$28,MATCH(1,(Transcriptome!$A$2:$A$28=$B2)*(Transcriptome!$C$2:$C$28=$G2),0))</f>
        <v>0.58064505333843308</v>
      </c>
      <c r="CJ2">
        <f t="array" ref="CJ2">INDEX(Transcriptome!AS$2:AS$28,MATCH(1,(Transcriptome!$A$2:$A$28=$B2)*(Transcriptome!$C$2:$C$28=$G2),0))</f>
        <v>1.0994730472011087</v>
      </c>
      <c r="CK2">
        <f t="array" ref="CK2">INDEX(Transcriptome!AT$2:AT$28,MATCH(1,(Transcriptome!$A$2:$A$28=$B2)*(Transcriptome!$C$2:$C$28=$G2),0))</f>
        <v>0.78913635335171373</v>
      </c>
      <c r="CL2">
        <f t="array" ref="CL2">INDEX(Transcriptome!AU$2:AU$28,MATCH(1,(Transcriptome!$A$2:$A$28=$B2)*(Transcriptome!$C$2:$C$28=$G2),0))</f>
        <v>1.0955732276146837</v>
      </c>
      <c r="CM2">
        <f t="array" ref="CM2">INDEX(Transcriptome!AV$2:AV$28,MATCH(1,(Transcriptome!$A$2:$A$28=$B2)*(Transcriptome!$C$2:$C$28=$G2),0))</f>
        <v>0.77932074550089292</v>
      </c>
      <c r="CN2">
        <f t="array" ref="CN2">INDEX(Transcriptome!AW$2:AW$28,MATCH(1,(Transcriptome!$A$2:$A$28=$B2)*(Transcriptome!$C$2:$C$28=$G2),0))</f>
        <v>0.3574610921833562</v>
      </c>
      <c r="CO2">
        <f t="array" ref="CO2">INDEX(Transcriptome!AX$2:AX$28,MATCH(1,(Transcriptome!$A$2:$A$28=$B2)*(Transcriptome!$C$2:$C$28=$G2),0))</f>
        <v>0.60924159907591313</v>
      </c>
      <c r="CP2">
        <f t="array" ref="CP2">INDEX(Transcriptome!AY$2:AY$28,MATCH(1,(Transcriptome!$A$2:$A$28=$B2)*(Transcriptome!$C$2:$C$28=$G2),0))</f>
        <v>1.3302930418847048</v>
      </c>
      <c r="CQ2">
        <f t="array" ref="CQ2">INDEX(Transcriptome!AZ$2:AZ$28,MATCH(1,(Transcriptome!$A$2:$A$28=$B2)*(Transcriptome!$C$2:$C$28=$G2),0))</f>
        <v>0.17765192077586467</v>
      </c>
      <c r="CR2">
        <f t="array" ref="CR2">INDEX(Transcriptome!BA$2:BA$28,MATCH(1,(Transcriptome!$A$2:$A$28=$B2)*(Transcriptome!$C$2:$C$28=$G2),0))</f>
        <v>3.9265845220091813</v>
      </c>
      <c r="CS2">
        <f t="array" ref="CS2">INDEX(Transcriptome!BB$2:BB$28,MATCH(1,(Transcriptome!$A$2:$A$28=$B2)*(Transcriptome!$C$2:$C$28=$G2),0))</f>
        <v>1.7652237467739826</v>
      </c>
      <c r="CT2">
        <f t="array" ref="CT2">INDEX(Transcriptome!BC$2:BC$28,MATCH(1,(Transcriptome!$A$2:$A$28=$B2)*(Transcriptome!$C$2:$C$28=$G2),0))</f>
        <v>0</v>
      </c>
      <c r="CU2">
        <f t="array" ref="CU2">INDEX(Transcriptome!BD$2:BD$28,MATCH(1,(Transcriptome!$A$2:$A$28=$B2)*(Transcriptome!$C$2:$C$28=$G2),0))</f>
        <v>2.0340158590476496</v>
      </c>
      <c r="CV2">
        <f t="array" ref="CV2">INDEX(Transcriptome!BE$2:BE$28,MATCH(1,(Transcriptome!$A$2:$A$28=$B2)*(Transcriptome!$C$2:$C$28=$G2),0))</f>
        <v>1.2384675842141977</v>
      </c>
      <c r="CW2">
        <f t="array" ref="CW2">INDEX(Transcriptome!BF$2:BF$28,MATCH(1,(Transcriptome!$A$2:$A$28=$B2)*(Transcriptome!$C$2:$C$28=$G2),0))</f>
        <v>1.7891928532218493</v>
      </c>
      <c r="CX2">
        <f t="array" ref="CX2">INDEX(Transcriptome!BG$2:BG$28,MATCH(1,(Transcriptome!$A$2:$A$28=$B2)*(Transcriptome!$C$2:$C$28=$G2),0))</f>
        <v>1.3443070491583662</v>
      </c>
      <c r="CY2">
        <f t="array" ref="CY2">INDEX(Transcriptome!BH$2:BH$28,MATCH(1,(Transcriptome!$A$2:$A$28=$B2)*(Transcriptome!$C$2:$C$28=$G2),0))</f>
        <v>0.49694341404239462</v>
      </c>
      <c r="CZ2">
        <f t="array" ref="CZ2">INDEX(Transcriptome!BI$2:BI$28,MATCH(1,(Transcriptome!$A$2:$A$28=$B2)*(Transcriptome!$C$2:$C$28=$G2),0))</f>
        <v>0</v>
      </c>
      <c r="DA2">
        <f t="array" ref="DA2">INDEX(Transcriptome!BJ$2:BJ$28,MATCH(1,(Transcriptome!$A$2:$A$28=$B2)*(Transcriptome!$C$2:$C$28=$G2),0))</f>
        <v>0</v>
      </c>
      <c r="DB2">
        <f t="array" ref="DB2">INDEX(Transcriptome!BK$2:BK$28,MATCH(1,(Transcriptome!$A$2:$A$28=$B2)*(Transcriptome!$C$2:$C$28=$G2),0))</f>
        <v>1.9331551708389507</v>
      </c>
      <c r="DC2">
        <f t="array" ref="DC2">INDEX(Transcriptome!BL$2:BL$28,MATCH(1,(Transcriptome!$A$2:$A$28=$B2)*(Transcriptome!$C$2:$C$28=$G2),0))</f>
        <v>1.0132237266750053</v>
      </c>
      <c r="DD2">
        <f t="array" ref="DD2">INDEX(Transcriptome!BM$2:BM$28,MATCH(1,(Transcriptome!$A$2:$A$28=$B2)*(Transcriptome!$C$2:$C$28=$G2),0))</f>
        <v>1.6368006957882133</v>
      </c>
      <c r="DE2">
        <f t="array" ref="DE2">INDEX(Transcriptome!BN$2:BN$28,MATCH(1,(Transcriptome!$A$2:$A$28=$B2)*(Transcriptome!$C$2:$C$28=$G2),0))</f>
        <v>6.7893281635503575</v>
      </c>
      <c r="DF2">
        <f t="array" ref="DF2">INDEX(Transcriptome!BO$2:BO$28,MATCH(1,(Transcriptome!$A$2:$A$28=$B2)*(Transcriptome!$C$2:$C$28=$G2),0))</f>
        <v>3.2652696236340111</v>
      </c>
      <c r="DG2">
        <f t="array" ref="DG2">INDEX(Transcriptome!BP$2:BP$28,MATCH(1,(Transcriptome!$A$2:$A$28=$B2)*(Transcriptome!$C$2:$C$28=$G2),0))</f>
        <v>0.49694341404239462</v>
      </c>
      <c r="DH2">
        <f t="array" ref="DH2">INDEX(Transcriptome!BQ$2:BQ$28,MATCH(1,(Transcriptome!$A$2:$A$28=$B2)*(Transcriptome!$C$2:$C$28=$G2),0))</f>
        <v>1</v>
      </c>
      <c r="DI2">
        <f t="array" ref="DI2">INDEX(Transcriptome!BR$2:BR$28,MATCH(1,(Transcriptome!$A$2:$A$28=$B2)*(Transcriptome!$C$2:$C$28=$G2),0))</f>
        <v>0.64149458034040685</v>
      </c>
    </row>
    <row r="3" spans="1:113" x14ac:dyDescent="0.15">
      <c r="A3">
        <f>'Measured Data'!A8</f>
        <v>1</v>
      </c>
      <c r="B3" s="86" t="s">
        <v>621</v>
      </c>
      <c r="C3" s="369" t="s">
        <v>549</v>
      </c>
      <c r="D3">
        <v>1</v>
      </c>
      <c r="E3">
        <f>'Measured Data'!H8</f>
        <v>0.67694525251388549</v>
      </c>
      <c r="F3" s="306">
        <f>'Measured Data'!K8</f>
        <v>97.035881042480469</v>
      </c>
      <c r="G3" t="s">
        <v>553</v>
      </c>
      <c r="H3" s="366">
        <f>'Measured Data'!B8</f>
        <v>43701</v>
      </c>
      <c r="I3" s="367">
        <f>'Measured Data'!C8</f>
        <v>0.44375000000000003</v>
      </c>
      <c r="J3">
        <f>'In Process Calc.'!B4</f>
        <v>0.88124999999854481</v>
      </c>
      <c r="K3">
        <f>'In Process Calc.'!C4</f>
        <v>21.149999999965075</v>
      </c>
      <c r="L3">
        <f>'Measured Data'!Y8</f>
        <v>28.944444444444443</v>
      </c>
      <c r="M3">
        <f>'Measured Data'!AE8</f>
        <v>3.2193605683836588</v>
      </c>
      <c r="N3">
        <f>'Measured Data'!Z8</f>
        <v>0.16</v>
      </c>
      <c r="O3">
        <f>'Post Process Calc.'!AM4</f>
        <v>4.1587448109858727</v>
      </c>
      <c r="P3">
        <f>'Post Process Calc.'!AN4</f>
        <v>9.183136845447784</v>
      </c>
      <c r="Q3">
        <f>'Measured Data'!AV8</f>
        <v>28.944444444444443</v>
      </c>
      <c r="R3">
        <f t="shared" ref="R3:R16" si="3">M3</f>
        <v>3.2193605683836588</v>
      </c>
      <c r="S3">
        <f t="shared" ref="S3:S16" si="4">N3</f>
        <v>0.16</v>
      </c>
      <c r="T3">
        <f>IF(ISBLANK('Measured Data'!AS8),'Post Process Calc.'!AM4,'Measured Data'!AS8)</f>
        <v>4.1587448109858727</v>
      </c>
      <c r="U3">
        <f>IF(ISBLANK('Measured Data'!AT8),'Post Process Calc.'!AN4,'Measured Data'!AT8)</f>
        <v>9.183136845447784</v>
      </c>
      <c r="V3">
        <f t="shared" ref="V3:V16" si="5">AVERAGE(L3,Q3)</f>
        <v>28.944444444444443</v>
      </c>
      <c r="W3">
        <f t="shared" si="0"/>
        <v>3.2193605683836588</v>
      </c>
      <c r="X3">
        <f t="shared" si="0"/>
        <v>0.16</v>
      </c>
      <c r="Y3">
        <f t="shared" si="0"/>
        <v>4.1587448109858727</v>
      </c>
      <c r="Z3">
        <f t="shared" si="0"/>
        <v>9.183136845447784</v>
      </c>
      <c r="AA3">
        <f>'Growth Regression'!P3</f>
        <v>1.8681800578496242E-2</v>
      </c>
      <c r="AB3">
        <f>'TL input - regression'!AA3/'Growth Regression'!$O$24</f>
        <v>0.83997190525436383</v>
      </c>
      <c r="AC3">
        <f>'Post Process Calc.'!J4</f>
        <v>0.10510199672380871</v>
      </c>
      <c r="AD3">
        <f>'Post Process Calc.'!P4</f>
        <v>8.2692283329692487E-2</v>
      </c>
      <c r="AE3">
        <f>'Post Process Calc.'!K4</f>
        <v>-2.4712119977088262E-3</v>
      </c>
      <c r="AF3">
        <f>'Post Process Calc.'!G4</f>
        <v>4.0039511041161512E-2</v>
      </c>
      <c r="AG3">
        <f>'Post Process Calc.'!H4</f>
        <v>-1.7736532325395475E-3</v>
      </c>
      <c r="AH3">
        <f>'Post Process Calc.'!AF4</f>
        <v>0.78678127825672639</v>
      </c>
      <c r="AI3">
        <f t="shared" ref="AI3:AJ16" si="6">AC3/0.0016</f>
        <v>65.688747952380439</v>
      </c>
      <c r="AJ3">
        <f t="shared" si="6"/>
        <v>51.682677081057804</v>
      </c>
      <c r="AK3">
        <f t="shared" si="1"/>
        <v>-1.5445074985680163</v>
      </c>
      <c r="AL3">
        <f t="shared" si="1"/>
        <v>25.024694400725945</v>
      </c>
      <c r="AM3">
        <f t="shared" si="1"/>
        <v>-1.1085332703372173</v>
      </c>
      <c r="AN3">
        <v>100</v>
      </c>
      <c r="AO3">
        <v>0.32</v>
      </c>
      <c r="AP3">
        <v>7</v>
      </c>
      <c r="AQ3">
        <v>0.7</v>
      </c>
      <c r="AR3">
        <f t="shared" si="2"/>
        <v>5.0118723362727164E-8</v>
      </c>
      <c r="AS3">
        <v>1</v>
      </c>
      <c r="AT3">
        <v>0.311</v>
      </c>
      <c r="AU3">
        <f t="array" ref="AU3">INDEX(Transcriptome!D$2:D$28,MATCH(1,(Transcriptome!$A$2:$A$28=$B3)*(Transcriptome!$C$2:$C$28=$G3),0))</f>
        <v>0.67697416347644135</v>
      </c>
      <c r="AV3">
        <f t="array" ref="AV3">INDEX(Transcriptome!E$2:E$28,MATCH(1,(Transcriptome!$A$2:$A$28=$B3)*(Transcriptome!$C$2:$C$28=$G3),0))</f>
        <v>0.97108591748632156</v>
      </c>
      <c r="AW3">
        <f t="array" ref="AW3">INDEX(Transcriptome!F$2:F$28,MATCH(1,(Transcriptome!$A$2:$A$28=$B3)*(Transcriptome!$C$2:$C$28=$G3),0))</f>
        <v>0.61159395105760916</v>
      </c>
      <c r="AX3">
        <f t="array" ref="AX3">INDEX(Transcriptome!G$2:G$28,MATCH(1,(Transcriptome!$A$2:$A$28=$B3)*(Transcriptome!$C$2:$C$28=$G3),0))</f>
        <v>0.75414555079240442</v>
      </c>
      <c r="AY3">
        <f t="array" ref="AY3">INDEX(Transcriptome!H$2:H$28,MATCH(1,(Transcriptome!$A$2:$A$28=$B3)*(Transcriptome!$C$2:$C$28=$G3),0))</f>
        <v>0</v>
      </c>
      <c r="AZ3">
        <f t="array" ref="AZ3">INDEX(Transcriptome!I$2:I$28,MATCH(1,(Transcriptome!$A$2:$A$28=$B3)*(Transcriptome!$C$2:$C$28=$G3),0))</f>
        <v>1.4844654585909585</v>
      </c>
      <c r="BA3">
        <f t="array" ref="BA3">INDEX(Transcriptome!J$2:J$28,MATCH(1,(Transcriptome!$A$2:$A$28=$B3)*(Transcriptome!$C$2:$C$28=$G3),0))</f>
        <v>0.85917975846206451</v>
      </c>
      <c r="BB3">
        <f t="array" ref="BB3">INDEX(Transcriptome!K$2:K$28,MATCH(1,(Transcriptome!$A$2:$A$28=$B3)*(Transcriptome!$C$2:$C$28=$G3),0))</f>
        <v>0.67979984064438015</v>
      </c>
      <c r="BC3">
        <f t="array" ref="BC3">INDEX(Transcriptome!L$2:L$28,MATCH(1,(Transcriptome!$A$2:$A$28=$B3)*(Transcriptome!$C$2:$C$28=$G3),0))</f>
        <v>0.86197397339629678</v>
      </c>
      <c r="BD3">
        <f t="array" ref="BD3">INDEX(Transcriptome!M$2:M$28,MATCH(1,(Transcriptome!$A$2:$A$28=$B3)*(Transcriptome!$C$2:$C$28=$G3),0))</f>
        <v>0.41489292893504365</v>
      </c>
      <c r="BE3">
        <f t="array" ref="BE3">INDEX(Transcriptome!N$2:N$28,MATCH(1,(Transcriptome!$A$2:$A$28=$B3)*(Transcriptome!$C$2:$C$28=$G3),0))</f>
        <v>1.0192056884379528</v>
      </c>
      <c r="BF3">
        <f t="array" ref="BF3">INDEX(Transcriptome!O$2:O$28,MATCH(1,(Transcriptome!$A$2:$A$28=$B3)*(Transcriptome!$C$2:$C$28=$G3),0))</f>
        <v>1.1375110307944778</v>
      </c>
      <c r="BG3">
        <f t="array" ref="BG3">INDEX(Transcriptome!P$2:P$28,MATCH(1,(Transcriptome!$A$2:$A$28=$B3)*(Transcriptome!$C$2:$C$28=$G3),0))</f>
        <v>1.0221744298686861</v>
      </c>
      <c r="BH3">
        <f t="array" ref="BH3">INDEX(Transcriptome!Q$2:Q$28,MATCH(1,(Transcriptome!$A$2:$A$28=$B3)*(Transcriptome!$C$2:$C$28=$G3),0))</f>
        <v>0.6034062973983999</v>
      </c>
      <c r="BI3">
        <f t="array" ref="BI3">INDEX(Transcriptome!R$2:R$28,MATCH(1,(Transcriptome!$A$2:$A$28=$B3)*(Transcriptome!$C$2:$C$28=$G3),0))</f>
        <v>0.65575695671676482</v>
      </c>
      <c r="BJ3">
        <f t="array" ref="BJ3">INDEX(Transcriptome!S$2:S$28,MATCH(1,(Transcriptome!$A$2:$A$28=$B3)*(Transcriptome!$C$2:$C$28=$G3),0))</f>
        <v>0.51876323893668463</v>
      </c>
      <c r="BK3">
        <f t="array" ref="BK3">INDEX(Transcriptome!T$2:T$28,MATCH(1,(Transcriptome!$A$2:$A$28=$B3)*(Transcriptome!$C$2:$C$28=$G3),0))</f>
        <v>1.4338252541535452</v>
      </c>
      <c r="BL3">
        <f t="array" ref="BL3">INDEX(Transcriptome!U$2:U$28,MATCH(1,(Transcriptome!$A$2:$A$28=$B3)*(Transcriptome!$C$2:$C$28=$G3),0))</f>
        <v>3.3039930251733853</v>
      </c>
      <c r="BM3">
        <f t="array" ref="BM3">INDEX(Transcriptome!V$2:V$28,MATCH(1,(Transcriptome!$A$2:$A$28=$B3)*(Transcriptome!$C$2:$C$28=$G3),0))</f>
        <v>0</v>
      </c>
      <c r="BN3">
        <f t="array" ref="BN3">INDEX(Transcriptome!W$2:W$28,MATCH(1,(Transcriptome!$A$2:$A$28=$B3)*(Transcriptome!$C$2:$C$28=$G3),0))</f>
        <v>0</v>
      </c>
      <c r="BO3">
        <f t="array" ref="BO3">INDEX(Transcriptome!X$2:X$28,MATCH(1,(Transcriptome!$A$2:$A$28=$B3)*(Transcriptome!$C$2:$C$28=$G3),0))</f>
        <v>1.0224305545246637</v>
      </c>
      <c r="BP3">
        <f t="array" ref="BP3">INDEX(Transcriptome!Y$2:Y$28,MATCH(1,(Transcriptome!$A$2:$A$28=$B3)*(Transcriptome!$C$2:$C$28=$G3),0))</f>
        <v>0</v>
      </c>
      <c r="BQ3">
        <f t="array" ref="BQ3">INDEX(Transcriptome!Z$2:Z$28,MATCH(1,(Transcriptome!$A$2:$A$28=$B3)*(Transcriptome!$C$2:$C$28=$G3),0))</f>
        <v>0.38707518087448878</v>
      </c>
      <c r="BR3">
        <f t="array" ref="BR3">INDEX(Transcriptome!AA$2:AA$28,MATCH(1,(Transcriptome!$A$2:$A$28=$B3)*(Transcriptome!$C$2:$C$28=$G3),0))</f>
        <v>1.0007014531014189</v>
      </c>
      <c r="BS3">
        <f t="array" ref="BS3">INDEX(Transcriptome!AB$2:AB$28,MATCH(1,(Transcriptome!$A$2:$A$28=$B3)*(Transcriptome!$C$2:$C$28=$G3),0))</f>
        <v>0.45922207189374725</v>
      </c>
      <c r="BT3">
        <f t="array" ref="BT3">INDEX(Transcriptome!AC$2:AC$28,MATCH(1,(Transcriptome!$A$2:$A$28=$B3)*(Transcriptome!$C$2:$C$28=$G3),0))</f>
        <v>1.9237196641470735</v>
      </c>
      <c r="BU3">
        <f t="array" ref="BU3">INDEX(Transcriptome!AD$2:AD$28,MATCH(1,(Transcriptome!$A$2:$A$28=$B3)*(Transcriptome!$C$2:$C$28=$G3),0))</f>
        <v>1.032816463227298</v>
      </c>
      <c r="BV3">
        <f t="array" ref="BV3">INDEX(Transcriptome!AE$2:AE$28,MATCH(1,(Transcriptome!$A$2:$A$28=$B3)*(Transcriptome!$C$2:$C$28=$G3),0))</f>
        <v>2.7640811294278844</v>
      </c>
      <c r="BW3">
        <f t="array" ref="BW3">INDEX(Transcriptome!AF$2:AF$28,MATCH(1,(Transcriptome!$A$2:$A$28=$B3)*(Transcriptome!$C$2:$C$28=$G3),0))</f>
        <v>1.0852354300960789</v>
      </c>
      <c r="BX3">
        <f t="array" ref="BX3">INDEX(Transcriptome!AG$2:AG$28,MATCH(1,(Transcriptome!$A$2:$A$28=$B3)*(Transcriptome!$C$2:$C$28=$G3),0))</f>
        <v>1.1522363311649035</v>
      </c>
      <c r="BY3">
        <f t="array" ref="BY3">INDEX(Transcriptome!AH$2:AH$28,MATCH(1,(Transcriptome!$A$2:$A$28=$B3)*(Transcriptome!$C$2:$C$28=$G3),0))</f>
        <v>2.6437399796589114</v>
      </c>
      <c r="BZ3">
        <f t="array" ref="BZ3">INDEX(Transcriptome!AI$2:AI$28,MATCH(1,(Transcriptome!$A$2:$A$28=$B3)*(Transcriptome!$C$2:$C$28=$G3),0))</f>
        <v>0.82173758258465357</v>
      </c>
      <c r="CA3">
        <f t="array" ref="CA3">INDEX(Transcriptome!AJ$2:AJ$28,MATCH(1,(Transcriptome!$A$2:$A$28=$B3)*(Transcriptome!$C$2:$C$28=$G3),0))</f>
        <v>1.051351329393547</v>
      </c>
      <c r="CB3">
        <f t="array" ref="CB3">INDEX(Transcriptome!AK$2:AK$28,MATCH(1,(Transcriptome!$A$2:$A$28=$B3)*(Transcriptome!$C$2:$C$28=$G3),0))</f>
        <v>0.9880498731503139</v>
      </c>
      <c r="CC3">
        <f t="array" ref="CC3">INDEX(Transcriptome!AL$2:AL$28,MATCH(1,(Transcriptome!$A$2:$A$28=$B3)*(Transcriptome!$C$2:$C$28=$G3),0))</f>
        <v>1</v>
      </c>
      <c r="CD3">
        <f t="array" ref="CD3">INDEX(Transcriptome!AM$2:AM$28,MATCH(1,(Transcriptome!$A$2:$A$28=$B3)*(Transcriptome!$C$2:$C$28=$G3),0))</f>
        <v>0.45099822174046988</v>
      </c>
      <c r="CE3">
        <f t="array" ref="CE3">INDEX(Transcriptome!AN$2:AN$28,MATCH(1,(Transcriptome!$A$2:$A$28=$B3)*(Transcriptome!$C$2:$C$28=$G3),0))</f>
        <v>0.69927272792717565</v>
      </c>
      <c r="CF3">
        <f t="array" ref="CF3">INDEX(Transcriptome!AO$2:AO$28,MATCH(1,(Transcriptome!$A$2:$A$28=$B3)*(Transcriptome!$C$2:$C$28=$G3),0))</f>
        <v>1.4332145824757092</v>
      </c>
      <c r="CG3">
        <f t="array" ref="CG3">INDEX(Transcriptome!AP$2:AP$28,MATCH(1,(Transcriptome!$A$2:$A$28=$B3)*(Transcriptome!$C$2:$C$28=$G3),0))</f>
        <v>1.0463433183368731</v>
      </c>
      <c r="CH3">
        <f t="array" ref="CH3">INDEX(Transcriptome!AQ$2:AQ$28,MATCH(1,(Transcriptome!$A$2:$A$28=$B3)*(Transcriptome!$C$2:$C$28=$G3),0))</f>
        <v>1.8203185065571639</v>
      </c>
      <c r="CI3">
        <f t="array" ref="CI3">INDEX(Transcriptome!AR$2:AR$28,MATCH(1,(Transcriptome!$A$2:$A$28=$B3)*(Transcriptome!$C$2:$C$28=$G3),0))</f>
        <v>0.58064505333843308</v>
      </c>
      <c r="CJ3">
        <f t="array" ref="CJ3">INDEX(Transcriptome!AS$2:AS$28,MATCH(1,(Transcriptome!$A$2:$A$28=$B3)*(Transcriptome!$C$2:$C$28=$G3),0))</f>
        <v>1.0994730472011087</v>
      </c>
      <c r="CK3">
        <f t="array" ref="CK3">INDEX(Transcriptome!AT$2:AT$28,MATCH(1,(Transcriptome!$A$2:$A$28=$B3)*(Transcriptome!$C$2:$C$28=$G3),0))</f>
        <v>0.78913635335171373</v>
      </c>
      <c r="CL3">
        <f t="array" ref="CL3">INDEX(Transcriptome!AU$2:AU$28,MATCH(1,(Transcriptome!$A$2:$A$28=$B3)*(Transcriptome!$C$2:$C$28=$G3),0))</f>
        <v>1.0955732276146837</v>
      </c>
      <c r="CM3">
        <f t="array" ref="CM3">INDEX(Transcriptome!AV$2:AV$28,MATCH(1,(Transcriptome!$A$2:$A$28=$B3)*(Transcriptome!$C$2:$C$28=$G3),0))</f>
        <v>0.77932074550089292</v>
      </c>
      <c r="CN3">
        <f t="array" ref="CN3">INDEX(Transcriptome!AW$2:AW$28,MATCH(1,(Transcriptome!$A$2:$A$28=$B3)*(Transcriptome!$C$2:$C$28=$G3),0))</f>
        <v>0.3574610921833562</v>
      </c>
      <c r="CO3">
        <f t="array" ref="CO3">INDEX(Transcriptome!AX$2:AX$28,MATCH(1,(Transcriptome!$A$2:$A$28=$B3)*(Transcriptome!$C$2:$C$28=$G3),0))</f>
        <v>0.60924159907591313</v>
      </c>
      <c r="CP3">
        <f t="array" ref="CP3">INDEX(Transcriptome!AY$2:AY$28,MATCH(1,(Transcriptome!$A$2:$A$28=$B3)*(Transcriptome!$C$2:$C$28=$G3),0))</f>
        <v>1.3302930418847048</v>
      </c>
      <c r="CQ3">
        <f t="array" ref="CQ3">INDEX(Transcriptome!AZ$2:AZ$28,MATCH(1,(Transcriptome!$A$2:$A$28=$B3)*(Transcriptome!$C$2:$C$28=$G3),0))</f>
        <v>0.17765192077586467</v>
      </c>
      <c r="CR3">
        <f t="array" ref="CR3">INDEX(Transcriptome!BA$2:BA$28,MATCH(1,(Transcriptome!$A$2:$A$28=$B3)*(Transcriptome!$C$2:$C$28=$G3),0))</f>
        <v>3.9265845220091813</v>
      </c>
      <c r="CS3">
        <f t="array" ref="CS3">INDEX(Transcriptome!BB$2:BB$28,MATCH(1,(Transcriptome!$A$2:$A$28=$B3)*(Transcriptome!$C$2:$C$28=$G3),0))</f>
        <v>1.7652237467739826</v>
      </c>
      <c r="CT3">
        <f t="array" ref="CT3">INDEX(Transcriptome!BC$2:BC$28,MATCH(1,(Transcriptome!$A$2:$A$28=$B3)*(Transcriptome!$C$2:$C$28=$G3),0))</f>
        <v>0</v>
      </c>
      <c r="CU3">
        <f t="array" ref="CU3">INDEX(Transcriptome!BD$2:BD$28,MATCH(1,(Transcriptome!$A$2:$A$28=$B3)*(Transcriptome!$C$2:$C$28=$G3),0))</f>
        <v>2.0340158590476496</v>
      </c>
      <c r="CV3">
        <f t="array" ref="CV3">INDEX(Transcriptome!BE$2:BE$28,MATCH(1,(Transcriptome!$A$2:$A$28=$B3)*(Transcriptome!$C$2:$C$28=$G3),0))</f>
        <v>1.2384675842141977</v>
      </c>
      <c r="CW3">
        <f t="array" ref="CW3">INDEX(Transcriptome!BF$2:BF$28,MATCH(1,(Transcriptome!$A$2:$A$28=$B3)*(Transcriptome!$C$2:$C$28=$G3),0))</f>
        <v>1.7891928532218493</v>
      </c>
      <c r="CX3">
        <f t="array" ref="CX3">INDEX(Transcriptome!BG$2:BG$28,MATCH(1,(Transcriptome!$A$2:$A$28=$B3)*(Transcriptome!$C$2:$C$28=$G3),0))</f>
        <v>1.3443070491583662</v>
      </c>
      <c r="CY3">
        <f t="array" ref="CY3">INDEX(Transcriptome!BH$2:BH$28,MATCH(1,(Transcriptome!$A$2:$A$28=$B3)*(Transcriptome!$C$2:$C$28=$G3),0))</f>
        <v>0.49694341404239462</v>
      </c>
      <c r="CZ3">
        <f t="array" ref="CZ3">INDEX(Transcriptome!BI$2:BI$28,MATCH(1,(Transcriptome!$A$2:$A$28=$B3)*(Transcriptome!$C$2:$C$28=$G3),0))</f>
        <v>0</v>
      </c>
      <c r="DA3">
        <f t="array" ref="DA3">INDEX(Transcriptome!BJ$2:BJ$28,MATCH(1,(Transcriptome!$A$2:$A$28=$B3)*(Transcriptome!$C$2:$C$28=$G3),0))</f>
        <v>0</v>
      </c>
      <c r="DB3">
        <f t="array" ref="DB3">INDEX(Transcriptome!BK$2:BK$28,MATCH(1,(Transcriptome!$A$2:$A$28=$B3)*(Transcriptome!$C$2:$C$28=$G3),0))</f>
        <v>1.9331551708389507</v>
      </c>
      <c r="DC3">
        <f t="array" ref="DC3">INDEX(Transcriptome!BL$2:BL$28,MATCH(1,(Transcriptome!$A$2:$A$28=$B3)*(Transcriptome!$C$2:$C$28=$G3),0))</f>
        <v>1.0132237266750053</v>
      </c>
      <c r="DD3">
        <f t="array" ref="DD3">INDEX(Transcriptome!BM$2:BM$28,MATCH(1,(Transcriptome!$A$2:$A$28=$B3)*(Transcriptome!$C$2:$C$28=$G3),0))</f>
        <v>1.6368006957882133</v>
      </c>
      <c r="DE3">
        <f t="array" ref="DE3">INDEX(Transcriptome!BN$2:BN$28,MATCH(1,(Transcriptome!$A$2:$A$28=$B3)*(Transcriptome!$C$2:$C$28=$G3),0))</f>
        <v>6.7893281635503575</v>
      </c>
      <c r="DF3">
        <f t="array" ref="DF3">INDEX(Transcriptome!BO$2:BO$28,MATCH(1,(Transcriptome!$A$2:$A$28=$B3)*(Transcriptome!$C$2:$C$28=$G3),0))</f>
        <v>3.2652696236340111</v>
      </c>
      <c r="DG3">
        <f t="array" ref="DG3">INDEX(Transcriptome!BP$2:BP$28,MATCH(1,(Transcriptome!$A$2:$A$28=$B3)*(Transcriptome!$C$2:$C$28=$G3),0))</f>
        <v>0.49694341404239462</v>
      </c>
      <c r="DH3">
        <f t="array" ref="DH3">INDEX(Transcriptome!BQ$2:BQ$28,MATCH(1,(Transcriptome!$A$2:$A$28=$B3)*(Transcriptome!$C$2:$C$28=$G3),0))</f>
        <v>1</v>
      </c>
      <c r="DI3">
        <f t="array" ref="DI3">INDEX(Transcriptome!BR$2:BR$28,MATCH(1,(Transcriptome!$A$2:$A$28=$B3)*(Transcriptome!$C$2:$C$28=$G3),0))</f>
        <v>0.64149458034040685</v>
      </c>
    </row>
    <row r="4" spans="1:113" x14ac:dyDescent="0.15">
      <c r="A4">
        <f>'Measured Data'!A9</f>
        <v>2</v>
      </c>
      <c r="B4" s="86" t="s">
        <v>621</v>
      </c>
      <c r="C4" s="369" t="s">
        <v>549</v>
      </c>
      <c r="D4">
        <v>1</v>
      </c>
      <c r="E4">
        <f>'Measured Data'!H9</f>
        <v>1.0469249320983887</v>
      </c>
      <c r="F4" s="306">
        <f>'Measured Data'!K9</f>
        <v>94.965446472167969</v>
      </c>
      <c r="G4" t="s">
        <v>553</v>
      </c>
      <c r="H4" s="366">
        <f>'Measured Data'!B9</f>
        <v>43702</v>
      </c>
      <c r="I4" s="367">
        <f>'Measured Data'!C9</f>
        <v>0.36736111111111108</v>
      </c>
      <c r="J4">
        <f>'In Process Calc.'!B5</f>
        <v>1.804861111108039</v>
      </c>
      <c r="K4">
        <f>'In Process Calc.'!C5</f>
        <v>43.316666666592937</v>
      </c>
      <c r="L4">
        <f>'Measured Data'!Y9</f>
        <v>27.444444444444446</v>
      </c>
      <c r="M4">
        <f>'Measured Data'!AE9</f>
        <v>3.8854351687388986</v>
      </c>
      <c r="N4">
        <f>'Measured Data'!Z9</f>
        <v>0.18</v>
      </c>
      <c r="O4">
        <f>'Post Process Calc.'!AM5</f>
        <v>3.4380816187269287</v>
      </c>
      <c r="P4">
        <f>'Post Process Calc.'!AN5</f>
        <v>9.2076157851329921</v>
      </c>
      <c r="Q4">
        <f>'Measured Data'!AV9</f>
        <v>27.444444444444446</v>
      </c>
      <c r="R4">
        <f t="shared" si="3"/>
        <v>3.8854351687388986</v>
      </c>
      <c r="S4">
        <f t="shared" si="4"/>
        <v>0.18</v>
      </c>
      <c r="T4">
        <f>IF(ISBLANK('Measured Data'!AS9),'Post Process Calc.'!AM5,'Measured Data'!AS9)</f>
        <v>3.4445958219800183</v>
      </c>
      <c r="U4">
        <f>IF(ISBLANK('Measured Data'!AT9),'Post Process Calc.'!AN5,'Measured Data'!AT9)</f>
        <v>9.365937946059649</v>
      </c>
      <c r="V4">
        <f t="shared" si="5"/>
        <v>27.444444444444446</v>
      </c>
      <c r="W4">
        <f t="shared" si="0"/>
        <v>3.8854351687388986</v>
      </c>
      <c r="X4">
        <f t="shared" si="0"/>
        <v>0.18</v>
      </c>
      <c r="Y4">
        <f t="shared" si="0"/>
        <v>3.4413387203534738</v>
      </c>
      <c r="Z4">
        <f t="shared" si="0"/>
        <v>9.2867768655963197</v>
      </c>
      <c r="AA4">
        <f>'Growth Regression'!P4</f>
        <v>1.6953010552766736E-2</v>
      </c>
      <c r="AB4">
        <f>'TL input - regression'!AA4/'Growth Regression'!$O$24</f>
        <v>0.76224197522993997</v>
      </c>
      <c r="AC4">
        <f>'Post Process Calc.'!J5</f>
        <v>6.2135760398840535E-2</v>
      </c>
      <c r="AD4">
        <f>'Post Process Calc.'!P5</f>
        <v>5.5301062268909067E-2</v>
      </c>
      <c r="AE4">
        <f>'Post Process Calc.'!K5</f>
        <v>-1.704950822015491E-3</v>
      </c>
      <c r="AF4">
        <f>'Post Process Calc.'!G5</f>
        <v>3.4626826065946296E-2</v>
      </c>
      <c r="AG4">
        <f>'Post Process Calc.'!H5</f>
        <v>-5.6650964162119366E-4</v>
      </c>
      <c r="AH4">
        <f>'Post Process Calc.'!AF5</f>
        <v>0.89000379031236565</v>
      </c>
      <c r="AI4">
        <f t="shared" si="6"/>
        <v>38.834850249275334</v>
      </c>
      <c r="AJ4">
        <f t="shared" si="6"/>
        <v>34.563163918068163</v>
      </c>
      <c r="AK4">
        <f t="shared" si="1"/>
        <v>-1.0655942637596818</v>
      </c>
      <c r="AL4">
        <f t="shared" si="1"/>
        <v>21.641766291216435</v>
      </c>
      <c r="AM4">
        <f t="shared" si="1"/>
        <v>-0.35406852601324601</v>
      </c>
      <c r="AN4">
        <v>100</v>
      </c>
      <c r="AO4">
        <v>0.32</v>
      </c>
      <c r="AP4">
        <v>7</v>
      </c>
      <c r="AQ4">
        <v>0.7</v>
      </c>
      <c r="AR4">
        <f t="shared" si="2"/>
        <v>5.0118723362727164E-8</v>
      </c>
      <c r="AS4">
        <v>1</v>
      </c>
      <c r="AT4">
        <v>0.311</v>
      </c>
      <c r="AU4">
        <f t="array" ref="AU4">INDEX(Transcriptome!D$2:D$28,MATCH(1,(Transcriptome!$A$2:$A$28=$B4)*(Transcriptome!$C$2:$C$28=$G4),0))</f>
        <v>0.67697416347644135</v>
      </c>
      <c r="AV4">
        <f t="array" ref="AV4">INDEX(Transcriptome!E$2:E$28,MATCH(1,(Transcriptome!$A$2:$A$28=$B4)*(Transcriptome!$C$2:$C$28=$G4),0))</f>
        <v>0.97108591748632156</v>
      </c>
      <c r="AW4">
        <f t="array" ref="AW4">INDEX(Transcriptome!F$2:F$28,MATCH(1,(Transcriptome!$A$2:$A$28=$B4)*(Transcriptome!$C$2:$C$28=$G4),0))</f>
        <v>0.61159395105760916</v>
      </c>
      <c r="AX4">
        <f t="array" ref="AX4">INDEX(Transcriptome!G$2:G$28,MATCH(1,(Transcriptome!$A$2:$A$28=$B4)*(Transcriptome!$C$2:$C$28=$G4),0))</f>
        <v>0.75414555079240442</v>
      </c>
      <c r="AY4">
        <f t="array" ref="AY4">INDEX(Transcriptome!H$2:H$28,MATCH(1,(Transcriptome!$A$2:$A$28=$B4)*(Transcriptome!$C$2:$C$28=$G4),0))</f>
        <v>0</v>
      </c>
      <c r="AZ4">
        <f t="array" ref="AZ4">INDEX(Transcriptome!I$2:I$28,MATCH(1,(Transcriptome!$A$2:$A$28=$B4)*(Transcriptome!$C$2:$C$28=$G4),0))</f>
        <v>1.4844654585909585</v>
      </c>
      <c r="BA4">
        <f t="array" ref="BA4">INDEX(Transcriptome!J$2:J$28,MATCH(1,(Transcriptome!$A$2:$A$28=$B4)*(Transcriptome!$C$2:$C$28=$G4),0))</f>
        <v>0.85917975846206451</v>
      </c>
      <c r="BB4">
        <f t="array" ref="BB4">INDEX(Transcriptome!K$2:K$28,MATCH(1,(Transcriptome!$A$2:$A$28=$B4)*(Transcriptome!$C$2:$C$28=$G4),0))</f>
        <v>0.67979984064438015</v>
      </c>
      <c r="BC4">
        <f t="array" ref="BC4">INDEX(Transcriptome!L$2:L$28,MATCH(1,(Transcriptome!$A$2:$A$28=$B4)*(Transcriptome!$C$2:$C$28=$G4),0))</f>
        <v>0.86197397339629678</v>
      </c>
      <c r="BD4">
        <f t="array" ref="BD4">INDEX(Transcriptome!M$2:M$28,MATCH(1,(Transcriptome!$A$2:$A$28=$B4)*(Transcriptome!$C$2:$C$28=$G4),0))</f>
        <v>0.41489292893504365</v>
      </c>
      <c r="BE4">
        <f t="array" ref="BE4">INDEX(Transcriptome!N$2:N$28,MATCH(1,(Transcriptome!$A$2:$A$28=$B4)*(Transcriptome!$C$2:$C$28=$G4),0))</f>
        <v>1.0192056884379528</v>
      </c>
      <c r="BF4">
        <f t="array" ref="BF4">INDEX(Transcriptome!O$2:O$28,MATCH(1,(Transcriptome!$A$2:$A$28=$B4)*(Transcriptome!$C$2:$C$28=$G4),0))</f>
        <v>1.1375110307944778</v>
      </c>
      <c r="BG4">
        <f t="array" ref="BG4">INDEX(Transcriptome!P$2:P$28,MATCH(1,(Transcriptome!$A$2:$A$28=$B4)*(Transcriptome!$C$2:$C$28=$G4),0))</f>
        <v>1.0221744298686861</v>
      </c>
      <c r="BH4">
        <f t="array" ref="BH4">INDEX(Transcriptome!Q$2:Q$28,MATCH(1,(Transcriptome!$A$2:$A$28=$B4)*(Transcriptome!$C$2:$C$28=$G4),0))</f>
        <v>0.6034062973983999</v>
      </c>
      <c r="BI4">
        <f t="array" ref="BI4">INDEX(Transcriptome!R$2:R$28,MATCH(1,(Transcriptome!$A$2:$A$28=$B4)*(Transcriptome!$C$2:$C$28=$G4),0))</f>
        <v>0.65575695671676482</v>
      </c>
      <c r="BJ4">
        <f t="array" ref="BJ4">INDEX(Transcriptome!S$2:S$28,MATCH(1,(Transcriptome!$A$2:$A$28=$B4)*(Transcriptome!$C$2:$C$28=$G4),0))</f>
        <v>0.51876323893668463</v>
      </c>
      <c r="BK4">
        <f t="array" ref="BK4">INDEX(Transcriptome!T$2:T$28,MATCH(1,(Transcriptome!$A$2:$A$28=$B4)*(Transcriptome!$C$2:$C$28=$G4),0))</f>
        <v>1.4338252541535452</v>
      </c>
      <c r="BL4">
        <f t="array" ref="BL4">INDEX(Transcriptome!U$2:U$28,MATCH(1,(Transcriptome!$A$2:$A$28=$B4)*(Transcriptome!$C$2:$C$28=$G4),0))</f>
        <v>3.3039930251733853</v>
      </c>
      <c r="BM4">
        <f t="array" ref="BM4">INDEX(Transcriptome!V$2:V$28,MATCH(1,(Transcriptome!$A$2:$A$28=$B4)*(Transcriptome!$C$2:$C$28=$G4),0))</f>
        <v>0</v>
      </c>
      <c r="BN4">
        <f t="array" ref="BN4">INDEX(Transcriptome!W$2:W$28,MATCH(1,(Transcriptome!$A$2:$A$28=$B4)*(Transcriptome!$C$2:$C$28=$G4),0))</f>
        <v>0</v>
      </c>
      <c r="BO4">
        <f t="array" ref="BO4">INDEX(Transcriptome!X$2:X$28,MATCH(1,(Transcriptome!$A$2:$A$28=$B4)*(Transcriptome!$C$2:$C$28=$G4),0))</f>
        <v>1.0224305545246637</v>
      </c>
      <c r="BP4">
        <f t="array" ref="BP4">INDEX(Transcriptome!Y$2:Y$28,MATCH(1,(Transcriptome!$A$2:$A$28=$B4)*(Transcriptome!$C$2:$C$28=$G4),0))</f>
        <v>0</v>
      </c>
      <c r="BQ4">
        <f t="array" ref="BQ4">INDEX(Transcriptome!Z$2:Z$28,MATCH(1,(Transcriptome!$A$2:$A$28=$B4)*(Transcriptome!$C$2:$C$28=$G4),0))</f>
        <v>0.38707518087448878</v>
      </c>
      <c r="BR4">
        <f t="array" ref="BR4">INDEX(Transcriptome!AA$2:AA$28,MATCH(1,(Transcriptome!$A$2:$A$28=$B4)*(Transcriptome!$C$2:$C$28=$G4),0))</f>
        <v>1.0007014531014189</v>
      </c>
      <c r="BS4">
        <f t="array" ref="BS4">INDEX(Transcriptome!AB$2:AB$28,MATCH(1,(Transcriptome!$A$2:$A$28=$B4)*(Transcriptome!$C$2:$C$28=$G4),0))</f>
        <v>0.45922207189374725</v>
      </c>
      <c r="BT4">
        <f t="array" ref="BT4">INDEX(Transcriptome!AC$2:AC$28,MATCH(1,(Transcriptome!$A$2:$A$28=$B4)*(Transcriptome!$C$2:$C$28=$G4),0))</f>
        <v>1.9237196641470735</v>
      </c>
      <c r="BU4">
        <f t="array" ref="BU4">INDEX(Transcriptome!AD$2:AD$28,MATCH(1,(Transcriptome!$A$2:$A$28=$B4)*(Transcriptome!$C$2:$C$28=$G4),0))</f>
        <v>1.032816463227298</v>
      </c>
      <c r="BV4">
        <f t="array" ref="BV4">INDEX(Transcriptome!AE$2:AE$28,MATCH(1,(Transcriptome!$A$2:$A$28=$B4)*(Transcriptome!$C$2:$C$28=$G4),0))</f>
        <v>2.7640811294278844</v>
      </c>
      <c r="BW4">
        <f t="array" ref="BW4">INDEX(Transcriptome!AF$2:AF$28,MATCH(1,(Transcriptome!$A$2:$A$28=$B4)*(Transcriptome!$C$2:$C$28=$G4),0))</f>
        <v>1.0852354300960789</v>
      </c>
      <c r="BX4">
        <f t="array" ref="BX4">INDEX(Transcriptome!AG$2:AG$28,MATCH(1,(Transcriptome!$A$2:$A$28=$B4)*(Transcriptome!$C$2:$C$28=$G4),0))</f>
        <v>1.1522363311649035</v>
      </c>
      <c r="BY4">
        <f t="array" ref="BY4">INDEX(Transcriptome!AH$2:AH$28,MATCH(1,(Transcriptome!$A$2:$A$28=$B4)*(Transcriptome!$C$2:$C$28=$G4),0))</f>
        <v>2.6437399796589114</v>
      </c>
      <c r="BZ4">
        <f t="array" ref="BZ4">INDEX(Transcriptome!AI$2:AI$28,MATCH(1,(Transcriptome!$A$2:$A$28=$B4)*(Transcriptome!$C$2:$C$28=$G4),0))</f>
        <v>0.82173758258465357</v>
      </c>
      <c r="CA4">
        <f t="array" ref="CA4">INDEX(Transcriptome!AJ$2:AJ$28,MATCH(1,(Transcriptome!$A$2:$A$28=$B4)*(Transcriptome!$C$2:$C$28=$G4),0))</f>
        <v>1.051351329393547</v>
      </c>
      <c r="CB4">
        <f t="array" ref="CB4">INDEX(Transcriptome!AK$2:AK$28,MATCH(1,(Transcriptome!$A$2:$A$28=$B4)*(Transcriptome!$C$2:$C$28=$G4),0))</f>
        <v>0.9880498731503139</v>
      </c>
      <c r="CC4">
        <f t="array" ref="CC4">INDEX(Transcriptome!AL$2:AL$28,MATCH(1,(Transcriptome!$A$2:$A$28=$B4)*(Transcriptome!$C$2:$C$28=$G4),0))</f>
        <v>1</v>
      </c>
      <c r="CD4">
        <f t="array" ref="CD4">INDEX(Transcriptome!AM$2:AM$28,MATCH(1,(Transcriptome!$A$2:$A$28=$B4)*(Transcriptome!$C$2:$C$28=$G4),0))</f>
        <v>0.45099822174046988</v>
      </c>
      <c r="CE4">
        <f t="array" ref="CE4">INDEX(Transcriptome!AN$2:AN$28,MATCH(1,(Transcriptome!$A$2:$A$28=$B4)*(Transcriptome!$C$2:$C$28=$G4),0))</f>
        <v>0.69927272792717565</v>
      </c>
      <c r="CF4">
        <f t="array" ref="CF4">INDEX(Transcriptome!AO$2:AO$28,MATCH(1,(Transcriptome!$A$2:$A$28=$B4)*(Transcriptome!$C$2:$C$28=$G4),0))</f>
        <v>1.4332145824757092</v>
      </c>
      <c r="CG4">
        <f t="array" ref="CG4">INDEX(Transcriptome!AP$2:AP$28,MATCH(1,(Transcriptome!$A$2:$A$28=$B4)*(Transcriptome!$C$2:$C$28=$G4),0))</f>
        <v>1.0463433183368731</v>
      </c>
      <c r="CH4">
        <f t="array" ref="CH4">INDEX(Transcriptome!AQ$2:AQ$28,MATCH(1,(Transcriptome!$A$2:$A$28=$B4)*(Transcriptome!$C$2:$C$28=$G4),0))</f>
        <v>1.8203185065571639</v>
      </c>
      <c r="CI4">
        <f t="array" ref="CI4">INDEX(Transcriptome!AR$2:AR$28,MATCH(1,(Transcriptome!$A$2:$A$28=$B4)*(Transcriptome!$C$2:$C$28=$G4),0))</f>
        <v>0.58064505333843308</v>
      </c>
      <c r="CJ4">
        <f t="array" ref="CJ4">INDEX(Transcriptome!AS$2:AS$28,MATCH(1,(Transcriptome!$A$2:$A$28=$B4)*(Transcriptome!$C$2:$C$28=$G4),0))</f>
        <v>1.0994730472011087</v>
      </c>
      <c r="CK4">
        <f t="array" ref="CK4">INDEX(Transcriptome!AT$2:AT$28,MATCH(1,(Transcriptome!$A$2:$A$28=$B4)*(Transcriptome!$C$2:$C$28=$G4),0))</f>
        <v>0.78913635335171373</v>
      </c>
      <c r="CL4">
        <f t="array" ref="CL4">INDEX(Transcriptome!AU$2:AU$28,MATCH(1,(Transcriptome!$A$2:$A$28=$B4)*(Transcriptome!$C$2:$C$28=$G4),0))</f>
        <v>1.0955732276146837</v>
      </c>
      <c r="CM4">
        <f t="array" ref="CM4">INDEX(Transcriptome!AV$2:AV$28,MATCH(1,(Transcriptome!$A$2:$A$28=$B4)*(Transcriptome!$C$2:$C$28=$G4),0))</f>
        <v>0.77932074550089292</v>
      </c>
      <c r="CN4">
        <f t="array" ref="CN4">INDEX(Transcriptome!AW$2:AW$28,MATCH(1,(Transcriptome!$A$2:$A$28=$B4)*(Transcriptome!$C$2:$C$28=$G4),0))</f>
        <v>0.3574610921833562</v>
      </c>
      <c r="CO4">
        <f t="array" ref="CO4">INDEX(Transcriptome!AX$2:AX$28,MATCH(1,(Transcriptome!$A$2:$A$28=$B4)*(Transcriptome!$C$2:$C$28=$G4),0))</f>
        <v>0.60924159907591313</v>
      </c>
      <c r="CP4">
        <f t="array" ref="CP4">INDEX(Transcriptome!AY$2:AY$28,MATCH(1,(Transcriptome!$A$2:$A$28=$B4)*(Transcriptome!$C$2:$C$28=$G4),0))</f>
        <v>1.3302930418847048</v>
      </c>
      <c r="CQ4">
        <f t="array" ref="CQ4">INDEX(Transcriptome!AZ$2:AZ$28,MATCH(1,(Transcriptome!$A$2:$A$28=$B4)*(Transcriptome!$C$2:$C$28=$G4),0))</f>
        <v>0.17765192077586467</v>
      </c>
      <c r="CR4">
        <f t="array" ref="CR4">INDEX(Transcriptome!BA$2:BA$28,MATCH(1,(Transcriptome!$A$2:$A$28=$B4)*(Transcriptome!$C$2:$C$28=$G4),0))</f>
        <v>3.9265845220091813</v>
      </c>
      <c r="CS4">
        <f t="array" ref="CS4">INDEX(Transcriptome!BB$2:BB$28,MATCH(1,(Transcriptome!$A$2:$A$28=$B4)*(Transcriptome!$C$2:$C$28=$G4),0))</f>
        <v>1.7652237467739826</v>
      </c>
      <c r="CT4">
        <f t="array" ref="CT4">INDEX(Transcriptome!BC$2:BC$28,MATCH(1,(Transcriptome!$A$2:$A$28=$B4)*(Transcriptome!$C$2:$C$28=$G4),0))</f>
        <v>0</v>
      </c>
      <c r="CU4">
        <f t="array" ref="CU4">INDEX(Transcriptome!BD$2:BD$28,MATCH(1,(Transcriptome!$A$2:$A$28=$B4)*(Transcriptome!$C$2:$C$28=$G4),0))</f>
        <v>2.0340158590476496</v>
      </c>
      <c r="CV4">
        <f t="array" ref="CV4">INDEX(Transcriptome!BE$2:BE$28,MATCH(1,(Transcriptome!$A$2:$A$28=$B4)*(Transcriptome!$C$2:$C$28=$G4),0))</f>
        <v>1.2384675842141977</v>
      </c>
      <c r="CW4">
        <f t="array" ref="CW4">INDEX(Transcriptome!BF$2:BF$28,MATCH(1,(Transcriptome!$A$2:$A$28=$B4)*(Transcriptome!$C$2:$C$28=$G4),0))</f>
        <v>1.7891928532218493</v>
      </c>
      <c r="CX4">
        <f t="array" ref="CX4">INDEX(Transcriptome!BG$2:BG$28,MATCH(1,(Transcriptome!$A$2:$A$28=$B4)*(Transcriptome!$C$2:$C$28=$G4),0))</f>
        <v>1.3443070491583662</v>
      </c>
      <c r="CY4">
        <f t="array" ref="CY4">INDEX(Transcriptome!BH$2:BH$28,MATCH(1,(Transcriptome!$A$2:$A$28=$B4)*(Transcriptome!$C$2:$C$28=$G4),0))</f>
        <v>0.49694341404239462</v>
      </c>
      <c r="CZ4">
        <f t="array" ref="CZ4">INDEX(Transcriptome!BI$2:BI$28,MATCH(1,(Transcriptome!$A$2:$A$28=$B4)*(Transcriptome!$C$2:$C$28=$G4),0))</f>
        <v>0</v>
      </c>
      <c r="DA4">
        <f t="array" ref="DA4">INDEX(Transcriptome!BJ$2:BJ$28,MATCH(1,(Transcriptome!$A$2:$A$28=$B4)*(Transcriptome!$C$2:$C$28=$G4),0))</f>
        <v>0</v>
      </c>
      <c r="DB4">
        <f t="array" ref="DB4">INDEX(Transcriptome!BK$2:BK$28,MATCH(1,(Transcriptome!$A$2:$A$28=$B4)*(Transcriptome!$C$2:$C$28=$G4),0))</f>
        <v>1.9331551708389507</v>
      </c>
      <c r="DC4">
        <f t="array" ref="DC4">INDEX(Transcriptome!BL$2:BL$28,MATCH(1,(Transcriptome!$A$2:$A$28=$B4)*(Transcriptome!$C$2:$C$28=$G4),0))</f>
        <v>1.0132237266750053</v>
      </c>
      <c r="DD4">
        <f t="array" ref="DD4">INDEX(Transcriptome!BM$2:BM$28,MATCH(1,(Transcriptome!$A$2:$A$28=$B4)*(Transcriptome!$C$2:$C$28=$G4),0))</f>
        <v>1.6368006957882133</v>
      </c>
      <c r="DE4">
        <f t="array" ref="DE4">INDEX(Transcriptome!BN$2:BN$28,MATCH(1,(Transcriptome!$A$2:$A$28=$B4)*(Transcriptome!$C$2:$C$28=$G4),0))</f>
        <v>6.7893281635503575</v>
      </c>
      <c r="DF4">
        <f t="array" ref="DF4">INDEX(Transcriptome!BO$2:BO$28,MATCH(1,(Transcriptome!$A$2:$A$28=$B4)*(Transcriptome!$C$2:$C$28=$G4),0))</f>
        <v>3.2652696236340111</v>
      </c>
      <c r="DG4">
        <f t="array" ref="DG4">INDEX(Transcriptome!BP$2:BP$28,MATCH(1,(Transcriptome!$A$2:$A$28=$B4)*(Transcriptome!$C$2:$C$28=$G4),0))</f>
        <v>0.49694341404239462</v>
      </c>
      <c r="DH4">
        <f t="array" ref="DH4">INDEX(Transcriptome!BQ$2:BQ$28,MATCH(1,(Transcriptome!$A$2:$A$28=$B4)*(Transcriptome!$C$2:$C$28=$G4),0))</f>
        <v>1</v>
      </c>
      <c r="DI4">
        <f t="array" ref="DI4">INDEX(Transcriptome!BR$2:BR$28,MATCH(1,(Transcriptome!$A$2:$A$28=$B4)*(Transcriptome!$C$2:$C$28=$G4),0))</f>
        <v>0.64149458034040685</v>
      </c>
    </row>
    <row r="5" spans="1:113" x14ac:dyDescent="0.15">
      <c r="A5">
        <f>'Measured Data'!A10</f>
        <v>3</v>
      </c>
      <c r="B5" s="86" t="s">
        <v>621</v>
      </c>
      <c r="C5" s="369" t="s">
        <v>549</v>
      </c>
      <c r="D5">
        <v>1</v>
      </c>
      <c r="E5">
        <f>'Measured Data'!H10</f>
        <v>1.4952533079147339</v>
      </c>
      <c r="F5" s="306">
        <f>'Measured Data'!K10</f>
        <v>95.218292236328125</v>
      </c>
      <c r="G5" t="s">
        <v>550</v>
      </c>
      <c r="H5" s="366">
        <f>'Measured Data'!B10</f>
        <v>43703</v>
      </c>
      <c r="I5" s="367">
        <f>'Measured Data'!C10</f>
        <v>0.54583333333333328</v>
      </c>
      <c r="J5">
        <f>'In Process Calc.'!B6</f>
        <v>2.9833333333299379</v>
      </c>
      <c r="K5">
        <f>'In Process Calc.'!C6</f>
        <v>71.599999999918509</v>
      </c>
      <c r="L5">
        <f>'Measured Data'!Y10</f>
        <v>25.611111111111111</v>
      </c>
      <c r="M5">
        <f>'Measured Data'!AE10</f>
        <v>4.7735346358792183</v>
      </c>
      <c r="N5">
        <f>'Measured Data'!Z10</f>
        <v>0.23</v>
      </c>
      <c r="O5">
        <f>'Post Process Calc.'!AM6</f>
        <v>2.2293719398565091</v>
      </c>
      <c r="P5">
        <f>'Post Process Calc.'!AN6</f>
        <v>9.175622901172213</v>
      </c>
      <c r="Q5">
        <f>'Measured Data'!AV10</f>
        <v>24.394505345784278</v>
      </c>
      <c r="R5">
        <f t="shared" si="3"/>
        <v>4.7735346358792183</v>
      </c>
      <c r="S5">
        <f t="shared" si="4"/>
        <v>0.23</v>
      </c>
      <c r="T5">
        <f>IF(ISBLANK('Measured Data'!AS10),'Post Process Calc.'!AM6,'Measured Data'!AS10)</f>
        <v>2.8421132303966092</v>
      </c>
      <c r="U5">
        <f>IF(ISBLANK('Measured Data'!AT10),'Post Process Calc.'!AN6,'Measured Data'!AT10)</f>
        <v>8.9114266396213644</v>
      </c>
      <c r="V5">
        <f t="shared" si="5"/>
        <v>25.002808228447694</v>
      </c>
      <c r="W5">
        <f t="shared" si="0"/>
        <v>4.7735346358792183</v>
      </c>
      <c r="X5">
        <f t="shared" si="0"/>
        <v>0.23</v>
      </c>
      <c r="Y5">
        <f t="shared" si="0"/>
        <v>2.5357425851265591</v>
      </c>
      <c r="Z5">
        <f t="shared" si="0"/>
        <v>9.0435247703967896</v>
      </c>
      <c r="AA5">
        <f>'Growth Regression'!P5</f>
        <v>1.403122334283978E-2</v>
      </c>
      <c r="AB5">
        <f>'TL input - regression'!AA5/'Growth Regression'!$O$24</f>
        <v>0.6308724555116364</v>
      </c>
      <c r="AC5">
        <f>'Post Process Calc.'!J6</f>
        <v>4.8639340781537914E-2</v>
      </c>
      <c r="AD5">
        <f>'Post Process Calc.'!P6</f>
        <v>1.0219837574257869E-2</v>
      </c>
      <c r="AE5">
        <f>'Post Process Calc.'!K6</f>
        <v>-1.321511016946575E-3</v>
      </c>
      <c r="AF5">
        <f>'Post Process Calc.'!G6</f>
        <v>2.9508474876081943E-2</v>
      </c>
      <c r="AG5">
        <f>'Post Process Calc.'!H6</f>
        <v>2.2926178353968921E-3</v>
      </c>
      <c r="AH5">
        <f>'Post Process Calc.'!AF6</f>
        <v>0.21011463991997656</v>
      </c>
      <c r="AI5">
        <f t="shared" si="6"/>
        <v>30.399587988461196</v>
      </c>
      <c r="AJ5">
        <f t="shared" si="6"/>
        <v>6.3873984839111682</v>
      </c>
      <c r="AK5">
        <f t="shared" si="1"/>
        <v>-0.82594438559160932</v>
      </c>
      <c r="AL5">
        <f t="shared" si="1"/>
        <v>18.442796797551214</v>
      </c>
      <c r="AM5">
        <f t="shared" si="1"/>
        <v>1.4328861471230574</v>
      </c>
      <c r="AN5">
        <v>100</v>
      </c>
      <c r="AO5">
        <v>0.32</v>
      </c>
      <c r="AP5">
        <v>7</v>
      </c>
      <c r="AQ5">
        <v>0.7</v>
      </c>
      <c r="AR5">
        <f t="shared" si="2"/>
        <v>5.0118723362727164E-8</v>
      </c>
      <c r="AS5">
        <v>1</v>
      </c>
      <c r="AT5">
        <v>0.311</v>
      </c>
      <c r="AU5">
        <f t="array" ref="AU5">INDEX(Transcriptome!D$2:D$28,MATCH(1,(Transcriptome!$A$2:$A$28=$B5)*(Transcriptome!$C$2:$C$28=$G5),0))</f>
        <v>0.74958281373863833</v>
      </c>
      <c r="AV5">
        <f t="array" ref="AV5">INDEX(Transcriptome!E$2:E$28,MATCH(1,(Transcriptome!$A$2:$A$28=$B5)*(Transcriptome!$C$2:$C$28=$G5),0))</f>
        <v>0.99428350042695846</v>
      </c>
      <c r="AW5">
        <f t="array" ref="AW5">INDEX(Transcriptome!F$2:F$28,MATCH(1,(Transcriptome!$A$2:$A$28=$B5)*(Transcriptome!$C$2:$C$28=$G5),0))</f>
        <v>0.50115035905277838</v>
      </c>
      <c r="AX5">
        <f t="array" ref="AX5">INDEX(Transcriptome!G$2:G$28,MATCH(1,(Transcriptome!$A$2:$A$28=$B5)*(Transcriptome!$C$2:$C$28=$G5),0))</f>
        <v>0.39984898807098057</v>
      </c>
      <c r="AY5">
        <f t="array" ref="AY5">INDEX(Transcriptome!H$2:H$28,MATCH(1,(Transcriptome!$A$2:$A$28=$B5)*(Transcriptome!$C$2:$C$28=$G5),0))</f>
        <v>0</v>
      </c>
      <c r="AZ5">
        <f t="array" ref="AZ5">INDEX(Transcriptome!I$2:I$28,MATCH(1,(Transcriptome!$A$2:$A$28=$B5)*(Transcriptome!$C$2:$C$28=$G5),0))</f>
        <v>1.604477561761317</v>
      </c>
      <c r="BA5">
        <f t="array" ref="BA5">INDEX(Transcriptome!J$2:J$28,MATCH(1,(Transcriptome!$A$2:$A$28=$B5)*(Transcriptome!$C$2:$C$28=$G5),0))</f>
        <v>0.75031681956269425</v>
      </c>
      <c r="BB5">
        <f t="array" ref="BB5">INDEX(Transcriptome!K$2:K$28,MATCH(1,(Transcriptome!$A$2:$A$28=$B5)*(Transcriptome!$C$2:$C$28=$G5),0))</f>
        <v>0.66963287962127904</v>
      </c>
      <c r="BC5">
        <f t="array" ref="BC5">INDEX(Transcriptome!L$2:L$28,MATCH(1,(Transcriptome!$A$2:$A$28=$B5)*(Transcriptome!$C$2:$C$28=$G5),0))</f>
        <v>0.8932270630393373</v>
      </c>
      <c r="BD5">
        <f t="array" ref="BD5">INDEX(Transcriptome!M$2:M$28,MATCH(1,(Transcriptome!$A$2:$A$28=$B5)*(Transcriptome!$C$2:$C$28=$G5),0))</f>
        <v>0.47486349470754241</v>
      </c>
      <c r="BE5">
        <f t="array" ref="BE5">INDEX(Transcriptome!N$2:N$28,MATCH(1,(Transcriptome!$A$2:$A$28=$B5)*(Transcriptome!$C$2:$C$28=$G5),0))</f>
        <v>0.92357470464152269</v>
      </c>
      <c r="BF5">
        <f t="array" ref="BF5">INDEX(Transcriptome!O$2:O$28,MATCH(1,(Transcriptome!$A$2:$A$28=$B5)*(Transcriptome!$C$2:$C$28=$G5),0))</f>
        <v>1.0659307848714961</v>
      </c>
      <c r="BG5">
        <f t="array" ref="BG5">INDEX(Transcriptome!P$2:P$28,MATCH(1,(Transcriptome!$A$2:$A$28=$B5)*(Transcriptome!$C$2:$C$28=$G5),0))</f>
        <v>0.87036730164410236</v>
      </c>
      <c r="BH5">
        <f t="array" ref="BH5">INDEX(Transcriptome!Q$2:Q$28,MATCH(1,(Transcriptome!$A$2:$A$28=$B5)*(Transcriptome!$C$2:$C$28=$G5),0))</f>
        <v>0.48726817704711389</v>
      </c>
      <c r="BI5">
        <f t="array" ref="BI5">INDEX(Transcriptome!R$2:R$28,MATCH(1,(Transcriptome!$A$2:$A$28=$B5)*(Transcriptome!$C$2:$C$28=$G5),0))</f>
        <v>0.53435060735600626</v>
      </c>
      <c r="BJ5">
        <f t="array" ref="BJ5">INDEX(Transcriptome!S$2:S$28,MATCH(1,(Transcriptome!$A$2:$A$28=$B5)*(Transcriptome!$C$2:$C$28=$G5),0))</f>
        <v>0.5345161757319089</v>
      </c>
      <c r="BK5">
        <f t="array" ref="BK5">INDEX(Transcriptome!T$2:T$28,MATCH(1,(Transcriptome!$A$2:$A$28=$B5)*(Transcriptome!$C$2:$C$28=$G5),0))</f>
        <v>1.3003372494023584</v>
      </c>
      <c r="BL5">
        <f t="array" ref="BL5">INDEX(Transcriptome!U$2:U$28,MATCH(1,(Transcriptome!$A$2:$A$28=$B5)*(Transcriptome!$C$2:$C$28=$G5),0))</f>
        <v>5.4272528001521927</v>
      </c>
      <c r="BM5">
        <f t="array" ref="BM5">INDEX(Transcriptome!V$2:V$28,MATCH(1,(Transcriptome!$A$2:$A$28=$B5)*(Transcriptome!$C$2:$C$28=$G5),0))</f>
        <v>0</v>
      </c>
      <c r="BN5">
        <f t="array" ref="BN5">INDEX(Transcriptome!W$2:W$28,MATCH(1,(Transcriptome!$A$2:$A$28=$B5)*(Transcriptome!$C$2:$C$28=$G5),0))</f>
        <v>0</v>
      </c>
      <c r="BO5">
        <f t="array" ref="BO5">INDEX(Transcriptome!X$2:X$28,MATCH(1,(Transcriptome!$A$2:$A$28=$B5)*(Transcriptome!$C$2:$C$28=$G5),0))</f>
        <v>0.82625231514025321</v>
      </c>
      <c r="BP5">
        <f t="array" ref="BP5">INDEX(Transcriptome!Y$2:Y$28,MATCH(1,(Transcriptome!$A$2:$A$28=$B5)*(Transcriptome!$C$2:$C$28=$G5),0))</f>
        <v>0</v>
      </c>
      <c r="BQ5">
        <f t="array" ref="BQ5">INDEX(Transcriptome!Z$2:Z$28,MATCH(1,(Transcriptome!$A$2:$A$28=$B5)*(Transcriptome!$C$2:$C$28=$G5),0))</f>
        <v>0.70493211701793013</v>
      </c>
      <c r="BR5">
        <f t="array" ref="BR5">INDEX(Transcriptome!AA$2:AA$28,MATCH(1,(Transcriptome!$A$2:$A$28=$B5)*(Transcriptome!$C$2:$C$28=$G5),0))</f>
        <v>0.94712279018622314</v>
      </c>
      <c r="BS5">
        <f t="array" ref="BS5">INDEX(Transcriptome!AB$2:AB$28,MATCH(1,(Transcriptome!$A$2:$A$28=$B5)*(Transcriptome!$C$2:$C$28=$G5),0))</f>
        <v>0.38030932511566967</v>
      </c>
      <c r="BT5">
        <f t="array" ref="BT5">INDEX(Transcriptome!AC$2:AC$28,MATCH(1,(Transcriptome!$A$2:$A$28=$B5)*(Transcriptome!$C$2:$C$28=$G5),0))</f>
        <v>1.9636483842201611</v>
      </c>
      <c r="BU5">
        <f t="array" ref="BU5">INDEX(Transcriptome!AD$2:AD$28,MATCH(1,(Transcriptome!$A$2:$A$28=$B5)*(Transcriptome!$C$2:$C$28=$G5),0))</f>
        <v>0.59943066778966325</v>
      </c>
      <c r="BV5">
        <f t="array" ref="BV5">INDEX(Transcriptome!AE$2:AE$28,MATCH(1,(Transcriptome!$A$2:$A$28=$B5)*(Transcriptome!$C$2:$C$28=$G5),0))</f>
        <v>2.1294716607238287</v>
      </c>
      <c r="BW5">
        <f t="array" ref="BW5">INDEX(Transcriptome!AF$2:AF$28,MATCH(1,(Transcriptome!$A$2:$A$28=$B5)*(Transcriptome!$C$2:$C$28=$G5),0))</f>
        <v>0.79611853694419166</v>
      </c>
      <c r="BX5">
        <f t="array" ref="BX5">INDEX(Transcriptome!AG$2:AG$28,MATCH(1,(Transcriptome!$A$2:$A$28=$B5)*(Transcriptome!$C$2:$C$28=$G5),0))</f>
        <v>0.68753465429358718</v>
      </c>
      <c r="BY5">
        <f t="array" ref="BY5">INDEX(Transcriptome!AH$2:AH$28,MATCH(1,(Transcriptome!$A$2:$A$28=$B5)*(Transcriptome!$C$2:$C$28=$G5),0))</f>
        <v>2.0293718621374146</v>
      </c>
      <c r="BZ5">
        <f t="array" ref="BZ5">INDEX(Transcriptome!AI$2:AI$28,MATCH(1,(Transcriptome!$A$2:$A$28=$B5)*(Transcriptome!$C$2:$C$28=$G5),0))</f>
        <v>0.56232040684970153</v>
      </c>
      <c r="CA5">
        <f t="array" ref="CA5">INDEX(Transcriptome!AJ$2:AJ$28,MATCH(1,(Transcriptome!$A$2:$A$28=$B5)*(Transcriptome!$C$2:$C$28=$G5),0))</f>
        <v>1.2115405301325413</v>
      </c>
      <c r="CB5">
        <f t="array" ref="CB5">INDEX(Transcriptome!AK$2:AK$28,MATCH(1,(Transcriptome!$A$2:$A$28=$B5)*(Transcriptome!$C$2:$C$28=$G5),0))</f>
        <v>0.8301621912745768</v>
      </c>
      <c r="CC5">
        <f t="array" ref="CC5">INDEX(Transcriptome!AL$2:AL$28,MATCH(1,(Transcriptome!$A$2:$A$28=$B5)*(Transcriptome!$C$2:$C$28=$G5),0))</f>
        <v>1</v>
      </c>
      <c r="CD5">
        <f t="array" ref="CD5">INDEX(Transcriptome!AM$2:AM$28,MATCH(1,(Transcriptome!$A$2:$A$28=$B5)*(Transcriptome!$C$2:$C$28=$G5),0))</f>
        <v>0.26211695867931561</v>
      </c>
      <c r="CE5">
        <f t="array" ref="CE5">INDEX(Transcriptome!AN$2:AN$28,MATCH(1,(Transcriptome!$A$2:$A$28=$B5)*(Transcriptome!$C$2:$C$28=$G5),0))</f>
        <v>0.65173143305533454</v>
      </c>
      <c r="CF5">
        <f t="array" ref="CF5">INDEX(Transcriptome!AO$2:AO$28,MATCH(1,(Transcriptome!$A$2:$A$28=$B5)*(Transcriptome!$C$2:$C$28=$G5),0))</f>
        <v>1.333179536854022</v>
      </c>
      <c r="CG5">
        <f t="array" ref="CG5">INDEX(Transcriptome!AP$2:AP$28,MATCH(1,(Transcriptome!$A$2:$A$28=$B5)*(Transcriptome!$C$2:$C$28=$G5),0))</f>
        <v>0.89887777514459044</v>
      </c>
      <c r="CH5">
        <f t="array" ref="CH5">INDEX(Transcriptome!AQ$2:AQ$28,MATCH(1,(Transcriptome!$A$2:$A$28=$B5)*(Transcriptome!$C$2:$C$28=$G5),0))</f>
        <v>1.2464471472536574</v>
      </c>
      <c r="CI5">
        <f t="array" ref="CI5">INDEX(Transcriptome!AR$2:AR$28,MATCH(1,(Transcriptome!$A$2:$A$28=$B5)*(Transcriptome!$C$2:$C$28=$G5),0))</f>
        <v>0.52462910791563222</v>
      </c>
      <c r="CJ5">
        <f t="array" ref="CJ5">INDEX(Transcriptome!AS$2:AS$28,MATCH(1,(Transcriptome!$A$2:$A$28=$B5)*(Transcriptome!$C$2:$C$28=$G5),0))</f>
        <v>0.90325288746750909</v>
      </c>
      <c r="CK5">
        <f t="array" ref="CK5">INDEX(Transcriptome!AT$2:AT$28,MATCH(1,(Transcriptome!$A$2:$A$28=$B5)*(Transcriptome!$C$2:$C$28=$G5),0))</f>
        <v>0.66520130196946792</v>
      </c>
      <c r="CL5">
        <f t="array" ref="CL5">INDEX(Transcriptome!AU$2:AU$28,MATCH(1,(Transcriptome!$A$2:$A$28=$B5)*(Transcriptome!$C$2:$C$28=$G5),0))</f>
        <v>1.0099826873947371</v>
      </c>
      <c r="CM5">
        <f t="array" ref="CM5">INDEX(Transcriptome!AV$2:AV$28,MATCH(1,(Transcriptome!$A$2:$A$28=$B5)*(Transcriptome!$C$2:$C$28=$G5),0))</f>
        <v>0.6401776746599912</v>
      </c>
      <c r="CN5">
        <f t="array" ref="CN5">INDEX(Transcriptome!AW$2:AW$28,MATCH(1,(Transcriptome!$A$2:$A$28=$B5)*(Transcriptome!$C$2:$C$28=$G5),0))</f>
        <v>0.34216286088513259</v>
      </c>
      <c r="CO5">
        <f t="array" ref="CO5">INDEX(Transcriptome!AX$2:AX$28,MATCH(1,(Transcriptome!$A$2:$A$28=$B5)*(Transcriptome!$C$2:$C$28=$G5),0))</f>
        <v>0.50294785699500899</v>
      </c>
      <c r="CP5">
        <f t="array" ref="CP5">INDEX(Transcriptome!AY$2:AY$28,MATCH(1,(Transcriptome!$A$2:$A$28=$B5)*(Transcriptome!$C$2:$C$28=$G5),0))</f>
        <v>0.95089667216374552</v>
      </c>
      <c r="CQ5">
        <f t="array" ref="CQ5">INDEX(Transcriptome!AZ$2:AZ$28,MATCH(1,(Transcriptome!$A$2:$A$28=$B5)*(Transcriptome!$C$2:$C$28=$G5),0))</f>
        <v>0.13421854541017778</v>
      </c>
      <c r="CR5">
        <f t="array" ref="CR5">INDEX(Transcriptome!BA$2:BA$28,MATCH(1,(Transcriptome!$A$2:$A$28=$B5)*(Transcriptome!$C$2:$C$28=$G5),0))</f>
        <v>3.0862172948459645</v>
      </c>
      <c r="CS5">
        <f t="array" ref="CS5">INDEX(Transcriptome!BB$2:BB$28,MATCH(1,(Transcriptome!$A$2:$A$28=$B5)*(Transcriptome!$C$2:$C$28=$G5),0))</f>
        <v>2.7824602187322536</v>
      </c>
      <c r="CT5">
        <f t="array" ref="CT5">INDEX(Transcriptome!BC$2:BC$28,MATCH(1,(Transcriptome!$A$2:$A$28=$B5)*(Transcriptome!$C$2:$C$28=$G5),0))</f>
        <v>0</v>
      </c>
      <c r="CU5">
        <f t="array" ref="CU5">INDEX(Transcriptome!BD$2:BD$28,MATCH(1,(Transcriptome!$A$2:$A$28=$B5)*(Transcriptome!$C$2:$C$28=$G5),0))</f>
        <v>1.8836144117589819</v>
      </c>
      <c r="CV5">
        <f t="array" ref="CV5">INDEX(Transcriptome!BE$2:BE$28,MATCH(1,(Transcriptome!$A$2:$A$28=$B5)*(Transcriptome!$C$2:$C$28=$G5),0))</f>
        <v>1.0782417354275973</v>
      </c>
      <c r="CW5">
        <f t="array" ref="CW5">INDEX(Transcriptome!BF$2:BF$28,MATCH(1,(Transcriptome!$A$2:$A$28=$B5)*(Transcriptome!$C$2:$C$28=$G5),0))</f>
        <v>1.715188272403062</v>
      </c>
      <c r="CX5">
        <f t="array" ref="CX5">INDEX(Transcriptome!BG$2:BG$28,MATCH(1,(Transcriptome!$A$2:$A$28=$B5)*(Transcriptome!$C$2:$C$28=$G5),0))</f>
        <v>1.9697815273760295</v>
      </c>
      <c r="CY5">
        <f t="array" ref="CY5">INDEX(Transcriptome!BH$2:BH$28,MATCH(1,(Transcriptome!$A$2:$A$28=$B5)*(Transcriptome!$C$2:$C$28=$G5),0))</f>
        <v>0.46353999839060839</v>
      </c>
      <c r="CZ5">
        <f t="array" ref="CZ5">INDEX(Transcriptome!BI$2:BI$28,MATCH(1,(Transcriptome!$A$2:$A$28=$B5)*(Transcriptome!$C$2:$C$28=$G5),0))</f>
        <v>0</v>
      </c>
      <c r="DA5">
        <f t="array" ref="DA5">INDEX(Transcriptome!BJ$2:BJ$28,MATCH(1,(Transcriptome!$A$2:$A$28=$B5)*(Transcriptome!$C$2:$C$28=$G5),0))</f>
        <v>0</v>
      </c>
      <c r="DB5">
        <f t="array" ref="DB5">INDEX(Transcriptome!BK$2:BK$28,MATCH(1,(Transcriptome!$A$2:$A$28=$B5)*(Transcriptome!$C$2:$C$28=$G5),0))</f>
        <v>2.2647310069953286</v>
      </c>
      <c r="DC5">
        <f t="array" ref="DC5">INDEX(Transcriptome!BL$2:BL$28,MATCH(1,(Transcriptome!$A$2:$A$28=$B5)*(Transcriptome!$C$2:$C$28=$G5),0))</f>
        <v>0.94683341659889941</v>
      </c>
      <c r="DD5">
        <f t="array" ref="DD5">INDEX(Transcriptome!BM$2:BM$28,MATCH(1,(Transcriptome!$A$2:$A$28=$B5)*(Transcriptome!$C$2:$C$28=$G5),0))</f>
        <v>1.0589696583833461</v>
      </c>
      <c r="DE5">
        <f t="array" ref="DE5">INDEX(Transcriptome!BN$2:BN$28,MATCH(1,(Transcriptome!$A$2:$A$28=$B5)*(Transcriptome!$C$2:$C$28=$G5),0))</f>
        <v>6.2531853068059036</v>
      </c>
      <c r="DF5">
        <f t="array" ref="DF5">INDEX(Transcriptome!BO$2:BO$28,MATCH(1,(Transcriptome!$A$2:$A$28=$B5)*(Transcriptome!$C$2:$C$28=$G5),0))</f>
        <v>2.9803252797369506</v>
      </c>
      <c r="DG5">
        <f t="array" ref="DG5">INDEX(Transcriptome!BP$2:BP$28,MATCH(1,(Transcriptome!$A$2:$A$28=$B5)*(Transcriptome!$C$2:$C$28=$G5),0))</f>
        <v>0.46353999839060839</v>
      </c>
      <c r="DH5">
        <f t="array" ref="DH5">INDEX(Transcriptome!BQ$2:BQ$28,MATCH(1,(Transcriptome!$A$2:$A$28=$B5)*(Transcriptome!$C$2:$C$28=$G5),0))</f>
        <v>1</v>
      </c>
      <c r="DI5">
        <f t="array" ref="DI5">INDEX(Transcriptome!BR$2:BR$28,MATCH(1,(Transcriptome!$A$2:$A$28=$B5)*(Transcriptome!$C$2:$C$28=$G5),0))</f>
        <v>0.70109568372941489</v>
      </c>
    </row>
    <row r="6" spans="1:113" x14ac:dyDescent="0.15">
      <c r="A6">
        <f>'Measured Data'!A11</f>
        <v>4</v>
      </c>
      <c r="B6" s="86" t="s">
        <v>621</v>
      </c>
      <c r="C6" s="369" t="s">
        <v>549</v>
      </c>
      <c r="D6">
        <v>1</v>
      </c>
      <c r="E6">
        <f>'Measured Data'!H11</f>
        <v>2.1176897121429445</v>
      </c>
      <c r="F6" s="306">
        <f>'Measured Data'!K11</f>
        <v>94.788116455078125</v>
      </c>
      <c r="G6" t="s">
        <v>550</v>
      </c>
      <c r="H6" s="366">
        <f>'Measured Data'!B11</f>
        <v>43704</v>
      </c>
      <c r="I6" s="367">
        <f>'Measured Data'!C11</f>
        <v>0.55763888888888891</v>
      </c>
      <c r="J6">
        <f>'In Process Calc.'!B7</f>
        <v>3.9951388888875954</v>
      </c>
      <c r="K6">
        <f>'In Process Calc.'!C7</f>
        <v>95.883333333302289</v>
      </c>
      <c r="L6">
        <f>'Measured Data'!Y11</f>
        <v>21.888888888888889</v>
      </c>
      <c r="M6">
        <f>'Measured Data'!AE11</f>
        <v>5.2175843694493782</v>
      </c>
      <c r="N6">
        <f>'Measured Data'!Z11</f>
        <v>0.28000000000000003</v>
      </c>
      <c r="O6">
        <f>'Post Process Calc.'!AM7</f>
        <v>1.8231935264896586</v>
      </c>
      <c r="P6">
        <f>'Post Process Calc.'!AN7</f>
        <v>8.7692328917031261</v>
      </c>
      <c r="Q6">
        <f>'Measured Data'!AV11</f>
        <v>21.888888888888889</v>
      </c>
      <c r="R6">
        <f t="shared" si="3"/>
        <v>5.2175843694493782</v>
      </c>
      <c r="S6">
        <f t="shared" si="4"/>
        <v>0.28000000000000003</v>
      </c>
      <c r="T6">
        <f>IF(ISBLANK('Measured Data'!AS11),'Post Process Calc.'!AM7,'Measured Data'!AS11)</f>
        <v>1.8231935264896586</v>
      </c>
      <c r="U6">
        <f>IF(ISBLANK('Measured Data'!AT11),'Post Process Calc.'!AN7,'Measured Data'!AT11)</f>
        <v>8.7692328917031261</v>
      </c>
      <c r="V6">
        <f t="shared" si="5"/>
        <v>21.888888888888889</v>
      </c>
      <c r="W6">
        <f t="shared" si="0"/>
        <v>5.2175843694493782</v>
      </c>
      <c r="X6">
        <f t="shared" si="0"/>
        <v>0.28000000000000003</v>
      </c>
      <c r="Y6">
        <f t="shared" si="0"/>
        <v>1.8231935264896586</v>
      </c>
      <c r="Z6">
        <f t="shared" si="0"/>
        <v>8.7692328917031261</v>
      </c>
      <c r="AA6">
        <f>'Growth Regression'!P6</f>
        <v>1.1097562479368238E-2</v>
      </c>
      <c r="AB6">
        <f>'TL input - regression'!AA6/'Growth Regression'!$O$24</f>
        <v>0.49896907208205565</v>
      </c>
      <c r="AC6">
        <f>'Post Process Calc.'!J7</f>
        <v>3.7445974689050317E-2</v>
      </c>
      <c r="AD6">
        <f>'Post Process Calc.'!P7</f>
        <v>-1.264836030848745E-2</v>
      </c>
      <c r="AE6">
        <f>'Post Process Calc.'!K7</f>
        <v>-8.6637884863398731E-4</v>
      </c>
      <c r="AF6">
        <f>'Post Process Calc.'!G7</f>
        <v>1.9199446874384685E-2</v>
      </c>
      <c r="AG6">
        <f>'Post Process Calc.'!H7</f>
        <v>4.0791354172423997E-3</v>
      </c>
      <c r="AH6">
        <f>'Post Process Calc.'!AF7</f>
        <v>-0.33777623398826878</v>
      </c>
      <c r="AI6">
        <f t="shared" si="6"/>
        <v>23.403734180656446</v>
      </c>
      <c r="AJ6">
        <f t="shared" si="6"/>
        <v>-7.9052251928046555</v>
      </c>
      <c r="AK6">
        <f t="shared" si="1"/>
        <v>-0.5414867803962421</v>
      </c>
      <c r="AL6">
        <f t="shared" si="1"/>
        <v>11.999654296490426</v>
      </c>
      <c r="AM6">
        <f t="shared" si="1"/>
        <v>2.5494596357764996</v>
      </c>
      <c r="AN6">
        <v>100</v>
      </c>
      <c r="AO6">
        <v>0.32</v>
      </c>
      <c r="AP6">
        <v>7</v>
      </c>
      <c r="AQ6">
        <v>0.7</v>
      </c>
      <c r="AR6">
        <f t="shared" si="2"/>
        <v>5.0118723362727164E-8</v>
      </c>
      <c r="AS6">
        <v>1</v>
      </c>
      <c r="AT6">
        <v>0.311</v>
      </c>
      <c r="AU6">
        <f t="array" ref="AU6">INDEX(Transcriptome!D$2:D$28,MATCH(1,(Transcriptome!$A$2:$A$28=$B6)*(Transcriptome!$C$2:$C$28=$G6),0))</f>
        <v>0.74958281373863833</v>
      </c>
      <c r="AV6">
        <f t="array" ref="AV6">INDEX(Transcriptome!E$2:E$28,MATCH(1,(Transcriptome!$A$2:$A$28=$B6)*(Transcriptome!$C$2:$C$28=$G6),0))</f>
        <v>0.99428350042695846</v>
      </c>
      <c r="AW6">
        <f t="array" ref="AW6">INDEX(Transcriptome!F$2:F$28,MATCH(1,(Transcriptome!$A$2:$A$28=$B6)*(Transcriptome!$C$2:$C$28=$G6),0))</f>
        <v>0.50115035905277838</v>
      </c>
      <c r="AX6">
        <f t="array" ref="AX6">INDEX(Transcriptome!G$2:G$28,MATCH(1,(Transcriptome!$A$2:$A$28=$B6)*(Transcriptome!$C$2:$C$28=$G6),0))</f>
        <v>0.39984898807098057</v>
      </c>
      <c r="AY6">
        <f t="array" ref="AY6">INDEX(Transcriptome!H$2:H$28,MATCH(1,(Transcriptome!$A$2:$A$28=$B6)*(Transcriptome!$C$2:$C$28=$G6),0))</f>
        <v>0</v>
      </c>
      <c r="AZ6">
        <f t="array" ref="AZ6">INDEX(Transcriptome!I$2:I$28,MATCH(1,(Transcriptome!$A$2:$A$28=$B6)*(Transcriptome!$C$2:$C$28=$G6),0))</f>
        <v>1.604477561761317</v>
      </c>
      <c r="BA6">
        <f t="array" ref="BA6">INDEX(Transcriptome!J$2:J$28,MATCH(1,(Transcriptome!$A$2:$A$28=$B6)*(Transcriptome!$C$2:$C$28=$G6),0))</f>
        <v>0.75031681956269425</v>
      </c>
      <c r="BB6">
        <f t="array" ref="BB6">INDEX(Transcriptome!K$2:K$28,MATCH(1,(Transcriptome!$A$2:$A$28=$B6)*(Transcriptome!$C$2:$C$28=$G6),0))</f>
        <v>0.66963287962127904</v>
      </c>
      <c r="BC6">
        <f t="array" ref="BC6">INDEX(Transcriptome!L$2:L$28,MATCH(1,(Transcriptome!$A$2:$A$28=$B6)*(Transcriptome!$C$2:$C$28=$G6),0))</f>
        <v>0.8932270630393373</v>
      </c>
      <c r="BD6">
        <f t="array" ref="BD6">INDEX(Transcriptome!M$2:M$28,MATCH(1,(Transcriptome!$A$2:$A$28=$B6)*(Transcriptome!$C$2:$C$28=$G6),0))</f>
        <v>0.47486349470754241</v>
      </c>
      <c r="BE6">
        <f t="array" ref="BE6">INDEX(Transcriptome!N$2:N$28,MATCH(1,(Transcriptome!$A$2:$A$28=$B6)*(Transcriptome!$C$2:$C$28=$G6),0))</f>
        <v>0.92357470464152269</v>
      </c>
      <c r="BF6">
        <f t="array" ref="BF6">INDEX(Transcriptome!O$2:O$28,MATCH(1,(Transcriptome!$A$2:$A$28=$B6)*(Transcriptome!$C$2:$C$28=$G6),0))</f>
        <v>1.0659307848714961</v>
      </c>
      <c r="BG6">
        <f t="array" ref="BG6">INDEX(Transcriptome!P$2:P$28,MATCH(1,(Transcriptome!$A$2:$A$28=$B6)*(Transcriptome!$C$2:$C$28=$G6),0))</f>
        <v>0.87036730164410236</v>
      </c>
      <c r="BH6">
        <f t="array" ref="BH6">INDEX(Transcriptome!Q$2:Q$28,MATCH(1,(Transcriptome!$A$2:$A$28=$B6)*(Transcriptome!$C$2:$C$28=$G6),0))</f>
        <v>0.48726817704711389</v>
      </c>
      <c r="BI6">
        <f t="array" ref="BI6">INDEX(Transcriptome!R$2:R$28,MATCH(1,(Transcriptome!$A$2:$A$28=$B6)*(Transcriptome!$C$2:$C$28=$G6),0))</f>
        <v>0.53435060735600626</v>
      </c>
      <c r="BJ6">
        <f t="array" ref="BJ6">INDEX(Transcriptome!S$2:S$28,MATCH(1,(Transcriptome!$A$2:$A$28=$B6)*(Transcriptome!$C$2:$C$28=$G6),0))</f>
        <v>0.5345161757319089</v>
      </c>
      <c r="BK6">
        <f t="array" ref="BK6">INDEX(Transcriptome!T$2:T$28,MATCH(1,(Transcriptome!$A$2:$A$28=$B6)*(Transcriptome!$C$2:$C$28=$G6),0))</f>
        <v>1.3003372494023584</v>
      </c>
      <c r="BL6">
        <f t="array" ref="BL6">INDEX(Transcriptome!U$2:U$28,MATCH(1,(Transcriptome!$A$2:$A$28=$B6)*(Transcriptome!$C$2:$C$28=$G6),0))</f>
        <v>5.4272528001521927</v>
      </c>
      <c r="BM6">
        <f t="array" ref="BM6">INDEX(Transcriptome!V$2:V$28,MATCH(1,(Transcriptome!$A$2:$A$28=$B6)*(Transcriptome!$C$2:$C$28=$G6),0))</f>
        <v>0</v>
      </c>
      <c r="BN6">
        <f t="array" ref="BN6">INDEX(Transcriptome!W$2:W$28,MATCH(1,(Transcriptome!$A$2:$A$28=$B6)*(Transcriptome!$C$2:$C$28=$G6),0))</f>
        <v>0</v>
      </c>
      <c r="BO6">
        <f t="array" ref="BO6">INDEX(Transcriptome!X$2:X$28,MATCH(1,(Transcriptome!$A$2:$A$28=$B6)*(Transcriptome!$C$2:$C$28=$G6),0))</f>
        <v>0.82625231514025321</v>
      </c>
      <c r="BP6">
        <f t="array" ref="BP6">INDEX(Transcriptome!Y$2:Y$28,MATCH(1,(Transcriptome!$A$2:$A$28=$B6)*(Transcriptome!$C$2:$C$28=$G6),0))</f>
        <v>0</v>
      </c>
      <c r="BQ6">
        <f t="array" ref="BQ6">INDEX(Transcriptome!Z$2:Z$28,MATCH(1,(Transcriptome!$A$2:$A$28=$B6)*(Transcriptome!$C$2:$C$28=$G6),0))</f>
        <v>0.70493211701793013</v>
      </c>
      <c r="BR6">
        <f t="array" ref="BR6">INDEX(Transcriptome!AA$2:AA$28,MATCH(1,(Transcriptome!$A$2:$A$28=$B6)*(Transcriptome!$C$2:$C$28=$G6),0))</f>
        <v>0.94712279018622314</v>
      </c>
      <c r="BS6">
        <f t="array" ref="BS6">INDEX(Transcriptome!AB$2:AB$28,MATCH(1,(Transcriptome!$A$2:$A$28=$B6)*(Transcriptome!$C$2:$C$28=$G6),0))</f>
        <v>0.38030932511566967</v>
      </c>
      <c r="BT6">
        <f t="array" ref="BT6">INDEX(Transcriptome!AC$2:AC$28,MATCH(1,(Transcriptome!$A$2:$A$28=$B6)*(Transcriptome!$C$2:$C$28=$G6),0))</f>
        <v>1.9636483842201611</v>
      </c>
      <c r="BU6">
        <f t="array" ref="BU6">INDEX(Transcriptome!AD$2:AD$28,MATCH(1,(Transcriptome!$A$2:$A$28=$B6)*(Transcriptome!$C$2:$C$28=$G6),0))</f>
        <v>0.59943066778966325</v>
      </c>
      <c r="BV6">
        <f t="array" ref="BV6">INDEX(Transcriptome!AE$2:AE$28,MATCH(1,(Transcriptome!$A$2:$A$28=$B6)*(Transcriptome!$C$2:$C$28=$G6),0))</f>
        <v>2.1294716607238287</v>
      </c>
      <c r="BW6">
        <f t="array" ref="BW6">INDEX(Transcriptome!AF$2:AF$28,MATCH(1,(Transcriptome!$A$2:$A$28=$B6)*(Transcriptome!$C$2:$C$28=$G6),0))</f>
        <v>0.79611853694419166</v>
      </c>
      <c r="BX6">
        <f t="array" ref="BX6">INDEX(Transcriptome!AG$2:AG$28,MATCH(1,(Transcriptome!$A$2:$A$28=$B6)*(Transcriptome!$C$2:$C$28=$G6),0))</f>
        <v>0.68753465429358718</v>
      </c>
      <c r="BY6">
        <f t="array" ref="BY6">INDEX(Transcriptome!AH$2:AH$28,MATCH(1,(Transcriptome!$A$2:$A$28=$B6)*(Transcriptome!$C$2:$C$28=$G6),0))</f>
        <v>2.0293718621374146</v>
      </c>
      <c r="BZ6">
        <f t="array" ref="BZ6">INDEX(Transcriptome!AI$2:AI$28,MATCH(1,(Transcriptome!$A$2:$A$28=$B6)*(Transcriptome!$C$2:$C$28=$G6),0))</f>
        <v>0.56232040684970153</v>
      </c>
      <c r="CA6">
        <f t="array" ref="CA6">INDEX(Transcriptome!AJ$2:AJ$28,MATCH(1,(Transcriptome!$A$2:$A$28=$B6)*(Transcriptome!$C$2:$C$28=$G6),0))</f>
        <v>1.2115405301325413</v>
      </c>
      <c r="CB6">
        <f t="array" ref="CB6">INDEX(Transcriptome!AK$2:AK$28,MATCH(1,(Transcriptome!$A$2:$A$28=$B6)*(Transcriptome!$C$2:$C$28=$G6),0))</f>
        <v>0.8301621912745768</v>
      </c>
      <c r="CC6">
        <f t="array" ref="CC6">INDEX(Transcriptome!AL$2:AL$28,MATCH(1,(Transcriptome!$A$2:$A$28=$B6)*(Transcriptome!$C$2:$C$28=$G6),0))</f>
        <v>1</v>
      </c>
      <c r="CD6">
        <f t="array" ref="CD6">INDEX(Transcriptome!AM$2:AM$28,MATCH(1,(Transcriptome!$A$2:$A$28=$B6)*(Transcriptome!$C$2:$C$28=$G6),0))</f>
        <v>0.26211695867931561</v>
      </c>
      <c r="CE6">
        <f t="array" ref="CE6">INDEX(Transcriptome!AN$2:AN$28,MATCH(1,(Transcriptome!$A$2:$A$28=$B6)*(Transcriptome!$C$2:$C$28=$G6),0))</f>
        <v>0.65173143305533454</v>
      </c>
      <c r="CF6">
        <f t="array" ref="CF6">INDEX(Transcriptome!AO$2:AO$28,MATCH(1,(Transcriptome!$A$2:$A$28=$B6)*(Transcriptome!$C$2:$C$28=$G6),0))</f>
        <v>1.333179536854022</v>
      </c>
      <c r="CG6">
        <f t="array" ref="CG6">INDEX(Transcriptome!AP$2:AP$28,MATCH(1,(Transcriptome!$A$2:$A$28=$B6)*(Transcriptome!$C$2:$C$28=$G6),0))</f>
        <v>0.89887777514459044</v>
      </c>
      <c r="CH6">
        <f t="array" ref="CH6">INDEX(Transcriptome!AQ$2:AQ$28,MATCH(1,(Transcriptome!$A$2:$A$28=$B6)*(Transcriptome!$C$2:$C$28=$G6),0))</f>
        <v>1.2464471472536574</v>
      </c>
      <c r="CI6">
        <f t="array" ref="CI6">INDEX(Transcriptome!AR$2:AR$28,MATCH(1,(Transcriptome!$A$2:$A$28=$B6)*(Transcriptome!$C$2:$C$28=$G6),0))</f>
        <v>0.52462910791563222</v>
      </c>
      <c r="CJ6">
        <f t="array" ref="CJ6">INDEX(Transcriptome!AS$2:AS$28,MATCH(1,(Transcriptome!$A$2:$A$28=$B6)*(Transcriptome!$C$2:$C$28=$G6),0))</f>
        <v>0.90325288746750909</v>
      </c>
      <c r="CK6">
        <f t="array" ref="CK6">INDEX(Transcriptome!AT$2:AT$28,MATCH(1,(Transcriptome!$A$2:$A$28=$B6)*(Transcriptome!$C$2:$C$28=$G6),0))</f>
        <v>0.66520130196946792</v>
      </c>
      <c r="CL6">
        <f t="array" ref="CL6">INDEX(Transcriptome!AU$2:AU$28,MATCH(1,(Transcriptome!$A$2:$A$28=$B6)*(Transcriptome!$C$2:$C$28=$G6),0))</f>
        <v>1.0099826873947371</v>
      </c>
      <c r="CM6">
        <f t="array" ref="CM6">INDEX(Transcriptome!AV$2:AV$28,MATCH(1,(Transcriptome!$A$2:$A$28=$B6)*(Transcriptome!$C$2:$C$28=$G6),0))</f>
        <v>0.6401776746599912</v>
      </c>
      <c r="CN6">
        <f t="array" ref="CN6">INDEX(Transcriptome!AW$2:AW$28,MATCH(1,(Transcriptome!$A$2:$A$28=$B6)*(Transcriptome!$C$2:$C$28=$G6),0))</f>
        <v>0.34216286088513259</v>
      </c>
      <c r="CO6">
        <f t="array" ref="CO6">INDEX(Transcriptome!AX$2:AX$28,MATCH(1,(Transcriptome!$A$2:$A$28=$B6)*(Transcriptome!$C$2:$C$28=$G6),0))</f>
        <v>0.50294785699500899</v>
      </c>
      <c r="CP6">
        <f t="array" ref="CP6">INDEX(Transcriptome!AY$2:AY$28,MATCH(1,(Transcriptome!$A$2:$A$28=$B6)*(Transcriptome!$C$2:$C$28=$G6),0))</f>
        <v>0.95089667216374552</v>
      </c>
      <c r="CQ6">
        <f t="array" ref="CQ6">INDEX(Transcriptome!AZ$2:AZ$28,MATCH(1,(Transcriptome!$A$2:$A$28=$B6)*(Transcriptome!$C$2:$C$28=$G6),0))</f>
        <v>0.13421854541017778</v>
      </c>
      <c r="CR6">
        <f t="array" ref="CR6">INDEX(Transcriptome!BA$2:BA$28,MATCH(1,(Transcriptome!$A$2:$A$28=$B6)*(Transcriptome!$C$2:$C$28=$G6),0))</f>
        <v>3.0862172948459645</v>
      </c>
      <c r="CS6">
        <f t="array" ref="CS6">INDEX(Transcriptome!BB$2:BB$28,MATCH(1,(Transcriptome!$A$2:$A$28=$B6)*(Transcriptome!$C$2:$C$28=$G6),0))</f>
        <v>2.7824602187322536</v>
      </c>
      <c r="CT6">
        <f t="array" ref="CT6">INDEX(Transcriptome!BC$2:BC$28,MATCH(1,(Transcriptome!$A$2:$A$28=$B6)*(Transcriptome!$C$2:$C$28=$G6),0))</f>
        <v>0</v>
      </c>
      <c r="CU6">
        <f t="array" ref="CU6">INDEX(Transcriptome!BD$2:BD$28,MATCH(1,(Transcriptome!$A$2:$A$28=$B6)*(Transcriptome!$C$2:$C$28=$G6),0))</f>
        <v>1.8836144117589819</v>
      </c>
      <c r="CV6">
        <f t="array" ref="CV6">INDEX(Transcriptome!BE$2:BE$28,MATCH(1,(Transcriptome!$A$2:$A$28=$B6)*(Transcriptome!$C$2:$C$28=$G6),0))</f>
        <v>1.0782417354275973</v>
      </c>
      <c r="CW6">
        <f t="array" ref="CW6">INDEX(Transcriptome!BF$2:BF$28,MATCH(1,(Transcriptome!$A$2:$A$28=$B6)*(Transcriptome!$C$2:$C$28=$G6),0))</f>
        <v>1.715188272403062</v>
      </c>
      <c r="CX6">
        <f t="array" ref="CX6">INDEX(Transcriptome!BG$2:BG$28,MATCH(1,(Transcriptome!$A$2:$A$28=$B6)*(Transcriptome!$C$2:$C$28=$G6),0))</f>
        <v>1.9697815273760295</v>
      </c>
      <c r="CY6">
        <f t="array" ref="CY6">INDEX(Transcriptome!BH$2:BH$28,MATCH(1,(Transcriptome!$A$2:$A$28=$B6)*(Transcriptome!$C$2:$C$28=$G6),0))</f>
        <v>0.46353999839060839</v>
      </c>
      <c r="CZ6">
        <f t="array" ref="CZ6">INDEX(Transcriptome!BI$2:BI$28,MATCH(1,(Transcriptome!$A$2:$A$28=$B6)*(Transcriptome!$C$2:$C$28=$G6),0))</f>
        <v>0</v>
      </c>
      <c r="DA6">
        <f t="array" ref="DA6">INDEX(Transcriptome!BJ$2:BJ$28,MATCH(1,(Transcriptome!$A$2:$A$28=$B6)*(Transcriptome!$C$2:$C$28=$G6),0))</f>
        <v>0</v>
      </c>
      <c r="DB6">
        <f t="array" ref="DB6">INDEX(Transcriptome!BK$2:BK$28,MATCH(1,(Transcriptome!$A$2:$A$28=$B6)*(Transcriptome!$C$2:$C$28=$G6),0))</f>
        <v>2.2647310069953286</v>
      </c>
      <c r="DC6">
        <f t="array" ref="DC6">INDEX(Transcriptome!BL$2:BL$28,MATCH(1,(Transcriptome!$A$2:$A$28=$B6)*(Transcriptome!$C$2:$C$28=$G6),0))</f>
        <v>0.94683341659889941</v>
      </c>
      <c r="DD6">
        <f t="array" ref="DD6">INDEX(Transcriptome!BM$2:BM$28,MATCH(1,(Transcriptome!$A$2:$A$28=$B6)*(Transcriptome!$C$2:$C$28=$G6),0))</f>
        <v>1.0589696583833461</v>
      </c>
      <c r="DE6">
        <f t="array" ref="DE6">INDEX(Transcriptome!BN$2:BN$28,MATCH(1,(Transcriptome!$A$2:$A$28=$B6)*(Transcriptome!$C$2:$C$28=$G6),0))</f>
        <v>6.2531853068059036</v>
      </c>
      <c r="DF6">
        <f t="array" ref="DF6">INDEX(Transcriptome!BO$2:BO$28,MATCH(1,(Transcriptome!$A$2:$A$28=$B6)*(Transcriptome!$C$2:$C$28=$G6),0))</f>
        <v>2.9803252797369506</v>
      </c>
      <c r="DG6">
        <f t="array" ref="DG6">INDEX(Transcriptome!BP$2:BP$28,MATCH(1,(Transcriptome!$A$2:$A$28=$B6)*(Transcriptome!$C$2:$C$28=$G6),0))</f>
        <v>0.46353999839060839</v>
      </c>
      <c r="DH6">
        <f t="array" ref="DH6">INDEX(Transcriptome!BQ$2:BQ$28,MATCH(1,(Transcriptome!$A$2:$A$28=$B6)*(Transcriptome!$C$2:$C$28=$G6),0))</f>
        <v>1</v>
      </c>
      <c r="DI6">
        <f t="array" ref="DI6">INDEX(Transcriptome!BR$2:BR$28,MATCH(1,(Transcriptome!$A$2:$A$28=$B6)*(Transcriptome!$C$2:$C$28=$G6),0))</f>
        <v>0.70109568372941489</v>
      </c>
    </row>
    <row r="7" spans="1:113" x14ac:dyDescent="0.15">
      <c r="A7">
        <f>'Measured Data'!A12</f>
        <v>5</v>
      </c>
      <c r="B7" s="86" t="s">
        <v>621</v>
      </c>
      <c r="C7" s="369" t="s">
        <v>549</v>
      </c>
      <c r="D7">
        <v>1</v>
      </c>
      <c r="E7">
        <f>'Measured Data'!H12</f>
        <v>2.5671063495635988</v>
      </c>
      <c r="F7" s="306">
        <f>'Measured Data'!K12</f>
        <v>96.128768920898438</v>
      </c>
      <c r="G7" t="s">
        <v>550</v>
      </c>
      <c r="H7" s="366">
        <f>'Measured Data'!B12</f>
        <v>43705</v>
      </c>
      <c r="I7" s="367">
        <f>'Measured Data'!C12</f>
        <v>0.3430555555555555</v>
      </c>
      <c r="J7">
        <f>'In Process Calc.'!B8</f>
        <v>4.7805555555532919</v>
      </c>
      <c r="K7">
        <f>'In Process Calc.'!C8</f>
        <v>114.73333333327901</v>
      </c>
      <c r="L7">
        <f>'Measured Data'!Y12</f>
        <v>19.777777777777779</v>
      </c>
      <c r="M7">
        <f>'Measured Data'!AE12</f>
        <v>4.6625222024866781</v>
      </c>
      <c r="N7">
        <f>'Measured Data'!Z12</f>
        <v>0.31</v>
      </c>
      <c r="O7">
        <f>'Post Process Calc.'!AM8</f>
        <v>1.0824915413852072</v>
      </c>
      <c r="P7">
        <f>'Post Process Calc.'!AN8</f>
        <v>8.5584052179452055</v>
      </c>
      <c r="Q7">
        <f>'Measured Data'!AV12</f>
        <v>19.777777777777779</v>
      </c>
      <c r="R7">
        <f t="shared" si="3"/>
        <v>4.6625222024866781</v>
      </c>
      <c r="S7">
        <f t="shared" si="4"/>
        <v>0.31</v>
      </c>
      <c r="T7">
        <f>IF(ISBLANK('Measured Data'!AS12),'Post Process Calc.'!AM8,'Measured Data'!AS12)</f>
        <v>1.0824915413852072</v>
      </c>
      <c r="U7">
        <f>IF(ISBLANK('Measured Data'!AT12),'Post Process Calc.'!AN8,'Measured Data'!AT12)</f>
        <v>8.5584052179452055</v>
      </c>
      <c r="V7">
        <f t="shared" si="5"/>
        <v>19.777777777777779</v>
      </c>
      <c r="W7">
        <f t="shared" si="0"/>
        <v>4.6625222024866781</v>
      </c>
      <c r="X7">
        <f t="shared" si="0"/>
        <v>0.31</v>
      </c>
      <c r="Y7">
        <f t="shared" si="0"/>
        <v>1.0824915413852072</v>
      </c>
      <c r="Z7">
        <f t="shared" si="0"/>
        <v>8.5584052179452055</v>
      </c>
      <c r="AA7">
        <f>'Growth Regression'!P7</f>
        <v>8.8010130448035479E-3</v>
      </c>
      <c r="AB7">
        <f>'TL input - regression'!AA7/'Growth Regression'!$O$24</f>
        <v>0.39571151958026091</v>
      </c>
      <c r="AC7">
        <f>'Post Process Calc.'!J8</f>
        <v>3.5657107396964045E-2</v>
      </c>
      <c r="AD7">
        <f>'Post Process Calc.'!P8</f>
        <v>-1.8416798579825006E-2</v>
      </c>
      <c r="AE7">
        <f>'Post Process Calc.'!K8</f>
        <v>-6.8285689260792445E-4</v>
      </c>
      <c r="AF7">
        <f>'Post Process Calc.'!G8</f>
        <v>1.4458928505433788E-2</v>
      </c>
      <c r="AG7">
        <f>'Post Process Calc.'!H8</f>
        <v>5.3376747404116492E-3</v>
      </c>
      <c r="AH7">
        <f>'Post Process Calc.'!AF8</f>
        <v>-0.5164972686873941</v>
      </c>
      <c r="AI7">
        <f t="shared" si="6"/>
        <v>22.285692123102528</v>
      </c>
      <c r="AJ7">
        <f t="shared" si="6"/>
        <v>-11.510499112390628</v>
      </c>
      <c r="AK7">
        <f t="shared" si="1"/>
        <v>-0.42678555787995276</v>
      </c>
      <c r="AL7">
        <f t="shared" si="1"/>
        <v>9.0368303158961165</v>
      </c>
      <c r="AM7">
        <f t="shared" si="1"/>
        <v>3.3360467127572808</v>
      </c>
      <c r="AN7">
        <v>100</v>
      </c>
      <c r="AO7">
        <v>0.32</v>
      </c>
      <c r="AP7">
        <v>7</v>
      </c>
      <c r="AQ7">
        <v>0.7</v>
      </c>
      <c r="AR7">
        <f t="shared" si="2"/>
        <v>5.0118723362727164E-8</v>
      </c>
      <c r="AS7">
        <v>1</v>
      </c>
      <c r="AT7">
        <v>0.311</v>
      </c>
      <c r="AU7">
        <f t="array" ref="AU7">INDEX(Transcriptome!D$2:D$28,MATCH(1,(Transcriptome!$A$2:$A$28=$B7)*(Transcriptome!$C$2:$C$28=$G7),0))</f>
        <v>0.74958281373863833</v>
      </c>
      <c r="AV7">
        <f t="array" ref="AV7">INDEX(Transcriptome!E$2:E$28,MATCH(1,(Transcriptome!$A$2:$A$28=$B7)*(Transcriptome!$C$2:$C$28=$G7),0))</f>
        <v>0.99428350042695846</v>
      </c>
      <c r="AW7">
        <f t="array" ref="AW7">INDEX(Transcriptome!F$2:F$28,MATCH(1,(Transcriptome!$A$2:$A$28=$B7)*(Transcriptome!$C$2:$C$28=$G7),0))</f>
        <v>0.50115035905277838</v>
      </c>
      <c r="AX7">
        <f t="array" ref="AX7">INDEX(Transcriptome!G$2:G$28,MATCH(1,(Transcriptome!$A$2:$A$28=$B7)*(Transcriptome!$C$2:$C$28=$G7),0))</f>
        <v>0.39984898807098057</v>
      </c>
      <c r="AY7">
        <f t="array" ref="AY7">INDEX(Transcriptome!H$2:H$28,MATCH(1,(Transcriptome!$A$2:$A$28=$B7)*(Transcriptome!$C$2:$C$28=$G7),0))</f>
        <v>0</v>
      </c>
      <c r="AZ7">
        <f t="array" ref="AZ7">INDEX(Transcriptome!I$2:I$28,MATCH(1,(Transcriptome!$A$2:$A$28=$B7)*(Transcriptome!$C$2:$C$28=$G7),0))</f>
        <v>1.604477561761317</v>
      </c>
      <c r="BA7">
        <f t="array" ref="BA7">INDEX(Transcriptome!J$2:J$28,MATCH(1,(Transcriptome!$A$2:$A$28=$B7)*(Transcriptome!$C$2:$C$28=$G7),0))</f>
        <v>0.75031681956269425</v>
      </c>
      <c r="BB7">
        <f t="array" ref="BB7">INDEX(Transcriptome!K$2:K$28,MATCH(1,(Transcriptome!$A$2:$A$28=$B7)*(Transcriptome!$C$2:$C$28=$G7),0))</f>
        <v>0.66963287962127904</v>
      </c>
      <c r="BC7">
        <f t="array" ref="BC7">INDEX(Transcriptome!L$2:L$28,MATCH(1,(Transcriptome!$A$2:$A$28=$B7)*(Transcriptome!$C$2:$C$28=$G7),0))</f>
        <v>0.8932270630393373</v>
      </c>
      <c r="BD7">
        <f t="array" ref="BD7">INDEX(Transcriptome!M$2:M$28,MATCH(1,(Transcriptome!$A$2:$A$28=$B7)*(Transcriptome!$C$2:$C$28=$G7),0))</f>
        <v>0.47486349470754241</v>
      </c>
      <c r="BE7">
        <f t="array" ref="BE7">INDEX(Transcriptome!N$2:N$28,MATCH(1,(Transcriptome!$A$2:$A$28=$B7)*(Transcriptome!$C$2:$C$28=$G7),0))</f>
        <v>0.92357470464152269</v>
      </c>
      <c r="BF7">
        <f t="array" ref="BF7">INDEX(Transcriptome!O$2:O$28,MATCH(1,(Transcriptome!$A$2:$A$28=$B7)*(Transcriptome!$C$2:$C$28=$G7),0))</f>
        <v>1.0659307848714961</v>
      </c>
      <c r="BG7">
        <f t="array" ref="BG7">INDEX(Transcriptome!P$2:P$28,MATCH(1,(Transcriptome!$A$2:$A$28=$B7)*(Transcriptome!$C$2:$C$28=$G7),0))</f>
        <v>0.87036730164410236</v>
      </c>
      <c r="BH7">
        <f t="array" ref="BH7">INDEX(Transcriptome!Q$2:Q$28,MATCH(1,(Transcriptome!$A$2:$A$28=$B7)*(Transcriptome!$C$2:$C$28=$G7),0))</f>
        <v>0.48726817704711389</v>
      </c>
      <c r="BI7">
        <f t="array" ref="BI7">INDEX(Transcriptome!R$2:R$28,MATCH(1,(Transcriptome!$A$2:$A$28=$B7)*(Transcriptome!$C$2:$C$28=$G7),0))</f>
        <v>0.53435060735600626</v>
      </c>
      <c r="BJ7">
        <f t="array" ref="BJ7">INDEX(Transcriptome!S$2:S$28,MATCH(1,(Transcriptome!$A$2:$A$28=$B7)*(Transcriptome!$C$2:$C$28=$G7),0))</f>
        <v>0.5345161757319089</v>
      </c>
      <c r="BK7">
        <f t="array" ref="BK7">INDEX(Transcriptome!T$2:T$28,MATCH(1,(Transcriptome!$A$2:$A$28=$B7)*(Transcriptome!$C$2:$C$28=$G7),0))</f>
        <v>1.3003372494023584</v>
      </c>
      <c r="BL7">
        <f t="array" ref="BL7">INDEX(Transcriptome!U$2:U$28,MATCH(1,(Transcriptome!$A$2:$A$28=$B7)*(Transcriptome!$C$2:$C$28=$G7),0))</f>
        <v>5.4272528001521927</v>
      </c>
      <c r="BM7">
        <f t="array" ref="BM7">INDEX(Transcriptome!V$2:V$28,MATCH(1,(Transcriptome!$A$2:$A$28=$B7)*(Transcriptome!$C$2:$C$28=$G7),0))</f>
        <v>0</v>
      </c>
      <c r="BN7">
        <f t="array" ref="BN7">INDEX(Transcriptome!W$2:W$28,MATCH(1,(Transcriptome!$A$2:$A$28=$B7)*(Transcriptome!$C$2:$C$28=$G7),0))</f>
        <v>0</v>
      </c>
      <c r="BO7">
        <f t="array" ref="BO7">INDEX(Transcriptome!X$2:X$28,MATCH(1,(Transcriptome!$A$2:$A$28=$B7)*(Transcriptome!$C$2:$C$28=$G7),0))</f>
        <v>0.82625231514025321</v>
      </c>
      <c r="BP7">
        <f t="array" ref="BP7">INDEX(Transcriptome!Y$2:Y$28,MATCH(1,(Transcriptome!$A$2:$A$28=$B7)*(Transcriptome!$C$2:$C$28=$G7),0))</f>
        <v>0</v>
      </c>
      <c r="BQ7">
        <f t="array" ref="BQ7">INDEX(Transcriptome!Z$2:Z$28,MATCH(1,(Transcriptome!$A$2:$A$28=$B7)*(Transcriptome!$C$2:$C$28=$G7),0))</f>
        <v>0.70493211701793013</v>
      </c>
      <c r="BR7">
        <f t="array" ref="BR7">INDEX(Transcriptome!AA$2:AA$28,MATCH(1,(Transcriptome!$A$2:$A$28=$B7)*(Transcriptome!$C$2:$C$28=$G7),0))</f>
        <v>0.94712279018622314</v>
      </c>
      <c r="BS7">
        <f t="array" ref="BS7">INDEX(Transcriptome!AB$2:AB$28,MATCH(1,(Transcriptome!$A$2:$A$28=$B7)*(Transcriptome!$C$2:$C$28=$G7),0))</f>
        <v>0.38030932511566967</v>
      </c>
      <c r="BT7">
        <f t="array" ref="BT7">INDEX(Transcriptome!AC$2:AC$28,MATCH(1,(Transcriptome!$A$2:$A$28=$B7)*(Transcriptome!$C$2:$C$28=$G7),0))</f>
        <v>1.9636483842201611</v>
      </c>
      <c r="BU7">
        <f t="array" ref="BU7">INDEX(Transcriptome!AD$2:AD$28,MATCH(1,(Transcriptome!$A$2:$A$28=$B7)*(Transcriptome!$C$2:$C$28=$G7),0))</f>
        <v>0.59943066778966325</v>
      </c>
      <c r="BV7">
        <f t="array" ref="BV7">INDEX(Transcriptome!AE$2:AE$28,MATCH(1,(Transcriptome!$A$2:$A$28=$B7)*(Transcriptome!$C$2:$C$28=$G7),0))</f>
        <v>2.1294716607238287</v>
      </c>
      <c r="BW7">
        <f t="array" ref="BW7">INDEX(Transcriptome!AF$2:AF$28,MATCH(1,(Transcriptome!$A$2:$A$28=$B7)*(Transcriptome!$C$2:$C$28=$G7),0))</f>
        <v>0.79611853694419166</v>
      </c>
      <c r="BX7">
        <f t="array" ref="BX7">INDEX(Transcriptome!AG$2:AG$28,MATCH(1,(Transcriptome!$A$2:$A$28=$B7)*(Transcriptome!$C$2:$C$28=$G7),0))</f>
        <v>0.68753465429358718</v>
      </c>
      <c r="BY7">
        <f t="array" ref="BY7">INDEX(Transcriptome!AH$2:AH$28,MATCH(1,(Transcriptome!$A$2:$A$28=$B7)*(Transcriptome!$C$2:$C$28=$G7),0))</f>
        <v>2.0293718621374146</v>
      </c>
      <c r="BZ7">
        <f t="array" ref="BZ7">INDEX(Transcriptome!AI$2:AI$28,MATCH(1,(Transcriptome!$A$2:$A$28=$B7)*(Transcriptome!$C$2:$C$28=$G7),0))</f>
        <v>0.56232040684970153</v>
      </c>
      <c r="CA7">
        <f t="array" ref="CA7">INDEX(Transcriptome!AJ$2:AJ$28,MATCH(1,(Transcriptome!$A$2:$A$28=$B7)*(Transcriptome!$C$2:$C$28=$G7),0))</f>
        <v>1.2115405301325413</v>
      </c>
      <c r="CB7">
        <f t="array" ref="CB7">INDEX(Transcriptome!AK$2:AK$28,MATCH(1,(Transcriptome!$A$2:$A$28=$B7)*(Transcriptome!$C$2:$C$28=$G7),0))</f>
        <v>0.8301621912745768</v>
      </c>
      <c r="CC7">
        <f t="array" ref="CC7">INDEX(Transcriptome!AL$2:AL$28,MATCH(1,(Transcriptome!$A$2:$A$28=$B7)*(Transcriptome!$C$2:$C$28=$G7),0))</f>
        <v>1</v>
      </c>
      <c r="CD7">
        <f t="array" ref="CD7">INDEX(Transcriptome!AM$2:AM$28,MATCH(1,(Transcriptome!$A$2:$A$28=$B7)*(Transcriptome!$C$2:$C$28=$G7),0))</f>
        <v>0.26211695867931561</v>
      </c>
      <c r="CE7">
        <f t="array" ref="CE7">INDEX(Transcriptome!AN$2:AN$28,MATCH(1,(Transcriptome!$A$2:$A$28=$B7)*(Transcriptome!$C$2:$C$28=$G7),0))</f>
        <v>0.65173143305533454</v>
      </c>
      <c r="CF7">
        <f t="array" ref="CF7">INDEX(Transcriptome!AO$2:AO$28,MATCH(1,(Transcriptome!$A$2:$A$28=$B7)*(Transcriptome!$C$2:$C$28=$G7),0))</f>
        <v>1.333179536854022</v>
      </c>
      <c r="CG7">
        <f t="array" ref="CG7">INDEX(Transcriptome!AP$2:AP$28,MATCH(1,(Transcriptome!$A$2:$A$28=$B7)*(Transcriptome!$C$2:$C$28=$G7),0))</f>
        <v>0.89887777514459044</v>
      </c>
      <c r="CH7">
        <f t="array" ref="CH7">INDEX(Transcriptome!AQ$2:AQ$28,MATCH(1,(Transcriptome!$A$2:$A$28=$B7)*(Transcriptome!$C$2:$C$28=$G7),0))</f>
        <v>1.2464471472536574</v>
      </c>
      <c r="CI7">
        <f t="array" ref="CI7">INDEX(Transcriptome!AR$2:AR$28,MATCH(1,(Transcriptome!$A$2:$A$28=$B7)*(Transcriptome!$C$2:$C$28=$G7),0))</f>
        <v>0.52462910791563222</v>
      </c>
      <c r="CJ7">
        <f t="array" ref="CJ7">INDEX(Transcriptome!AS$2:AS$28,MATCH(1,(Transcriptome!$A$2:$A$28=$B7)*(Transcriptome!$C$2:$C$28=$G7),0))</f>
        <v>0.90325288746750909</v>
      </c>
      <c r="CK7">
        <f t="array" ref="CK7">INDEX(Transcriptome!AT$2:AT$28,MATCH(1,(Transcriptome!$A$2:$A$28=$B7)*(Transcriptome!$C$2:$C$28=$G7),0))</f>
        <v>0.66520130196946792</v>
      </c>
      <c r="CL7">
        <f t="array" ref="CL7">INDEX(Transcriptome!AU$2:AU$28,MATCH(1,(Transcriptome!$A$2:$A$28=$B7)*(Transcriptome!$C$2:$C$28=$G7),0))</f>
        <v>1.0099826873947371</v>
      </c>
      <c r="CM7">
        <f t="array" ref="CM7">INDEX(Transcriptome!AV$2:AV$28,MATCH(1,(Transcriptome!$A$2:$A$28=$B7)*(Transcriptome!$C$2:$C$28=$G7),0))</f>
        <v>0.6401776746599912</v>
      </c>
      <c r="CN7">
        <f t="array" ref="CN7">INDEX(Transcriptome!AW$2:AW$28,MATCH(1,(Transcriptome!$A$2:$A$28=$B7)*(Transcriptome!$C$2:$C$28=$G7),0))</f>
        <v>0.34216286088513259</v>
      </c>
      <c r="CO7">
        <f t="array" ref="CO7">INDEX(Transcriptome!AX$2:AX$28,MATCH(1,(Transcriptome!$A$2:$A$28=$B7)*(Transcriptome!$C$2:$C$28=$G7),0))</f>
        <v>0.50294785699500899</v>
      </c>
      <c r="CP7">
        <f t="array" ref="CP7">INDEX(Transcriptome!AY$2:AY$28,MATCH(1,(Transcriptome!$A$2:$A$28=$B7)*(Transcriptome!$C$2:$C$28=$G7),0))</f>
        <v>0.95089667216374552</v>
      </c>
      <c r="CQ7">
        <f t="array" ref="CQ7">INDEX(Transcriptome!AZ$2:AZ$28,MATCH(1,(Transcriptome!$A$2:$A$28=$B7)*(Transcriptome!$C$2:$C$28=$G7),0))</f>
        <v>0.13421854541017778</v>
      </c>
      <c r="CR7">
        <f t="array" ref="CR7">INDEX(Transcriptome!BA$2:BA$28,MATCH(1,(Transcriptome!$A$2:$A$28=$B7)*(Transcriptome!$C$2:$C$28=$G7),0))</f>
        <v>3.0862172948459645</v>
      </c>
      <c r="CS7">
        <f t="array" ref="CS7">INDEX(Transcriptome!BB$2:BB$28,MATCH(1,(Transcriptome!$A$2:$A$28=$B7)*(Transcriptome!$C$2:$C$28=$G7),0))</f>
        <v>2.7824602187322536</v>
      </c>
      <c r="CT7">
        <f t="array" ref="CT7">INDEX(Transcriptome!BC$2:BC$28,MATCH(1,(Transcriptome!$A$2:$A$28=$B7)*(Transcriptome!$C$2:$C$28=$G7),0))</f>
        <v>0</v>
      </c>
      <c r="CU7">
        <f t="array" ref="CU7">INDEX(Transcriptome!BD$2:BD$28,MATCH(1,(Transcriptome!$A$2:$A$28=$B7)*(Transcriptome!$C$2:$C$28=$G7),0))</f>
        <v>1.8836144117589819</v>
      </c>
      <c r="CV7">
        <f t="array" ref="CV7">INDEX(Transcriptome!BE$2:BE$28,MATCH(1,(Transcriptome!$A$2:$A$28=$B7)*(Transcriptome!$C$2:$C$28=$G7),0))</f>
        <v>1.0782417354275973</v>
      </c>
      <c r="CW7">
        <f t="array" ref="CW7">INDEX(Transcriptome!BF$2:BF$28,MATCH(1,(Transcriptome!$A$2:$A$28=$B7)*(Transcriptome!$C$2:$C$28=$G7),0))</f>
        <v>1.715188272403062</v>
      </c>
      <c r="CX7">
        <f t="array" ref="CX7">INDEX(Transcriptome!BG$2:BG$28,MATCH(1,(Transcriptome!$A$2:$A$28=$B7)*(Transcriptome!$C$2:$C$28=$G7),0))</f>
        <v>1.9697815273760295</v>
      </c>
      <c r="CY7">
        <f t="array" ref="CY7">INDEX(Transcriptome!BH$2:BH$28,MATCH(1,(Transcriptome!$A$2:$A$28=$B7)*(Transcriptome!$C$2:$C$28=$G7),0))</f>
        <v>0.46353999839060839</v>
      </c>
      <c r="CZ7">
        <f t="array" ref="CZ7">INDEX(Transcriptome!BI$2:BI$28,MATCH(1,(Transcriptome!$A$2:$A$28=$B7)*(Transcriptome!$C$2:$C$28=$G7),0))</f>
        <v>0</v>
      </c>
      <c r="DA7">
        <f t="array" ref="DA7">INDEX(Transcriptome!BJ$2:BJ$28,MATCH(1,(Transcriptome!$A$2:$A$28=$B7)*(Transcriptome!$C$2:$C$28=$G7),0))</f>
        <v>0</v>
      </c>
      <c r="DB7">
        <f t="array" ref="DB7">INDEX(Transcriptome!BK$2:BK$28,MATCH(1,(Transcriptome!$A$2:$A$28=$B7)*(Transcriptome!$C$2:$C$28=$G7),0))</f>
        <v>2.2647310069953286</v>
      </c>
      <c r="DC7">
        <f t="array" ref="DC7">INDEX(Transcriptome!BL$2:BL$28,MATCH(1,(Transcriptome!$A$2:$A$28=$B7)*(Transcriptome!$C$2:$C$28=$G7),0))</f>
        <v>0.94683341659889941</v>
      </c>
      <c r="DD7">
        <f t="array" ref="DD7">INDEX(Transcriptome!BM$2:BM$28,MATCH(1,(Transcriptome!$A$2:$A$28=$B7)*(Transcriptome!$C$2:$C$28=$G7),0))</f>
        <v>1.0589696583833461</v>
      </c>
      <c r="DE7">
        <f t="array" ref="DE7">INDEX(Transcriptome!BN$2:BN$28,MATCH(1,(Transcriptome!$A$2:$A$28=$B7)*(Transcriptome!$C$2:$C$28=$G7),0))</f>
        <v>6.2531853068059036</v>
      </c>
      <c r="DF7">
        <f t="array" ref="DF7">INDEX(Transcriptome!BO$2:BO$28,MATCH(1,(Transcriptome!$A$2:$A$28=$B7)*(Transcriptome!$C$2:$C$28=$G7),0))</f>
        <v>2.9803252797369506</v>
      </c>
      <c r="DG7">
        <f t="array" ref="DG7">INDEX(Transcriptome!BP$2:BP$28,MATCH(1,(Transcriptome!$A$2:$A$28=$B7)*(Transcriptome!$C$2:$C$28=$G7),0))</f>
        <v>0.46353999839060839</v>
      </c>
      <c r="DH7">
        <f t="array" ref="DH7">INDEX(Transcriptome!BQ$2:BQ$28,MATCH(1,(Transcriptome!$A$2:$A$28=$B7)*(Transcriptome!$C$2:$C$28=$G7),0))</f>
        <v>1</v>
      </c>
      <c r="DI7">
        <f t="array" ref="DI7">INDEX(Transcriptome!BR$2:BR$28,MATCH(1,(Transcriptome!$A$2:$A$28=$B7)*(Transcriptome!$C$2:$C$28=$G7),0))</f>
        <v>0.70109568372941489</v>
      </c>
    </row>
    <row r="8" spans="1:113" x14ac:dyDescent="0.15">
      <c r="A8">
        <f>'Measured Data'!A13</f>
        <v>6</v>
      </c>
      <c r="B8" s="86" t="s">
        <v>621</v>
      </c>
      <c r="C8" s="369" t="s">
        <v>549</v>
      </c>
      <c r="D8">
        <v>1</v>
      </c>
      <c r="E8">
        <f>'Measured Data'!H13</f>
        <v>3.4855266643524172</v>
      </c>
      <c r="F8" s="306">
        <f>'Measured Data'!K13</f>
        <v>96.417823791503906</v>
      </c>
      <c r="G8" t="s">
        <v>550</v>
      </c>
      <c r="H8" s="366">
        <f>'Measured Data'!B13</f>
        <v>43706</v>
      </c>
      <c r="I8" s="367">
        <f>'Measured Data'!C13</f>
        <v>0.59166666666666667</v>
      </c>
      <c r="J8">
        <f>'In Process Calc.'!B9</f>
        <v>6.0291666666671517</v>
      </c>
      <c r="K8">
        <f>'In Process Calc.'!C9</f>
        <v>144.70000000001164</v>
      </c>
      <c r="L8">
        <f>'Measured Data'!Y13</f>
        <v>16.5</v>
      </c>
      <c r="M8">
        <f>'Measured Data'!AE13</f>
        <v>2.4422735346358793</v>
      </c>
      <c r="N8">
        <f>'Measured Data'!Z13</f>
        <v>0.38</v>
      </c>
      <c r="O8">
        <f>'Post Process Calc.'!AM9</f>
        <v>9.2236174785018277E-2</v>
      </c>
      <c r="P8">
        <f>'Post Process Calc.'!AN9</f>
        <v>8.0160032939966612</v>
      </c>
      <c r="Q8">
        <f>'Measured Data'!AV13</f>
        <v>34.22017121455324</v>
      </c>
      <c r="R8">
        <f t="shared" si="3"/>
        <v>2.4422735346358793</v>
      </c>
      <c r="S8">
        <f t="shared" si="4"/>
        <v>0.38</v>
      </c>
      <c r="T8">
        <f>IF(ISBLANK('Measured Data'!AS13),'Post Process Calc.'!AM9,'Measured Data'!AS13)</f>
        <v>1.1111111111111112</v>
      </c>
      <c r="U8">
        <f>IF(ISBLANK('Measured Data'!AT13),'Post Process Calc.'!AN9,'Measured Data'!AT13)</f>
        <v>7.8641724889189382</v>
      </c>
      <c r="V8">
        <f t="shared" si="5"/>
        <v>25.36008560727662</v>
      </c>
      <c r="W8">
        <f t="shared" si="0"/>
        <v>2.4422735346358793</v>
      </c>
      <c r="X8">
        <f t="shared" si="0"/>
        <v>0.38</v>
      </c>
      <c r="Y8">
        <f t="shared" si="0"/>
        <v>0.60167364294806469</v>
      </c>
      <c r="Z8">
        <f t="shared" si="0"/>
        <v>7.9400878914578001</v>
      </c>
      <c r="AA8">
        <f>'Growth Regression'!P8</f>
        <v>5.5968477703582974E-3</v>
      </c>
      <c r="AB8">
        <f>'TL input - regression'!AA8/'Growth Regression'!$O$24</f>
        <v>0.25164570541973486</v>
      </c>
      <c r="AC8">
        <f>'Post Process Calc.'!J9</f>
        <v>3.3192934305237579E-2</v>
      </c>
      <c r="AD8">
        <f>'Post Process Calc.'!P9</f>
        <v>-1.4818607822008107E-2</v>
      </c>
      <c r="AE8">
        <f>'Post Process Calc.'!K9</f>
        <v>-4.3580745553101576E-4</v>
      </c>
      <c r="AF8">
        <f>'Post Process Calc.'!G9</f>
        <v>8.0447412971538408E-3</v>
      </c>
      <c r="AG8">
        <f>'Post Process Calc.'!H9</f>
        <v>6.4094332012073329E-3</v>
      </c>
      <c r="AH8">
        <f>'Post Process Calc.'!AF9</f>
        <v>-0.44643862111551402</v>
      </c>
      <c r="AI8">
        <f t="shared" si="6"/>
        <v>20.745583940773486</v>
      </c>
      <c r="AJ8">
        <f t="shared" si="6"/>
        <v>-9.261629888755067</v>
      </c>
      <c r="AK8">
        <f t="shared" si="1"/>
        <v>-0.27237965970688482</v>
      </c>
      <c r="AL8">
        <f t="shared" si="1"/>
        <v>5.0279633107211499</v>
      </c>
      <c r="AM8">
        <f t="shared" si="1"/>
        <v>4.0058957507545827</v>
      </c>
      <c r="AN8">
        <v>100</v>
      </c>
      <c r="AO8">
        <v>0.32</v>
      </c>
      <c r="AP8">
        <v>7</v>
      </c>
      <c r="AQ8">
        <v>0.7</v>
      </c>
      <c r="AR8">
        <f t="shared" si="2"/>
        <v>5.0118723362727164E-8</v>
      </c>
      <c r="AS8">
        <v>1</v>
      </c>
      <c r="AT8">
        <v>0.311</v>
      </c>
      <c r="AU8">
        <f t="array" ref="AU8">INDEX(Transcriptome!D$2:D$28,MATCH(1,(Transcriptome!$A$2:$A$28=$B8)*(Transcriptome!$C$2:$C$28=$G8),0))</f>
        <v>0.74958281373863833</v>
      </c>
      <c r="AV8">
        <f t="array" ref="AV8">INDEX(Transcriptome!E$2:E$28,MATCH(1,(Transcriptome!$A$2:$A$28=$B8)*(Transcriptome!$C$2:$C$28=$G8),0))</f>
        <v>0.99428350042695846</v>
      </c>
      <c r="AW8">
        <f t="array" ref="AW8">INDEX(Transcriptome!F$2:F$28,MATCH(1,(Transcriptome!$A$2:$A$28=$B8)*(Transcriptome!$C$2:$C$28=$G8),0))</f>
        <v>0.50115035905277838</v>
      </c>
      <c r="AX8">
        <f t="array" ref="AX8">INDEX(Transcriptome!G$2:G$28,MATCH(1,(Transcriptome!$A$2:$A$28=$B8)*(Transcriptome!$C$2:$C$28=$G8),0))</f>
        <v>0.39984898807098057</v>
      </c>
      <c r="AY8">
        <f t="array" ref="AY8">INDEX(Transcriptome!H$2:H$28,MATCH(1,(Transcriptome!$A$2:$A$28=$B8)*(Transcriptome!$C$2:$C$28=$G8),0))</f>
        <v>0</v>
      </c>
      <c r="AZ8">
        <f t="array" ref="AZ8">INDEX(Transcriptome!I$2:I$28,MATCH(1,(Transcriptome!$A$2:$A$28=$B8)*(Transcriptome!$C$2:$C$28=$G8),0))</f>
        <v>1.604477561761317</v>
      </c>
      <c r="BA8">
        <f t="array" ref="BA8">INDEX(Transcriptome!J$2:J$28,MATCH(1,(Transcriptome!$A$2:$A$28=$B8)*(Transcriptome!$C$2:$C$28=$G8),0))</f>
        <v>0.75031681956269425</v>
      </c>
      <c r="BB8">
        <f t="array" ref="BB8">INDEX(Transcriptome!K$2:K$28,MATCH(1,(Transcriptome!$A$2:$A$28=$B8)*(Transcriptome!$C$2:$C$28=$G8),0))</f>
        <v>0.66963287962127904</v>
      </c>
      <c r="BC8">
        <f t="array" ref="BC8">INDEX(Transcriptome!L$2:L$28,MATCH(1,(Transcriptome!$A$2:$A$28=$B8)*(Transcriptome!$C$2:$C$28=$G8),0))</f>
        <v>0.8932270630393373</v>
      </c>
      <c r="BD8">
        <f t="array" ref="BD8">INDEX(Transcriptome!M$2:M$28,MATCH(1,(Transcriptome!$A$2:$A$28=$B8)*(Transcriptome!$C$2:$C$28=$G8),0))</f>
        <v>0.47486349470754241</v>
      </c>
      <c r="BE8">
        <f t="array" ref="BE8">INDEX(Transcriptome!N$2:N$28,MATCH(1,(Transcriptome!$A$2:$A$28=$B8)*(Transcriptome!$C$2:$C$28=$G8),0))</f>
        <v>0.92357470464152269</v>
      </c>
      <c r="BF8">
        <f t="array" ref="BF8">INDEX(Transcriptome!O$2:O$28,MATCH(1,(Transcriptome!$A$2:$A$28=$B8)*(Transcriptome!$C$2:$C$28=$G8),0))</f>
        <v>1.0659307848714961</v>
      </c>
      <c r="BG8">
        <f t="array" ref="BG8">INDEX(Transcriptome!P$2:P$28,MATCH(1,(Transcriptome!$A$2:$A$28=$B8)*(Transcriptome!$C$2:$C$28=$G8),0))</f>
        <v>0.87036730164410236</v>
      </c>
      <c r="BH8">
        <f t="array" ref="BH8">INDEX(Transcriptome!Q$2:Q$28,MATCH(1,(Transcriptome!$A$2:$A$28=$B8)*(Transcriptome!$C$2:$C$28=$G8),0))</f>
        <v>0.48726817704711389</v>
      </c>
      <c r="BI8">
        <f t="array" ref="BI8">INDEX(Transcriptome!R$2:R$28,MATCH(1,(Transcriptome!$A$2:$A$28=$B8)*(Transcriptome!$C$2:$C$28=$G8),0))</f>
        <v>0.53435060735600626</v>
      </c>
      <c r="BJ8">
        <f t="array" ref="BJ8">INDEX(Transcriptome!S$2:S$28,MATCH(1,(Transcriptome!$A$2:$A$28=$B8)*(Transcriptome!$C$2:$C$28=$G8),0))</f>
        <v>0.5345161757319089</v>
      </c>
      <c r="BK8">
        <f t="array" ref="BK8">INDEX(Transcriptome!T$2:T$28,MATCH(1,(Transcriptome!$A$2:$A$28=$B8)*(Transcriptome!$C$2:$C$28=$G8),0))</f>
        <v>1.3003372494023584</v>
      </c>
      <c r="BL8">
        <f t="array" ref="BL8">INDEX(Transcriptome!U$2:U$28,MATCH(1,(Transcriptome!$A$2:$A$28=$B8)*(Transcriptome!$C$2:$C$28=$G8),0))</f>
        <v>5.4272528001521927</v>
      </c>
      <c r="BM8">
        <f t="array" ref="BM8">INDEX(Transcriptome!V$2:V$28,MATCH(1,(Transcriptome!$A$2:$A$28=$B8)*(Transcriptome!$C$2:$C$28=$G8),0))</f>
        <v>0</v>
      </c>
      <c r="BN8">
        <f t="array" ref="BN8">INDEX(Transcriptome!W$2:W$28,MATCH(1,(Transcriptome!$A$2:$A$28=$B8)*(Transcriptome!$C$2:$C$28=$G8),0))</f>
        <v>0</v>
      </c>
      <c r="BO8">
        <f t="array" ref="BO8">INDEX(Transcriptome!X$2:X$28,MATCH(1,(Transcriptome!$A$2:$A$28=$B8)*(Transcriptome!$C$2:$C$28=$G8),0))</f>
        <v>0.82625231514025321</v>
      </c>
      <c r="BP8">
        <f t="array" ref="BP8">INDEX(Transcriptome!Y$2:Y$28,MATCH(1,(Transcriptome!$A$2:$A$28=$B8)*(Transcriptome!$C$2:$C$28=$G8),0))</f>
        <v>0</v>
      </c>
      <c r="BQ8">
        <f t="array" ref="BQ8">INDEX(Transcriptome!Z$2:Z$28,MATCH(1,(Transcriptome!$A$2:$A$28=$B8)*(Transcriptome!$C$2:$C$28=$G8),0))</f>
        <v>0.70493211701793013</v>
      </c>
      <c r="BR8">
        <f t="array" ref="BR8">INDEX(Transcriptome!AA$2:AA$28,MATCH(1,(Transcriptome!$A$2:$A$28=$B8)*(Transcriptome!$C$2:$C$28=$G8),0))</f>
        <v>0.94712279018622314</v>
      </c>
      <c r="BS8">
        <f t="array" ref="BS8">INDEX(Transcriptome!AB$2:AB$28,MATCH(1,(Transcriptome!$A$2:$A$28=$B8)*(Transcriptome!$C$2:$C$28=$G8),0))</f>
        <v>0.38030932511566967</v>
      </c>
      <c r="BT8">
        <f t="array" ref="BT8">INDEX(Transcriptome!AC$2:AC$28,MATCH(1,(Transcriptome!$A$2:$A$28=$B8)*(Transcriptome!$C$2:$C$28=$G8),0))</f>
        <v>1.9636483842201611</v>
      </c>
      <c r="BU8">
        <f t="array" ref="BU8">INDEX(Transcriptome!AD$2:AD$28,MATCH(1,(Transcriptome!$A$2:$A$28=$B8)*(Transcriptome!$C$2:$C$28=$G8),0))</f>
        <v>0.59943066778966325</v>
      </c>
      <c r="BV8">
        <f t="array" ref="BV8">INDEX(Transcriptome!AE$2:AE$28,MATCH(1,(Transcriptome!$A$2:$A$28=$B8)*(Transcriptome!$C$2:$C$28=$G8),0))</f>
        <v>2.1294716607238287</v>
      </c>
      <c r="BW8">
        <f t="array" ref="BW8">INDEX(Transcriptome!AF$2:AF$28,MATCH(1,(Transcriptome!$A$2:$A$28=$B8)*(Transcriptome!$C$2:$C$28=$G8),0))</f>
        <v>0.79611853694419166</v>
      </c>
      <c r="BX8">
        <f t="array" ref="BX8">INDEX(Transcriptome!AG$2:AG$28,MATCH(1,(Transcriptome!$A$2:$A$28=$B8)*(Transcriptome!$C$2:$C$28=$G8),0))</f>
        <v>0.68753465429358718</v>
      </c>
      <c r="BY8">
        <f t="array" ref="BY8">INDEX(Transcriptome!AH$2:AH$28,MATCH(1,(Transcriptome!$A$2:$A$28=$B8)*(Transcriptome!$C$2:$C$28=$G8),0))</f>
        <v>2.0293718621374146</v>
      </c>
      <c r="BZ8">
        <f t="array" ref="BZ8">INDEX(Transcriptome!AI$2:AI$28,MATCH(1,(Transcriptome!$A$2:$A$28=$B8)*(Transcriptome!$C$2:$C$28=$G8),0))</f>
        <v>0.56232040684970153</v>
      </c>
      <c r="CA8">
        <f t="array" ref="CA8">INDEX(Transcriptome!AJ$2:AJ$28,MATCH(1,(Transcriptome!$A$2:$A$28=$B8)*(Transcriptome!$C$2:$C$28=$G8),0))</f>
        <v>1.2115405301325413</v>
      </c>
      <c r="CB8">
        <f t="array" ref="CB8">INDEX(Transcriptome!AK$2:AK$28,MATCH(1,(Transcriptome!$A$2:$A$28=$B8)*(Transcriptome!$C$2:$C$28=$G8),0))</f>
        <v>0.8301621912745768</v>
      </c>
      <c r="CC8">
        <f t="array" ref="CC8">INDEX(Transcriptome!AL$2:AL$28,MATCH(1,(Transcriptome!$A$2:$A$28=$B8)*(Transcriptome!$C$2:$C$28=$G8),0))</f>
        <v>1</v>
      </c>
      <c r="CD8">
        <f t="array" ref="CD8">INDEX(Transcriptome!AM$2:AM$28,MATCH(1,(Transcriptome!$A$2:$A$28=$B8)*(Transcriptome!$C$2:$C$28=$G8),0))</f>
        <v>0.26211695867931561</v>
      </c>
      <c r="CE8">
        <f t="array" ref="CE8">INDEX(Transcriptome!AN$2:AN$28,MATCH(1,(Transcriptome!$A$2:$A$28=$B8)*(Transcriptome!$C$2:$C$28=$G8),0))</f>
        <v>0.65173143305533454</v>
      </c>
      <c r="CF8">
        <f t="array" ref="CF8">INDEX(Transcriptome!AO$2:AO$28,MATCH(1,(Transcriptome!$A$2:$A$28=$B8)*(Transcriptome!$C$2:$C$28=$G8),0))</f>
        <v>1.333179536854022</v>
      </c>
      <c r="CG8">
        <f t="array" ref="CG8">INDEX(Transcriptome!AP$2:AP$28,MATCH(1,(Transcriptome!$A$2:$A$28=$B8)*(Transcriptome!$C$2:$C$28=$G8),0))</f>
        <v>0.89887777514459044</v>
      </c>
      <c r="CH8">
        <f t="array" ref="CH8">INDEX(Transcriptome!AQ$2:AQ$28,MATCH(1,(Transcriptome!$A$2:$A$28=$B8)*(Transcriptome!$C$2:$C$28=$G8),0))</f>
        <v>1.2464471472536574</v>
      </c>
      <c r="CI8">
        <f t="array" ref="CI8">INDEX(Transcriptome!AR$2:AR$28,MATCH(1,(Transcriptome!$A$2:$A$28=$B8)*(Transcriptome!$C$2:$C$28=$G8),0))</f>
        <v>0.52462910791563222</v>
      </c>
      <c r="CJ8">
        <f t="array" ref="CJ8">INDEX(Transcriptome!AS$2:AS$28,MATCH(1,(Transcriptome!$A$2:$A$28=$B8)*(Transcriptome!$C$2:$C$28=$G8),0))</f>
        <v>0.90325288746750909</v>
      </c>
      <c r="CK8">
        <f t="array" ref="CK8">INDEX(Transcriptome!AT$2:AT$28,MATCH(1,(Transcriptome!$A$2:$A$28=$B8)*(Transcriptome!$C$2:$C$28=$G8),0))</f>
        <v>0.66520130196946792</v>
      </c>
      <c r="CL8">
        <f t="array" ref="CL8">INDEX(Transcriptome!AU$2:AU$28,MATCH(1,(Transcriptome!$A$2:$A$28=$B8)*(Transcriptome!$C$2:$C$28=$G8),0))</f>
        <v>1.0099826873947371</v>
      </c>
      <c r="CM8">
        <f t="array" ref="CM8">INDEX(Transcriptome!AV$2:AV$28,MATCH(1,(Transcriptome!$A$2:$A$28=$B8)*(Transcriptome!$C$2:$C$28=$G8),0))</f>
        <v>0.6401776746599912</v>
      </c>
      <c r="CN8">
        <f t="array" ref="CN8">INDEX(Transcriptome!AW$2:AW$28,MATCH(1,(Transcriptome!$A$2:$A$28=$B8)*(Transcriptome!$C$2:$C$28=$G8),0))</f>
        <v>0.34216286088513259</v>
      </c>
      <c r="CO8">
        <f t="array" ref="CO8">INDEX(Transcriptome!AX$2:AX$28,MATCH(1,(Transcriptome!$A$2:$A$28=$B8)*(Transcriptome!$C$2:$C$28=$G8),0))</f>
        <v>0.50294785699500899</v>
      </c>
      <c r="CP8">
        <f t="array" ref="CP8">INDEX(Transcriptome!AY$2:AY$28,MATCH(1,(Transcriptome!$A$2:$A$28=$B8)*(Transcriptome!$C$2:$C$28=$G8),0))</f>
        <v>0.95089667216374552</v>
      </c>
      <c r="CQ8">
        <f t="array" ref="CQ8">INDEX(Transcriptome!AZ$2:AZ$28,MATCH(1,(Transcriptome!$A$2:$A$28=$B8)*(Transcriptome!$C$2:$C$28=$G8),0))</f>
        <v>0.13421854541017778</v>
      </c>
      <c r="CR8">
        <f t="array" ref="CR8">INDEX(Transcriptome!BA$2:BA$28,MATCH(1,(Transcriptome!$A$2:$A$28=$B8)*(Transcriptome!$C$2:$C$28=$G8),0))</f>
        <v>3.0862172948459645</v>
      </c>
      <c r="CS8">
        <f t="array" ref="CS8">INDEX(Transcriptome!BB$2:BB$28,MATCH(1,(Transcriptome!$A$2:$A$28=$B8)*(Transcriptome!$C$2:$C$28=$G8),0))</f>
        <v>2.7824602187322536</v>
      </c>
      <c r="CT8">
        <f t="array" ref="CT8">INDEX(Transcriptome!BC$2:BC$28,MATCH(1,(Transcriptome!$A$2:$A$28=$B8)*(Transcriptome!$C$2:$C$28=$G8),0))</f>
        <v>0</v>
      </c>
      <c r="CU8">
        <f t="array" ref="CU8">INDEX(Transcriptome!BD$2:BD$28,MATCH(1,(Transcriptome!$A$2:$A$28=$B8)*(Transcriptome!$C$2:$C$28=$G8),0))</f>
        <v>1.8836144117589819</v>
      </c>
      <c r="CV8">
        <f t="array" ref="CV8">INDEX(Transcriptome!BE$2:BE$28,MATCH(1,(Transcriptome!$A$2:$A$28=$B8)*(Transcriptome!$C$2:$C$28=$G8),0))</f>
        <v>1.0782417354275973</v>
      </c>
      <c r="CW8">
        <f t="array" ref="CW8">INDEX(Transcriptome!BF$2:BF$28,MATCH(1,(Transcriptome!$A$2:$A$28=$B8)*(Transcriptome!$C$2:$C$28=$G8),0))</f>
        <v>1.715188272403062</v>
      </c>
      <c r="CX8">
        <f t="array" ref="CX8">INDEX(Transcriptome!BG$2:BG$28,MATCH(1,(Transcriptome!$A$2:$A$28=$B8)*(Transcriptome!$C$2:$C$28=$G8),0))</f>
        <v>1.9697815273760295</v>
      </c>
      <c r="CY8">
        <f t="array" ref="CY8">INDEX(Transcriptome!BH$2:BH$28,MATCH(1,(Transcriptome!$A$2:$A$28=$B8)*(Transcriptome!$C$2:$C$28=$G8),0))</f>
        <v>0.46353999839060839</v>
      </c>
      <c r="CZ8">
        <f t="array" ref="CZ8">INDEX(Transcriptome!BI$2:BI$28,MATCH(1,(Transcriptome!$A$2:$A$28=$B8)*(Transcriptome!$C$2:$C$28=$G8),0))</f>
        <v>0</v>
      </c>
      <c r="DA8">
        <f t="array" ref="DA8">INDEX(Transcriptome!BJ$2:BJ$28,MATCH(1,(Transcriptome!$A$2:$A$28=$B8)*(Transcriptome!$C$2:$C$28=$G8),0))</f>
        <v>0</v>
      </c>
      <c r="DB8">
        <f t="array" ref="DB8">INDEX(Transcriptome!BK$2:BK$28,MATCH(1,(Transcriptome!$A$2:$A$28=$B8)*(Transcriptome!$C$2:$C$28=$G8),0))</f>
        <v>2.2647310069953286</v>
      </c>
      <c r="DC8">
        <f t="array" ref="DC8">INDEX(Transcriptome!BL$2:BL$28,MATCH(1,(Transcriptome!$A$2:$A$28=$B8)*(Transcriptome!$C$2:$C$28=$G8),0))</f>
        <v>0.94683341659889941</v>
      </c>
      <c r="DD8">
        <f t="array" ref="DD8">INDEX(Transcriptome!BM$2:BM$28,MATCH(1,(Transcriptome!$A$2:$A$28=$B8)*(Transcriptome!$C$2:$C$28=$G8),0))</f>
        <v>1.0589696583833461</v>
      </c>
      <c r="DE8">
        <f t="array" ref="DE8">INDEX(Transcriptome!BN$2:BN$28,MATCH(1,(Transcriptome!$A$2:$A$28=$B8)*(Transcriptome!$C$2:$C$28=$G8),0))</f>
        <v>6.2531853068059036</v>
      </c>
      <c r="DF8">
        <f t="array" ref="DF8">INDEX(Transcriptome!BO$2:BO$28,MATCH(1,(Transcriptome!$A$2:$A$28=$B8)*(Transcriptome!$C$2:$C$28=$G8),0))</f>
        <v>2.9803252797369506</v>
      </c>
      <c r="DG8">
        <f t="array" ref="DG8">INDEX(Transcriptome!BP$2:BP$28,MATCH(1,(Transcriptome!$A$2:$A$28=$B8)*(Transcriptome!$C$2:$C$28=$G8),0))</f>
        <v>0.46353999839060839</v>
      </c>
      <c r="DH8">
        <f t="array" ref="DH8">INDEX(Transcriptome!BQ$2:BQ$28,MATCH(1,(Transcriptome!$A$2:$A$28=$B8)*(Transcriptome!$C$2:$C$28=$G8),0))</f>
        <v>1</v>
      </c>
      <c r="DI8">
        <f t="array" ref="DI8">INDEX(Transcriptome!BR$2:BR$28,MATCH(1,(Transcriptome!$A$2:$A$28=$B8)*(Transcriptome!$C$2:$C$28=$G8),0))</f>
        <v>0.70109568372941489</v>
      </c>
    </row>
    <row r="9" spans="1:113" x14ac:dyDescent="0.15">
      <c r="A9">
        <f>'Measured Data'!A14</f>
        <v>7</v>
      </c>
      <c r="B9" s="86" t="s">
        <v>621</v>
      </c>
      <c r="C9" s="369" t="s">
        <v>549</v>
      </c>
      <c r="D9">
        <v>1</v>
      </c>
      <c r="E9">
        <f>'Measured Data'!H14</f>
        <v>3.8141556812286379</v>
      </c>
      <c r="F9" s="306">
        <f>'Measured Data'!K14</f>
        <v>97.469413757324219</v>
      </c>
      <c r="G9" t="s">
        <v>550</v>
      </c>
      <c r="H9" s="366">
        <f>'Measured Data'!B14</f>
        <v>43707</v>
      </c>
      <c r="I9" s="367">
        <f>'Measured Data'!C14</f>
        <v>0.44861111111111113</v>
      </c>
      <c r="J9">
        <f>'In Process Calc.'!B10</f>
        <v>6.8861111111109494</v>
      </c>
      <c r="K9">
        <f>'In Process Calc.'!C10</f>
        <v>165.26666666666279</v>
      </c>
      <c r="L9">
        <f>'Measured Data'!Y14</f>
        <v>33.05555555555555</v>
      </c>
      <c r="M9">
        <f>'Measured Data'!AE14</f>
        <v>1.2211367673179396</v>
      </c>
      <c r="N9">
        <f>'Measured Data'!Z14</f>
        <v>0.43</v>
      </c>
      <c r="O9">
        <f>'Post Process Calc.'!AM10</f>
        <v>0.60306052802911525</v>
      </c>
      <c r="P9">
        <f>'Post Process Calc.'!AN10</f>
        <v>7.3373724826629463</v>
      </c>
      <c r="Q9">
        <f>'Measured Data'!AV14</f>
        <v>33.05555555555555</v>
      </c>
      <c r="R9">
        <f t="shared" si="3"/>
        <v>1.2211367673179396</v>
      </c>
      <c r="S9">
        <f t="shared" si="4"/>
        <v>0.43</v>
      </c>
      <c r="T9">
        <f>IF(ISBLANK('Measured Data'!AS14),'Post Process Calc.'!AM10,'Measured Data'!AS14)</f>
        <v>0.60306052802911525</v>
      </c>
      <c r="U9">
        <f>IF(ISBLANK('Measured Data'!AT14),'Post Process Calc.'!AN10,'Measured Data'!AT14)</f>
        <v>7.3373724826629463</v>
      </c>
      <c r="V9">
        <f t="shared" si="5"/>
        <v>33.05555555555555</v>
      </c>
      <c r="W9">
        <f t="shared" si="0"/>
        <v>1.2211367673179396</v>
      </c>
      <c r="X9">
        <f t="shared" si="0"/>
        <v>0.43</v>
      </c>
      <c r="Y9">
        <f t="shared" si="0"/>
        <v>0.60306052802911525</v>
      </c>
      <c r="Z9">
        <f t="shared" si="0"/>
        <v>7.3373724826629463</v>
      </c>
      <c r="AA9">
        <f>'Growth Regression'!P9</f>
        <v>3.9028447135746277E-3</v>
      </c>
      <c r="AB9">
        <f>'TL input - regression'!AA9/'Growth Regression'!$O$24</f>
        <v>0.17547986855970824</v>
      </c>
      <c r="AC9">
        <f>'Post Process Calc.'!J10</f>
        <v>3.5578259104492867E-2</v>
      </c>
      <c r="AD9">
        <f>'Post Process Calc.'!P10</f>
        <v>-1.0144932794758641E-2</v>
      </c>
      <c r="AE9">
        <f>'Post Process Calc.'!K10</f>
        <v>-3.4201309165245001E-4</v>
      </c>
      <c r="AF9">
        <f>'Post Process Calc.'!G10</f>
        <v>5.4506439192913685E-3</v>
      </c>
      <c r="AG9">
        <f>'Post Process Calc.'!H10</f>
        <v>7.4440866044825421E-3</v>
      </c>
      <c r="AH9">
        <f>'Post Process Calc.'!AF10</f>
        <v>-0.28514415966680973</v>
      </c>
      <c r="AI9">
        <f t="shared" si="6"/>
        <v>22.236411940308042</v>
      </c>
      <c r="AJ9">
        <f t="shared" si="6"/>
        <v>-6.3405829967241507</v>
      </c>
      <c r="AK9">
        <f t="shared" si="1"/>
        <v>-0.21375818228278126</v>
      </c>
      <c r="AL9">
        <f t="shared" si="1"/>
        <v>3.4066524495571051</v>
      </c>
      <c r="AM9">
        <f t="shared" si="1"/>
        <v>4.6525541278015883</v>
      </c>
      <c r="AN9">
        <v>100</v>
      </c>
      <c r="AO9">
        <v>0.32</v>
      </c>
      <c r="AP9">
        <v>7</v>
      </c>
      <c r="AQ9">
        <v>0.7</v>
      </c>
      <c r="AR9">
        <f t="shared" si="2"/>
        <v>5.0118723362727164E-8</v>
      </c>
      <c r="AS9">
        <v>1</v>
      </c>
      <c r="AT9">
        <v>0.311</v>
      </c>
      <c r="AU9">
        <f t="array" ref="AU9">INDEX(Transcriptome!D$2:D$28,MATCH(1,(Transcriptome!$A$2:$A$28=$B9)*(Transcriptome!$C$2:$C$28=$G9),0))</f>
        <v>0.74958281373863833</v>
      </c>
      <c r="AV9">
        <f t="array" ref="AV9">INDEX(Transcriptome!E$2:E$28,MATCH(1,(Transcriptome!$A$2:$A$28=$B9)*(Transcriptome!$C$2:$C$28=$G9),0))</f>
        <v>0.99428350042695846</v>
      </c>
      <c r="AW9">
        <f t="array" ref="AW9">INDEX(Transcriptome!F$2:F$28,MATCH(1,(Transcriptome!$A$2:$A$28=$B9)*(Transcriptome!$C$2:$C$28=$G9),0))</f>
        <v>0.50115035905277838</v>
      </c>
      <c r="AX9">
        <f t="array" ref="AX9">INDEX(Transcriptome!G$2:G$28,MATCH(1,(Transcriptome!$A$2:$A$28=$B9)*(Transcriptome!$C$2:$C$28=$G9),0))</f>
        <v>0.39984898807098057</v>
      </c>
      <c r="AY9">
        <f t="array" ref="AY9">INDEX(Transcriptome!H$2:H$28,MATCH(1,(Transcriptome!$A$2:$A$28=$B9)*(Transcriptome!$C$2:$C$28=$G9),0))</f>
        <v>0</v>
      </c>
      <c r="AZ9">
        <f t="array" ref="AZ9">INDEX(Transcriptome!I$2:I$28,MATCH(1,(Transcriptome!$A$2:$A$28=$B9)*(Transcriptome!$C$2:$C$28=$G9),0))</f>
        <v>1.604477561761317</v>
      </c>
      <c r="BA9">
        <f t="array" ref="BA9">INDEX(Transcriptome!J$2:J$28,MATCH(1,(Transcriptome!$A$2:$A$28=$B9)*(Transcriptome!$C$2:$C$28=$G9),0))</f>
        <v>0.75031681956269425</v>
      </c>
      <c r="BB9">
        <f t="array" ref="BB9">INDEX(Transcriptome!K$2:K$28,MATCH(1,(Transcriptome!$A$2:$A$28=$B9)*(Transcriptome!$C$2:$C$28=$G9),0))</f>
        <v>0.66963287962127904</v>
      </c>
      <c r="BC9">
        <f t="array" ref="BC9">INDEX(Transcriptome!L$2:L$28,MATCH(1,(Transcriptome!$A$2:$A$28=$B9)*(Transcriptome!$C$2:$C$28=$G9),0))</f>
        <v>0.8932270630393373</v>
      </c>
      <c r="BD9">
        <f t="array" ref="BD9">INDEX(Transcriptome!M$2:M$28,MATCH(1,(Transcriptome!$A$2:$A$28=$B9)*(Transcriptome!$C$2:$C$28=$G9),0))</f>
        <v>0.47486349470754241</v>
      </c>
      <c r="BE9">
        <f t="array" ref="BE9">INDEX(Transcriptome!N$2:N$28,MATCH(1,(Transcriptome!$A$2:$A$28=$B9)*(Transcriptome!$C$2:$C$28=$G9),0))</f>
        <v>0.92357470464152269</v>
      </c>
      <c r="BF9">
        <f t="array" ref="BF9">INDEX(Transcriptome!O$2:O$28,MATCH(1,(Transcriptome!$A$2:$A$28=$B9)*(Transcriptome!$C$2:$C$28=$G9),0))</f>
        <v>1.0659307848714961</v>
      </c>
      <c r="BG9">
        <f t="array" ref="BG9">INDEX(Transcriptome!P$2:P$28,MATCH(1,(Transcriptome!$A$2:$A$28=$B9)*(Transcriptome!$C$2:$C$28=$G9),0))</f>
        <v>0.87036730164410236</v>
      </c>
      <c r="BH9">
        <f t="array" ref="BH9">INDEX(Transcriptome!Q$2:Q$28,MATCH(1,(Transcriptome!$A$2:$A$28=$B9)*(Transcriptome!$C$2:$C$28=$G9),0))</f>
        <v>0.48726817704711389</v>
      </c>
      <c r="BI9">
        <f t="array" ref="BI9">INDEX(Transcriptome!R$2:R$28,MATCH(1,(Transcriptome!$A$2:$A$28=$B9)*(Transcriptome!$C$2:$C$28=$G9),0))</f>
        <v>0.53435060735600626</v>
      </c>
      <c r="BJ9">
        <f t="array" ref="BJ9">INDEX(Transcriptome!S$2:S$28,MATCH(1,(Transcriptome!$A$2:$A$28=$B9)*(Transcriptome!$C$2:$C$28=$G9),0))</f>
        <v>0.5345161757319089</v>
      </c>
      <c r="BK9">
        <f t="array" ref="BK9">INDEX(Transcriptome!T$2:T$28,MATCH(1,(Transcriptome!$A$2:$A$28=$B9)*(Transcriptome!$C$2:$C$28=$G9),0))</f>
        <v>1.3003372494023584</v>
      </c>
      <c r="BL9">
        <f t="array" ref="BL9">INDEX(Transcriptome!U$2:U$28,MATCH(1,(Transcriptome!$A$2:$A$28=$B9)*(Transcriptome!$C$2:$C$28=$G9),0))</f>
        <v>5.4272528001521927</v>
      </c>
      <c r="BM9">
        <f t="array" ref="BM9">INDEX(Transcriptome!V$2:V$28,MATCH(1,(Transcriptome!$A$2:$A$28=$B9)*(Transcriptome!$C$2:$C$28=$G9),0))</f>
        <v>0</v>
      </c>
      <c r="BN9">
        <f t="array" ref="BN9">INDEX(Transcriptome!W$2:W$28,MATCH(1,(Transcriptome!$A$2:$A$28=$B9)*(Transcriptome!$C$2:$C$28=$G9),0))</f>
        <v>0</v>
      </c>
      <c r="BO9">
        <f t="array" ref="BO9">INDEX(Transcriptome!X$2:X$28,MATCH(1,(Transcriptome!$A$2:$A$28=$B9)*(Transcriptome!$C$2:$C$28=$G9),0))</f>
        <v>0.82625231514025321</v>
      </c>
      <c r="BP9">
        <f t="array" ref="BP9">INDEX(Transcriptome!Y$2:Y$28,MATCH(1,(Transcriptome!$A$2:$A$28=$B9)*(Transcriptome!$C$2:$C$28=$G9),0))</f>
        <v>0</v>
      </c>
      <c r="BQ9">
        <f t="array" ref="BQ9">INDEX(Transcriptome!Z$2:Z$28,MATCH(1,(Transcriptome!$A$2:$A$28=$B9)*(Transcriptome!$C$2:$C$28=$G9),0))</f>
        <v>0.70493211701793013</v>
      </c>
      <c r="BR9">
        <f t="array" ref="BR9">INDEX(Transcriptome!AA$2:AA$28,MATCH(1,(Transcriptome!$A$2:$A$28=$B9)*(Transcriptome!$C$2:$C$28=$G9),0))</f>
        <v>0.94712279018622314</v>
      </c>
      <c r="BS9">
        <f t="array" ref="BS9">INDEX(Transcriptome!AB$2:AB$28,MATCH(1,(Transcriptome!$A$2:$A$28=$B9)*(Transcriptome!$C$2:$C$28=$G9),0))</f>
        <v>0.38030932511566967</v>
      </c>
      <c r="BT9">
        <f t="array" ref="BT9">INDEX(Transcriptome!AC$2:AC$28,MATCH(1,(Transcriptome!$A$2:$A$28=$B9)*(Transcriptome!$C$2:$C$28=$G9),0))</f>
        <v>1.9636483842201611</v>
      </c>
      <c r="BU9">
        <f t="array" ref="BU9">INDEX(Transcriptome!AD$2:AD$28,MATCH(1,(Transcriptome!$A$2:$A$28=$B9)*(Transcriptome!$C$2:$C$28=$G9),0))</f>
        <v>0.59943066778966325</v>
      </c>
      <c r="BV9">
        <f t="array" ref="BV9">INDEX(Transcriptome!AE$2:AE$28,MATCH(1,(Transcriptome!$A$2:$A$28=$B9)*(Transcriptome!$C$2:$C$28=$G9),0))</f>
        <v>2.1294716607238287</v>
      </c>
      <c r="BW9">
        <f t="array" ref="BW9">INDEX(Transcriptome!AF$2:AF$28,MATCH(1,(Transcriptome!$A$2:$A$28=$B9)*(Transcriptome!$C$2:$C$28=$G9),0))</f>
        <v>0.79611853694419166</v>
      </c>
      <c r="BX9">
        <f t="array" ref="BX9">INDEX(Transcriptome!AG$2:AG$28,MATCH(1,(Transcriptome!$A$2:$A$28=$B9)*(Transcriptome!$C$2:$C$28=$G9),0))</f>
        <v>0.68753465429358718</v>
      </c>
      <c r="BY9">
        <f t="array" ref="BY9">INDEX(Transcriptome!AH$2:AH$28,MATCH(1,(Transcriptome!$A$2:$A$28=$B9)*(Transcriptome!$C$2:$C$28=$G9),0))</f>
        <v>2.0293718621374146</v>
      </c>
      <c r="BZ9">
        <f t="array" ref="BZ9">INDEX(Transcriptome!AI$2:AI$28,MATCH(1,(Transcriptome!$A$2:$A$28=$B9)*(Transcriptome!$C$2:$C$28=$G9),0))</f>
        <v>0.56232040684970153</v>
      </c>
      <c r="CA9">
        <f t="array" ref="CA9">INDEX(Transcriptome!AJ$2:AJ$28,MATCH(1,(Transcriptome!$A$2:$A$28=$B9)*(Transcriptome!$C$2:$C$28=$G9),0))</f>
        <v>1.2115405301325413</v>
      </c>
      <c r="CB9">
        <f t="array" ref="CB9">INDEX(Transcriptome!AK$2:AK$28,MATCH(1,(Transcriptome!$A$2:$A$28=$B9)*(Transcriptome!$C$2:$C$28=$G9),0))</f>
        <v>0.8301621912745768</v>
      </c>
      <c r="CC9">
        <f t="array" ref="CC9">INDEX(Transcriptome!AL$2:AL$28,MATCH(1,(Transcriptome!$A$2:$A$28=$B9)*(Transcriptome!$C$2:$C$28=$G9),0))</f>
        <v>1</v>
      </c>
      <c r="CD9">
        <f t="array" ref="CD9">INDEX(Transcriptome!AM$2:AM$28,MATCH(1,(Transcriptome!$A$2:$A$28=$B9)*(Transcriptome!$C$2:$C$28=$G9),0))</f>
        <v>0.26211695867931561</v>
      </c>
      <c r="CE9">
        <f t="array" ref="CE9">INDEX(Transcriptome!AN$2:AN$28,MATCH(1,(Transcriptome!$A$2:$A$28=$B9)*(Transcriptome!$C$2:$C$28=$G9),0))</f>
        <v>0.65173143305533454</v>
      </c>
      <c r="CF9">
        <f t="array" ref="CF9">INDEX(Transcriptome!AO$2:AO$28,MATCH(1,(Transcriptome!$A$2:$A$28=$B9)*(Transcriptome!$C$2:$C$28=$G9),0))</f>
        <v>1.333179536854022</v>
      </c>
      <c r="CG9">
        <f t="array" ref="CG9">INDEX(Transcriptome!AP$2:AP$28,MATCH(1,(Transcriptome!$A$2:$A$28=$B9)*(Transcriptome!$C$2:$C$28=$G9),0))</f>
        <v>0.89887777514459044</v>
      </c>
      <c r="CH9">
        <f t="array" ref="CH9">INDEX(Transcriptome!AQ$2:AQ$28,MATCH(1,(Transcriptome!$A$2:$A$28=$B9)*(Transcriptome!$C$2:$C$28=$G9),0))</f>
        <v>1.2464471472536574</v>
      </c>
      <c r="CI9">
        <f t="array" ref="CI9">INDEX(Transcriptome!AR$2:AR$28,MATCH(1,(Transcriptome!$A$2:$A$28=$B9)*(Transcriptome!$C$2:$C$28=$G9),0))</f>
        <v>0.52462910791563222</v>
      </c>
      <c r="CJ9">
        <f t="array" ref="CJ9">INDEX(Transcriptome!AS$2:AS$28,MATCH(1,(Transcriptome!$A$2:$A$28=$B9)*(Transcriptome!$C$2:$C$28=$G9),0))</f>
        <v>0.90325288746750909</v>
      </c>
      <c r="CK9">
        <f t="array" ref="CK9">INDEX(Transcriptome!AT$2:AT$28,MATCH(1,(Transcriptome!$A$2:$A$28=$B9)*(Transcriptome!$C$2:$C$28=$G9),0))</f>
        <v>0.66520130196946792</v>
      </c>
      <c r="CL9">
        <f t="array" ref="CL9">INDEX(Transcriptome!AU$2:AU$28,MATCH(1,(Transcriptome!$A$2:$A$28=$B9)*(Transcriptome!$C$2:$C$28=$G9),0))</f>
        <v>1.0099826873947371</v>
      </c>
      <c r="CM9">
        <f t="array" ref="CM9">INDEX(Transcriptome!AV$2:AV$28,MATCH(1,(Transcriptome!$A$2:$A$28=$B9)*(Transcriptome!$C$2:$C$28=$G9),0))</f>
        <v>0.6401776746599912</v>
      </c>
      <c r="CN9">
        <f t="array" ref="CN9">INDEX(Transcriptome!AW$2:AW$28,MATCH(1,(Transcriptome!$A$2:$A$28=$B9)*(Transcriptome!$C$2:$C$28=$G9),0))</f>
        <v>0.34216286088513259</v>
      </c>
      <c r="CO9">
        <f t="array" ref="CO9">INDEX(Transcriptome!AX$2:AX$28,MATCH(1,(Transcriptome!$A$2:$A$28=$B9)*(Transcriptome!$C$2:$C$28=$G9),0))</f>
        <v>0.50294785699500899</v>
      </c>
      <c r="CP9">
        <f t="array" ref="CP9">INDEX(Transcriptome!AY$2:AY$28,MATCH(1,(Transcriptome!$A$2:$A$28=$B9)*(Transcriptome!$C$2:$C$28=$G9),0))</f>
        <v>0.95089667216374552</v>
      </c>
      <c r="CQ9">
        <f t="array" ref="CQ9">INDEX(Transcriptome!AZ$2:AZ$28,MATCH(1,(Transcriptome!$A$2:$A$28=$B9)*(Transcriptome!$C$2:$C$28=$G9),0))</f>
        <v>0.13421854541017778</v>
      </c>
      <c r="CR9">
        <f t="array" ref="CR9">INDEX(Transcriptome!BA$2:BA$28,MATCH(1,(Transcriptome!$A$2:$A$28=$B9)*(Transcriptome!$C$2:$C$28=$G9),0))</f>
        <v>3.0862172948459645</v>
      </c>
      <c r="CS9">
        <f t="array" ref="CS9">INDEX(Transcriptome!BB$2:BB$28,MATCH(1,(Transcriptome!$A$2:$A$28=$B9)*(Transcriptome!$C$2:$C$28=$G9),0))</f>
        <v>2.7824602187322536</v>
      </c>
      <c r="CT9">
        <f t="array" ref="CT9">INDEX(Transcriptome!BC$2:BC$28,MATCH(1,(Transcriptome!$A$2:$A$28=$B9)*(Transcriptome!$C$2:$C$28=$G9),0))</f>
        <v>0</v>
      </c>
      <c r="CU9">
        <f t="array" ref="CU9">INDEX(Transcriptome!BD$2:BD$28,MATCH(1,(Transcriptome!$A$2:$A$28=$B9)*(Transcriptome!$C$2:$C$28=$G9),0))</f>
        <v>1.8836144117589819</v>
      </c>
      <c r="CV9">
        <f t="array" ref="CV9">INDEX(Transcriptome!BE$2:BE$28,MATCH(1,(Transcriptome!$A$2:$A$28=$B9)*(Transcriptome!$C$2:$C$28=$G9),0))</f>
        <v>1.0782417354275973</v>
      </c>
      <c r="CW9">
        <f t="array" ref="CW9">INDEX(Transcriptome!BF$2:BF$28,MATCH(1,(Transcriptome!$A$2:$A$28=$B9)*(Transcriptome!$C$2:$C$28=$G9),0))</f>
        <v>1.715188272403062</v>
      </c>
      <c r="CX9">
        <f t="array" ref="CX9">INDEX(Transcriptome!BG$2:BG$28,MATCH(1,(Transcriptome!$A$2:$A$28=$B9)*(Transcriptome!$C$2:$C$28=$G9),0))</f>
        <v>1.9697815273760295</v>
      </c>
      <c r="CY9">
        <f t="array" ref="CY9">INDEX(Transcriptome!BH$2:BH$28,MATCH(1,(Transcriptome!$A$2:$A$28=$B9)*(Transcriptome!$C$2:$C$28=$G9),0))</f>
        <v>0.46353999839060839</v>
      </c>
      <c r="CZ9">
        <f t="array" ref="CZ9">INDEX(Transcriptome!BI$2:BI$28,MATCH(1,(Transcriptome!$A$2:$A$28=$B9)*(Transcriptome!$C$2:$C$28=$G9),0))</f>
        <v>0</v>
      </c>
      <c r="DA9">
        <f t="array" ref="DA9">INDEX(Transcriptome!BJ$2:BJ$28,MATCH(1,(Transcriptome!$A$2:$A$28=$B9)*(Transcriptome!$C$2:$C$28=$G9),0))</f>
        <v>0</v>
      </c>
      <c r="DB9">
        <f t="array" ref="DB9">INDEX(Transcriptome!BK$2:BK$28,MATCH(1,(Transcriptome!$A$2:$A$28=$B9)*(Transcriptome!$C$2:$C$28=$G9),0))</f>
        <v>2.2647310069953286</v>
      </c>
      <c r="DC9">
        <f t="array" ref="DC9">INDEX(Transcriptome!BL$2:BL$28,MATCH(1,(Transcriptome!$A$2:$A$28=$B9)*(Transcriptome!$C$2:$C$28=$G9),0))</f>
        <v>0.94683341659889941</v>
      </c>
      <c r="DD9">
        <f t="array" ref="DD9">INDEX(Transcriptome!BM$2:BM$28,MATCH(1,(Transcriptome!$A$2:$A$28=$B9)*(Transcriptome!$C$2:$C$28=$G9),0))</f>
        <v>1.0589696583833461</v>
      </c>
      <c r="DE9">
        <f t="array" ref="DE9">INDEX(Transcriptome!BN$2:BN$28,MATCH(1,(Transcriptome!$A$2:$A$28=$B9)*(Transcriptome!$C$2:$C$28=$G9),0))</f>
        <v>6.2531853068059036</v>
      </c>
      <c r="DF9">
        <f t="array" ref="DF9">INDEX(Transcriptome!BO$2:BO$28,MATCH(1,(Transcriptome!$A$2:$A$28=$B9)*(Transcriptome!$C$2:$C$28=$G9),0))</f>
        <v>2.9803252797369506</v>
      </c>
      <c r="DG9">
        <f t="array" ref="DG9">INDEX(Transcriptome!BP$2:BP$28,MATCH(1,(Transcriptome!$A$2:$A$28=$B9)*(Transcriptome!$C$2:$C$28=$G9),0))</f>
        <v>0.46353999839060839</v>
      </c>
      <c r="DH9">
        <f t="array" ref="DH9">INDEX(Transcriptome!BQ$2:BQ$28,MATCH(1,(Transcriptome!$A$2:$A$28=$B9)*(Transcriptome!$C$2:$C$28=$G9),0))</f>
        <v>1</v>
      </c>
      <c r="DI9">
        <f t="array" ref="DI9">INDEX(Transcriptome!BR$2:BR$28,MATCH(1,(Transcriptome!$A$2:$A$28=$B9)*(Transcriptome!$C$2:$C$28=$G9),0))</f>
        <v>0.70109568372941489</v>
      </c>
    </row>
    <row r="10" spans="1:113" x14ac:dyDescent="0.15">
      <c r="A10">
        <f>'Measured Data'!A15</f>
        <v>8</v>
      </c>
      <c r="B10" s="86" t="s">
        <v>621</v>
      </c>
      <c r="C10" s="369" t="s">
        <v>549</v>
      </c>
      <c r="D10">
        <v>1</v>
      </c>
      <c r="E10">
        <f>'Measured Data'!H15</f>
        <v>3.9654120040893557</v>
      </c>
      <c r="F10" s="306">
        <f>'Measured Data'!K15</f>
        <v>96.914894104003906</v>
      </c>
      <c r="G10" t="s">
        <v>551</v>
      </c>
      <c r="H10" s="366">
        <f>'Measured Data'!B15</f>
        <v>43708</v>
      </c>
      <c r="I10" s="367">
        <f>'Measured Data'!C15</f>
        <v>0.41319444444444442</v>
      </c>
      <c r="J10">
        <f>'In Process Calc.'!B11</f>
        <v>7.8506944444452529</v>
      </c>
      <c r="K10">
        <f>'In Process Calc.'!C11</f>
        <v>188.41666666668607</v>
      </c>
      <c r="L10">
        <f>'Measured Data'!Y15</f>
        <v>29.5</v>
      </c>
      <c r="M10">
        <f>'Measured Data'!AE15</f>
        <v>0.88809946714031973</v>
      </c>
      <c r="N10">
        <f>'Measured Data'!Z15</f>
        <v>0.44</v>
      </c>
      <c r="O10">
        <f>'Post Process Calc.'!AM11</f>
        <v>0.21789857129494697</v>
      </c>
      <c r="P10">
        <f>'Post Process Calc.'!AN11</f>
        <v>6.6044303094904384</v>
      </c>
      <c r="Q10">
        <f>'Measured Data'!AV15</f>
        <v>29.5</v>
      </c>
      <c r="R10">
        <f t="shared" si="3"/>
        <v>0.88809946714031973</v>
      </c>
      <c r="S10">
        <f t="shared" si="4"/>
        <v>0.44</v>
      </c>
      <c r="T10">
        <f>IF(ISBLANK('Measured Data'!AS15),'Post Process Calc.'!AM11,'Measured Data'!AS15)</f>
        <v>0</v>
      </c>
      <c r="U10">
        <f>IF(ISBLANK('Measured Data'!AT15),'Post Process Calc.'!AN11,'Measured Data'!AT15)</f>
        <v>6.6674179250244148</v>
      </c>
      <c r="V10">
        <f t="shared" si="5"/>
        <v>29.5</v>
      </c>
      <c r="W10">
        <f t="shared" si="0"/>
        <v>0.88809946714031973</v>
      </c>
      <c r="X10">
        <f t="shared" si="0"/>
        <v>0.44</v>
      </c>
      <c r="Y10">
        <f t="shared" si="0"/>
        <v>0.10894928564747348</v>
      </c>
      <c r="Z10">
        <f t="shared" si="0"/>
        <v>6.6359241172574261</v>
      </c>
      <c r="AA10">
        <f>'Growth Regression'!P10</f>
        <v>2.5094464679544801E-3</v>
      </c>
      <c r="AB10">
        <f>'TL input - regression'!AA10/'Growth Regression'!$O$24</f>
        <v>0.11282983789302536</v>
      </c>
      <c r="AC10">
        <f>'Post Process Calc.'!J11</f>
        <v>3.9845257699464419E-2</v>
      </c>
      <c r="AD10">
        <f>'Post Process Calc.'!P11</f>
        <v>-4.1447103191398892E-3</v>
      </c>
      <c r="AE10">
        <f>'Post Process Calc.'!K11</f>
        <v>-2.4804468954868773E-4</v>
      </c>
      <c r="AF10">
        <f>'Post Process Calc.'!G11</f>
        <v>3.0998395711594635E-3</v>
      </c>
      <c r="AG10">
        <f>'Post Process Calc.'!H11</f>
        <v>8.6526643960113669E-3</v>
      </c>
      <c r="AH10">
        <f>'Post Process Calc.'!AF11</f>
        <v>-0.10402016597311656</v>
      </c>
      <c r="AI10">
        <f t="shared" si="6"/>
        <v>24.903286062165261</v>
      </c>
      <c r="AJ10">
        <f t="shared" si="6"/>
        <v>-2.5904439494624305</v>
      </c>
      <c r="AK10">
        <f t="shared" si="1"/>
        <v>-0.15502793096792983</v>
      </c>
      <c r="AL10">
        <f t="shared" si="1"/>
        <v>1.9373997319746645</v>
      </c>
      <c r="AM10">
        <f t="shared" si="1"/>
        <v>5.4079152475071037</v>
      </c>
      <c r="AN10">
        <v>100</v>
      </c>
      <c r="AO10">
        <v>0.32</v>
      </c>
      <c r="AP10">
        <v>7</v>
      </c>
      <c r="AQ10">
        <v>0.7</v>
      </c>
      <c r="AR10">
        <f t="shared" si="2"/>
        <v>5.0118723362727164E-8</v>
      </c>
      <c r="AS10">
        <v>1</v>
      </c>
      <c r="AT10">
        <v>0.311</v>
      </c>
      <c r="AU10">
        <f t="array" ref="AU10">INDEX(Transcriptome!D$2:D$28,MATCH(1,(Transcriptome!$A$2:$A$28=$B10)*(Transcriptome!$C$2:$C$28=$G10),0))</f>
        <v>0.76126586460748469</v>
      </c>
      <c r="AV10">
        <f t="array" ref="AV10">INDEX(Transcriptome!E$2:E$28,MATCH(1,(Transcriptome!$A$2:$A$28=$B10)*(Transcriptome!$C$2:$C$28=$G10),0))</f>
        <v>1.0067166893323634</v>
      </c>
      <c r="AW10">
        <f t="array" ref="AW10">INDEX(Transcriptome!F$2:F$28,MATCH(1,(Transcriptome!$A$2:$A$28=$B10)*(Transcriptome!$C$2:$C$28=$G10),0))</f>
        <v>0.45754575587886476</v>
      </c>
      <c r="AX10">
        <f t="array" ref="AX10">INDEX(Transcriptome!G$2:G$28,MATCH(1,(Transcriptome!$A$2:$A$28=$B10)*(Transcriptome!$C$2:$C$28=$G10),0))</f>
        <v>0.48846324240432004</v>
      </c>
      <c r="AY10">
        <f t="array" ref="AY10">INDEX(Transcriptome!H$2:H$28,MATCH(1,(Transcriptome!$A$2:$A$28=$B10)*(Transcriptome!$C$2:$C$28=$G10),0))</f>
        <v>0</v>
      </c>
      <c r="AZ10">
        <f t="array" ref="AZ10">INDEX(Transcriptome!I$2:I$28,MATCH(1,(Transcriptome!$A$2:$A$28=$B10)*(Transcriptome!$C$2:$C$28=$G10),0))</f>
        <v>1.5798262155892502</v>
      </c>
      <c r="BA10">
        <f t="array" ref="BA10">INDEX(Transcriptome!J$2:J$28,MATCH(1,(Transcriptome!$A$2:$A$28=$B10)*(Transcriptome!$C$2:$C$28=$G10),0))</f>
        <v>0.70460612892462582</v>
      </c>
      <c r="BB10">
        <f t="array" ref="BB10">INDEX(Transcriptome!K$2:K$28,MATCH(1,(Transcriptome!$A$2:$A$28=$B10)*(Transcriptome!$C$2:$C$28=$G10),0))</f>
        <v>0.64384653120684021</v>
      </c>
      <c r="BC10">
        <f t="array" ref="BC10">INDEX(Transcriptome!L$2:L$28,MATCH(1,(Transcriptome!$A$2:$A$28=$B10)*(Transcriptome!$C$2:$C$28=$G10),0))</f>
        <v>0.81172328662586457</v>
      </c>
      <c r="BD10">
        <f t="array" ref="BD10">INDEX(Transcriptome!M$2:M$28,MATCH(1,(Transcriptome!$A$2:$A$28=$B10)*(Transcriptome!$C$2:$C$28=$G10),0))</f>
        <v>0.56215742245635925</v>
      </c>
      <c r="BE10">
        <f t="array" ref="BE10">INDEX(Transcriptome!N$2:N$28,MATCH(1,(Transcriptome!$A$2:$A$28=$B10)*(Transcriptome!$C$2:$C$28=$G10),0))</f>
        <v>0.91328143893150393</v>
      </c>
      <c r="BF10">
        <f t="array" ref="BF10">INDEX(Transcriptome!O$2:O$28,MATCH(1,(Transcriptome!$A$2:$A$28=$B10)*(Transcriptome!$C$2:$C$28=$G10),0))</f>
        <v>1.0352318900368249</v>
      </c>
      <c r="BG10">
        <f t="array" ref="BG10">INDEX(Transcriptome!P$2:P$28,MATCH(1,(Transcriptome!$A$2:$A$28=$B10)*(Transcriptome!$C$2:$C$28=$G10),0))</f>
        <v>0.78845325952817968</v>
      </c>
      <c r="BH10">
        <f t="array" ref="BH10">INDEX(Transcriptome!Q$2:Q$28,MATCH(1,(Transcriptome!$A$2:$A$28=$B10)*(Transcriptome!$C$2:$C$28=$G10),0))</f>
        <v>0.4655884046074244</v>
      </c>
      <c r="BI10">
        <f t="array" ref="BI10">INDEX(Transcriptome!R$2:R$28,MATCH(1,(Transcriptome!$A$2:$A$28=$B10)*(Transcriptome!$C$2:$C$28=$G10),0))</f>
        <v>0.50968527015317655</v>
      </c>
      <c r="BJ10">
        <f t="array" ref="BJ10">INDEX(Transcriptome!S$2:S$28,MATCH(1,(Transcriptome!$A$2:$A$28=$B10)*(Transcriptome!$C$2:$C$28=$G10),0))</f>
        <v>0.56707823359800258</v>
      </c>
      <c r="BK10">
        <f t="array" ref="BK10">INDEX(Transcriptome!T$2:T$28,MATCH(1,(Transcriptome!$A$2:$A$28=$B10)*(Transcriptome!$C$2:$C$28=$G10),0))</f>
        <v>1.2507011992753443</v>
      </c>
      <c r="BL10">
        <f t="array" ref="BL10">INDEX(Transcriptome!U$2:U$28,MATCH(1,(Transcriptome!$A$2:$A$28=$B10)*(Transcriptome!$C$2:$C$28=$G10),0))</f>
        <v>6.9553084516168706</v>
      </c>
      <c r="BM10">
        <f t="array" ref="BM10">INDEX(Transcriptome!V$2:V$28,MATCH(1,(Transcriptome!$A$2:$A$28=$B10)*(Transcriptome!$C$2:$C$28=$G10),0))</f>
        <v>0</v>
      </c>
      <c r="BN10">
        <f t="array" ref="BN10">INDEX(Transcriptome!W$2:W$28,MATCH(1,(Transcriptome!$A$2:$A$28=$B10)*(Transcriptome!$C$2:$C$28=$G10),0))</f>
        <v>0</v>
      </c>
      <c r="BO10">
        <f t="array" ref="BO10">INDEX(Transcriptome!X$2:X$28,MATCH(1,(Transcriptome!$A$2:$A$28=$B10)*(Transcriptome!$C$2:$C$28=$G10),0))</f>
        <v>0.78838111771172881</v>
      </c>
      <c r="BP10">
        <f t="array" ref="BP10">INDEX(Transcriptome!Y$2:Y$28,MATCH(1,(Transcriptome!$A$2:$A$28=$B10)*(Transcriptome!$C$2:$C$28=$G10),0))</f>
        <v>0</v>
      </c>
      <c r="BQ10">
        <f t="array" ref="BQ10">INDEX(Transcriptome!Z$2:Z$28,MATCH(1,(Transcriptome!$A$2:$A$28=$B10)*(Transcriptome!$C$2:$C$28=$G10),0))</f>
        <v>0.41289730523225332</v>
      </c>
      <c r="BR10">
        <f t="array" ref="BR10">INDEX(Transcriptome!AA$2:AA$28,MATCH(1,(Transcriptome!$A$2:$A$28=$B10)*(Transcriptome!$C$2:$C$28=$G10),0))</f>
        <v>0.97015081937290493</v>
      </c>
      <c r="BS10">
        <f t="array" ref="BS10">INDEX(Transcriptome!AB$2:AB$28,MATCH(1,(Transcriptome!$A$2:$A$28=$B10)*(Transcriptome!$C$2:$C$28=$G10),0))</f>
        <v>0.35868251087486558</v>
      </c>
      <c r="BT10">
        <f t="array" ref="BT10">INDEX(Transcriptome!AC$2:AC$28,MATCH(1,(Transcriptome!$A$2:$A$28=$B10)*(Transcriptome!$C$2:$C$28=$G10),0))</f>
        <v>1.9831601104399204</v>
      </c>
      <c r="BU10">
        <f t="array" ref="BU10">INDEX(Transcriptome!AD$2:AD$28,MATCH(1,(Transcriptome!$A$2:$A$28=$B10)*(Transcriptome!$C$2:$C$28=$G10),0))</f>
        <v>0.5299435375268472</v>
      </c>
      <c r="BV10">
        <f t="array" ref="BV10">INDEX(Transcriptome!AE$2:AE$28,MATCH(1,(Transcriptome!$A$2:$A$28=$B10)*(Transcriptome!$C$2:$C$28=$G10),0))</f>
        <v>1.9938704166269972</v>
      </c>
      <c r="BW10">
        <f t="array" ref="BW10">INDEX(Transcriptome!AF$2:AF$28,MATCH(1,(Transcriptome!$A$2:$A$28=$B10)*(Transcriptome!$C$2:$C$28=$G10),0))</f>
        <v>0.75080576472637872</v>
      </c>
      <c r="BX10">
        <f t="array" ref="BX10">INDEX(Transcriptome!AG$2:AG$28,MATCH(1,(Transcriptome!$A$2:$A$28=$B10)*(Transcriptome!$C$2:$C$28=$G10),0))</f>
        <v>0.62179108627041579</v>
      </c>
      <c r="BY10">
        <f t="array" ref="BY10">INDEX(Transcriptome!AH$2:AH$28,MATCH(1,(Transcriptome!$A$2:$A$28=$B10)*(Transcriptome!$C$2:$C$28=$G10),0))</f>
        <v>1.8746814168168227</v>
      </c>
      <c r="BZ10">
        <f t="array" ref="BZ10">INDEX(Transcriptome!AI$2:AI$28,MATCH(1,(Transcriptome!$A$2:$A$28=$B10)*(Transcriptome!$C$2:$C$28=$G10),0))</f>
        <v>0.53159944414439131</v>
      </c>
      <c r="CA10">
        <f t="array" ref="CA10">INDEX(Transcriptome!AJ$2:AJ$28,MATCH(1,(Transcriptome!$A$2:$A$28=$B10)*(Transcriptome!$C$2:$C$28=$G10),0))</f>
        <v>1.2891281069689371</v>
      </c>
      <c r="CB10">
        <f t="array" ref="CB10">INDEX(Transcriptome!AK$2:AK$28,MATCH(1,(Transcriptome!$A$2:$A$28=$B10)*(Transcriptome!$C$2:$C$28=$G10),0))</f>
        <v>0.87790804797058519</v>
      </c>
      <c r="CC10">
        <f t="array" ref="CC10">INDEX(Transcriptome!AL$2:AL$28,MATCH(1,(Transcriptome!$A$2:$A$28=$B10)*(Transcriptome!$C$2:$C$28=$G10),0))</f>
        <v>1</v>
      </c>
      <c r="CD10">
        <f t="array" ref="CD10">INDEX(Transcriptome!AM$2:AM$28,MATCH(1,(Transcriptome!$A$2:$A$28=$B10)*(Transcriptome!$C$2:$C$28=$G10),0))</f>
        <v>0.21535962742556525</v>
      </c>
      <c r="CE10">
        <f t="array" ref="CE10">INDEX(Transcriptome!AN$2:AN$28,MATCH(1,(Transcriptome!$A$2:$A$28=$B10)*(Transcriptome!$C$2:$C$28=$G10),0))</f>
        <v>0.65529445430298139</v>
      </c>
      <c r="CF10">
        <f t="array" ref="CF10">INDEX(Transcriptome!AO$2:AO$28,MATCH(1,(Transcriptome!$A$2:$A$28=$B10)*(Transcriptome!$C$2:$C$28=$G10),0))</f>
        <v>1.4254693059330157</v>
      </c>
      <c r="CG10">
        <f t="array" ref="CG10">INDEX(Transcriptome!AP$2:AP$28,MATCH(1,(Transcriptome!$A$2:$A$28=$B10)*(Transcriptome!$C$2:$C$28=$G10),0))</f>
        <v>0.87743988973652087</v>
      </c>
      <c r="CH10">
        <f t="array" ref="CH10">INDEX(Transcriptome!AQ$2:AQ$28,MATCH(1,(Transcriptome!$A$2:$A$28=$B10)*(Transcriptome!$C$2:$C$28=$G10),0))</f>
        <v>1.0844746595113941</v>
      </c>
      <c r="CI10">
        <f t="array" ref="CI10">INDEX(Transcriptome!AR$2:AR$28,MATCH(1,(Transcriptome!$A$2:$A$28=$B10)*(Transcriptome!$C$2:$C$28=$G10),0))</f>
        <v>0.5411388822039872</v>
      </c>
      <c r="CJ10">
        <f t="array" ref="CJ10">INDEX(Transcriptome!AS$2:AS$28,MATCH(1,(Transcriptome!$A$2:$A$28=$B10)*(Transcriptome!$C$2:$C$28=$G10),0))</f>
        <v>0.89225012205106391</v>
      </c>
      <c r="CK10">
        <f t="array" ref="CK10">INDEX(Transcriptome!AT$2:AT$28,MATCH(1,(Transcriptome!$A$2:$A$28=$B10)*(Transcriptome!$C$2:$C$28=$G10),0))</f>
        <v>0.65242413681425648</v>
      </c>
      <c r="CL10">
        <f t="array" ref="CL10">INDEX(Transcriptome!AU$2:AU$28,MATCH(1,(Transcriptome!$A$2:$A$28=$B10)*(Transcriptome!$C$2:$C$28=$G10),0))</f>
        <v>0.96067166242184321</v>
      </c>
      <c r="CM10">
        <f t="array" ref="CM10">INDEX(Transcriptome!AV$2:AV$28,MATCH(1,(Transcriptome!$A$2:$A$28=$B10)*(Transcriptome!$C$2:$C$28=$G10),0))</f>
        <v>0.6401996550302993</v>
      </c>
      <c r="CN10">
        <f t="array" ref="CN10">INDEX(Transcriptome!AW$2:AW$28,MATCH(1,(Transcriptome!$A$2:$A$28=$B10)*(Transcriptome!$C$2:$C$28=$G10),0))</f>
        <v>0.36542949691997662</v>
      </c>
      <c r="CO10">
        <f t="array" ref="CO10">INDEX(Transcriptome!AX$2:AX$28,MATCH(1,(Transcriptome!$A$2:$A$28=$B10)*(Transcriptome!$C$2:$C$28=$G10),0))</f>
        <v>0.4563840991638714</v>
      </c>
      <c r="CP10">
        <f t="array" ref="CP10">INDEX(Transcriptome!AY$2:AY$28,MATCH(1,(Transcriptome!$A$2:$A$28=$B10)*(Transcriptome!$C$2:$C$28=$G10),0))</f>
        <v>0.92813793874033457</v>
      </c>
      <c r="CQ10">
        <f t="array" ref="CQ10">INDEX(Transcriptome!AZ$2:AZ$28,MATCH(1,(Transcriptome!$A$2:$A$28=$B10)*(Transcriptome!$C$2:$C$28=$G10),0))</f>
        <v>0.12596675971592061</v>
      </c>
      <c r="CR10">
        <f t="array" ref="CR10">INDEX(Transcriptome!BA$2:BA$28,MATCH(1,(Transcriptome!$A$2:$A$28=$B10)*(Transcriptome!$C$2:$C$28=$G10),0))</f>
        <v>3.0109868180543868</v>
      </c>
      <c r="CS10">
        <f t="array" ref="CS10">INDEX(Transcriptome!BB$2:BB$28,MATCH(1,(Transcriptome!$A$2:$A$28=$B10)*(Transcriptome!$C$2:$C$28=$G10),0))</f>
        <v>2.0842096987206054</v>
      </c>
      <c r="CT10">
        <f t="array" ref="CT10">INDEX(Transcriptome!BC$2:BC$28,MATCH(1,(Transcriptome!$A$2:$A$28=$B10)*(Transcriptome!$C$2:$C$28=$G10),0))</f>
        <v>0</v>
      </c>
      <c r="CU10">
        <f t="array" ref="CU10">INDEX(Transcriptome!BD$2:BD$28,MATCH(1,(Transcriptome!$A$2:$A$28=$B10)*(Transcriptome!$C$2:$C$28=$G10),0))</f>
        <v>2.084355674486035</v>
      </c>
      <c r="CV10">
        <f t="array" ref="CV10">INDEX(Transcriptome!BE$2:BE$28,MATCH(1,(Transcriptome!$A$2:$A$28=$B10)*(Transcriptome!$C$2:$C$28=$G10),0))</f>
        <v>1.1961344826347162</v>
      </c>
      <c r="CW10">
        <f t="array" ref="CW10">INDEX(Transcriptome!BF$2:BF$28,MATCH(1,(Transcriptome!$A$2:$A$28=$B10)*(Transcriptome!$C$2:$C$28=$G10),0))</f>
        <v>1.9183606169102954</v>
      </c>
      <c r="CX10">
        <f t="array" ref="CX10">INDEX(Transcriptome!BG$2:BG$28,MATCH(1,(Transcriptome!$A$2:$A$28=$B10)*(Transcriptome!$C$2:$C$28=$G10),0))</f>
        <v>1.5189971490655103</v>
      </c>
      <c r="CY10">
        <f t="array" ref="CY10">INDEX(Transcriptome!BH$2:BH$28,MATCH(1,(Transcriptome!$A$2:$A$28=$B10)*(Transcriptome!$C$2:$C$28=$G10),0))</f>
        <v>0.44707912762440416</v>
      </c>
      <c r="CZ10">
        <f t="array" ref="CZ10">INDEX(Transcriptome!BI$2:BI$28,MATCH(1,(Transcriptome!$A$2:$A$28=$B10)*(Transcriptome!$C$2:$C$28=$G10),0))</f>
        <v>0</v>
      </c>
      <c r="DA10">
        <f t="array" ref="DA10">INDEX(Transcriptome!BJ$2:BJ$28,MATCH(1,(Transcriptome!$A$2:$A$28=$B10)*(Transcriptome!$C$2:$C$28=$G10),0))</f>
        <v>0</v>
      </c>
      <c r="DB10">
        <f t="array" ref="DB10">INDEX(Transcriptome!BK$2:BK$28,MATCH(1,(Transcriptome!$A$2:$A$28=$B10)*(Transcriptome!$C$2:$C$28=$G10),0))</f>
        <v>2.5977705943415788</v>
      </c>
      <c r="DC10">
        <f t="array" ref="DC10">INDEX(Transcriptome!BL$2:BL$28,MATCH(1,(Transcriptome!$A$2:$A$28=$B10)*(Transcriptome!$C$2:$C$28=$G10),0))</f>
        <v>1.1224906371821473</v>
      </c>
      <c r="DD10">
        <f t="array" ref="DD10">INDEX(Transcriptome!BM$2:BM$28,MATCH(1,(Transcriptome!$A$2:$A$28=$B10)*(Transcriptome!$C$2:$C$28=$G10),0))</f>
        <v>0.86546204462795606</v>
      </c>
      <c r="DE10">
        <f t="array" ref="DE10">INDEX(Transcriptome!BN$2:BN$28,MATCH(1,(Transcriptome!$A$2:$A$28=$B10)*(Transcriptome!$C$2:$C$28=$G10),0))</f>
        <v>4.1996966647061758</v>
      </c>
      <c r="DF10">
        <f t="array" ref="DF10">INDEX(Transcriptome!BO$2:BO$28,MATCH(1,(Transcriptome!$A$2:$A$28=$B10)*(Transcriptome!$C$2:$C$28=$G10),0))</f>
        <v>1.9533251489767749</v>
      </c>
      <c r="DG10">
        <f t="array" ref="DG10">INDEX(Transcriptome!BP$2:BP$28,MATCH(1,(Transcriptome!$A$2:$A$28=$B10)*(Transcriptome!$C$2:$C$28=$G10),0))</f>
        <v>0.44707912762440416</v>
      </c>
      <c r="DH10">
        <f t="array" ref="DH10">INDEX(Transcriptome!BQ$2:BQ$28,MATCH(1,(Transcriptome!$A$2:$A$28=$B10)*(Transcriptome!$C$2:$C$28=$G10),0))</f>
        <v>1</v>
      </c>
      <c r="DI10">
        <f t="array" ref="DI10">INDEX(Transcriptome!BR$2:BR$28,MATCH(1,(Transcriptome!$A$2:$A$28=$B10)*(Transcriptome!$C$2:$C$28=$G10),0))</f>
        <v>0.82404161842947043</v>
      </c>
    </row>
    <row r="11" spans="1:113" x14ac:dyDescent="0.15">
      <c r="A11">
        <f>'Measured Data'!A16</f>
        <v>9</v>
      </c>
      <c r="B11" s="86" t="s">
        <v>621</v>
      </c>
      <c r="C11" s="369" t="s">
        <v>549</v>
      </c>
      <c r="D11">
        <v>1</v>
      </c>
      <c r="E11">
        <f>'Measured Data'!H16</f>
        <v>4.0829351974487302</v>
      </c>
      <c r="F11" s="306">
        <f>'Measured Data'!K16</f>
        <v>96.303901672363281</v>
      </c>
      <c r="G11" t="s">
        <v>551</v>
      </c>
      <c r="H11" s="366">
        <f>'Measured Data'!B16</f>
        <v>43709</v>
      </c>
      <c r="I11" s="367">
        <f>'Measured Data'!C16</f>
        <v>0.4201388888888889</v>
      </c>
      <c r="J11">
        <f>'In Process Calc.'!B12</f>
        <v>8.8576388888905058</v>
      </c>
      <c r="K11">
        <f>'In Process Calc.'!C12</f>
        <v>212.58333333337214</v>
      </c>
      <c r="L11">
        <f>'Measured Data'!Y16</f>
        <v>25.444444444444443</v>
      </c>
      <c r="M11">
        <f>'Measured Data'!AE16</f>
        <v>0.77708703374777988</v>
      </c>
      <c r="N11">
        <f>'Measured Data'!Z16</f>
        <v>0.39</v>
      </c>
      <c r="O11">
        <f>'Post Process Calc.'!AM12</f>
        <v>1.0287050565115504E-2</v>
      </c>
      <c r="P11">
        <f>'Post Process Calc.'!AN12</f>
        <v>5.6780951635697923</v>
      </c>
      <c r="Q11">
        <f>'Measured Data'!AV16</f>
        <v>24.166186001798618</v>
      </c>
      <c r="R11">
        <f t="shared" si="3"/>
        <v>0.77708703374777988</v>
      </c>
      <c r="S11">
        <f t="shared" si="4"/>
        <v>0.39</v>
      </c>
      <c r="T11">
        <f>IF(ISBLANK('Measured Data'!AS16),'Post Process Calc.'!AM12,'Measured Data'!AS16)</f>
        <v>0.81138359067514376</v>
      </c>
      <c r="U11">
        <f>IF(ISBLANK('Measured Data'!AT16),'Post Process Calc.'!AN12,'Measured Data'!AT16)</f>
        <v>5.4608970024791521</v>
      </c>
      <c r="V11">
        <f t="shared" si="5"/>
        <v>24.805315223121532</v>
      </c>
      <c r="W11">
        <f t="shared" si="0"/>
        <v>0.77708703374777988</v>
      </c>
      <c r="X11">
        <f t="shared" si="0"/>
        <v>0.39</v>
      </c>
      <c r="Y11">
        <f t="shared" si="0"/>
        <v>0.41083532062012962</v>
      </c>
      <c r="Z11">
        <f t="shared" si="0"/>
        <v>5.5694960830244717</v>
      </c>
      <c r="AA11">
        <f>'Growth Regression'!P11</f>
        <v>1.5382126340733554E-3</v>
      </c>
      <c r="AB11">
        <f>'TL input - regression'!AA11/'Growth Regression'!$O$24</f>
        <v>6.9161181305840244E-2</v>
      </c>
      <c r="AC11">
        <f>'Post Process Calc.'!J12</f>
        <v>4.5607189944550548E-2</v>
      </c>
      <c r="AD11">
        <f>'Post Process Calc.'!P12</f>
        <v>9.9285665790360298E-4</v>
      </c>
      <c r="AE11">
        <f>'Post Process Calc.'!K12</f>
        <v>-1.436160807059934E-4</v>
      </c>
      <c r="AF11">
        <f>'Post Process Calc.'!G12</f>
        <v>1.130060343520211E-3</v>
      </c>
      <c r="AG11">
        <f>'Post Process Calc.'!H12</f>
        <v>9.8603494063895462E-3</v>
      </c>
      <c r="AH11">
        <f>'Post Process Calc.'!AF12</f>
        <v>2.1769739795648956E-2</v>
      </c>
      <c r="AI11">
        <f t="shared" si="6"/>
        <v>28.50449371534409</v>
      </c>
      <c r="AJ11">
        <f t="shared" si="6"/>
        <v>0.62053541118975186</v>
      </c>
      <c r="AK11">
        <f t="shared" si="1"/>
        <v>-8.9760050441245867E-2</v>
      </c>
      <c r="AL11">
        <f t="shared" si="1"/>
        <v>0.70628771470013185</v>
      </c>
      <c r="AM11">
        <f t="shared" si="1"/>
        <v>6.1627183789934659</v>
      </c>
      <c r="AN11">
        <v>100</v>
      </c>
      <c r="AO11">
        <v>0.32</v>
      </c>
      <c r="AP11">
        <v>7</v>
      </c>
      <c r="AQ11">
        <v>0.7</v>
      </c>
      <c r="AR11">
        <f t="shared" si="2"/>
        <v>5.0118723362727164E-8</v>
      </c>
      <c r="AS11">
        <v>1</v>
      </c>
      <c r="AT11">
        <v>0.311</v>
      </c>
      <c r="AU11">
        <f t="array" ref="AU11">INDEX(Transcriptome!D$2:D$28,MATCH(1,(Transcriptome!$A$2:$A$28=$B11)*(Transcriptome!$C$2:$C$28=$G11),0))</f>
        <v>0.76126586460748469</v>
      </c>
      <c r="AV11">
        <f t="array" ref="AV11">INDEX(Transcriptome!E$2:E$28,MATCH(1,(Transcriptome!$A$2:$A$28=$B11)*(Transcriptome!$C$2:$C$28=$G11),0))</f>
        <v>1.0067166893323634</v>
      </c>
      <c r="AW11">
        <f t="array" ref="AW11">INDEX(Transcriptome!F$2:F$28,MATCH(1,(Transcriptome!$A$2:$A$28=$B11)*(Transcriptome!$C$2:$C$28=$G11),0))</f>
        <v>0.45754575587886476</v>
      </c>
      <c r="AX11">
        <f t="array" ref="AX11">INDEX(Transcriptome!G$2:G$28,MATCH(1,(Transcriptome!$A$2:$A$28=$B11)*(Transcriptome!$C$2:$C$28=$G11),0))</f>
        <v>0.48846324240432004</v>
      </c>
      <c r="AY11">
        <f t="array" ref="AY11">INDEX(Transcriptome!H$2:H$28,MATCH(1,(Transcriptome!$A$2:$A$28=$B11)*(Transcriptome!$C$2:$C$28=$G11),0))</f>
        <v>0</v>
      </c>
      <c r="AZ11">
        <f t="array" ref="AZ11">INDEX(Transcriptome!I$2:I$28,MATCH(1,(Transcriptome!$A$2:$A$28=$B11)*(Transcriptome!$C$2:$C$28=$G11),0))</f>
        <v>1.5798262155892502</v>
      </c>
      <c r="BA11">
        <f t="array" ref="BA11">INDEX(Transcriptome!J$2:J$28,MATCH(1,(Transcriptome!$A$2:$A$28=$B11)*(Transcriptome!$C$2:$C$28=$G11),0))</f>
        <v>0.70460612892462582</v>
      </c>
      <c r="BB11">
        <f t="array" ref="BB11">INDEX(Transcriptome!K$2:K$28,MATCH(1,(Transcriptome!$A$2:$A$28=$B11)*(Transcriptome!$C$2:$C$28=$G11),0))</f>
        <v>0.64384653120684021</v>
      </c>
      <c r="BC11">
        <f t="array" ref="BC11">INDEX(Transcriptome!L$2:L$28,MATCH(1,(Transcriptome!$A$2:$A$28=$B11)*(Transcriptome!$C$2:$C$28=$G11),0))</f>
        <v>0.81172328662586457</v>
      </c>
      <c r="BD11">
        <f t="array" ref="BD11">INDEX(Transcriptome!M$2:M$28,MATCH(1,(Transcriptome!$A$2:$A$28=$B11)*(Transcriptome!$C$2:$C$28=$G11),0))</f>
        <v>0.56215742245635925</v>
      </c>
      <c r="BE11">
        <f t="array" ref="BE11">INDEX(Transcriptome!N$2:N$28,MATCH(1,(Transcriptome!$A$2:$A$28=$B11)*(Transcriptome!$C$2:$C$28=$G11),0))</f>
        <v>0.91328143893150393</v>
      </c>
      <c r="BF11">
        <f t="array" ref="BF11">INDEX(Transcriptome!O$2:O$28,MATCH(1,(Transcriptome!$A$2:$A$28=$B11)*(Transcriptome!$C$2:$C$28=$G11),0))</f>
        <v>1.0352318900368249</v>
      </c>
      <c r="BG11">
        <f t="array" ref="BG11">INDEX(Transcriptome!P$2:P$28,MATCH(1,(Transcriptome!$A$2:$A$28=$B11)*(Transcriptome!$C$2:$C$28=$G11),0))</f>
        <v>0.78845325952817968</v>
      </c>
      <c r="BH11">
        <f t="array" ref="BH11">INDEX(Transcriptome!Q$2:Q$28,MATCH(1,(Transcriptome!$A$2:$A$28=$B11)*(Transcriptome!$C$2:$C$28=$G11),0))</f>
        <v>0.4655884046074244</v>
      </c>
      <c r="BI11">
        <f t="array" ref="BI11">INDEX(Transcriptome!R$2:R$28,MATCH(1,(Transcriptome!$A$2:$A$28=$B11)*(Transcriptome!$C$2:$C$28=$G11),0))</f>
        <v>0.50968527015317655</v>
      </c>
      <c r="BJ11">
        <f t="array" ref="BJ11">INDEX(Transcriptome!S$2:S$28,MATCH(1,(Transcriptome!$A$2:$A$28=$B11)*(Transcriptome!$C$2:$C$28=$G11),0))</f>
        <v>0.56707823359800258</v>
      </c>
      <c r="BK11">
        <f t="array" ref="BK11">INDEX(Transcriptome!T$2:T$28,MATCH(1,(Transcriptome!$A$2:$A$28=$B11)*(Transcriptome!$C$2:$C$28=$G11),0))</f>
        <v>1.2507011992753443</v>
      </c>
      <c r="BL11">
        <f t="array" ref="BL11">INDEX(Transcriptome!U$2:U$28,MATCH(1,(Transcriptome!$A$2:$A$28=$B11)*(Transcriptome!$C$2:$C$28=$G11),0))</f>
        <v>6.9553084516168706</v>
      </c>
      <c r="BM11">
        <f t="array" ref="BM11">INDEX(Transcriptome!V$2:V$28,MATCH(1,(Transcriptome!$A$2:$A$28=$B11)*(Transcriptome!$C$2:$C$28=$G11),0))</f>
        <v>0</v>
      </c>
      <c r="BN11">
        <f t="array" ref="BN11">INDEX(Transcriptome!W$2:W$28,MATCH(1,(Transcriptome!$A$2:$A$28=$B11)*(Transcriptome!$C$2:$C$28=$G11),0))</f>
        <v>0</v>
      </c>
      <c r="BO11">
        <f t="array" ref="BO11">INDEX(Transcriptome!X$2:X$28,MATCH(1,(Transcriptome!$A$2:$A$28=$B11)*(Transcriptome!$C$2:$C$28=$G11),0))</f>
        <v>0.78838111771172881</v>
      </c>
      <c r="BP11">
        <f t="array" ref="BP11">INDEX(Transcriptome!Y$2:Y$28,MATCH(1,(Transcriptome!$A$2:$A$28=$B11)*(Transcriptome!$C$2:$C$28=$G11),0))</f>
        <v>0</v>
      </c>
      <c r="BQ11">
        <f t="array" ref="BQ11">INDEX(Transcriptome!Z$2:Z$28,MATCH(1,(Transcriptome!$A$2:$A$28=$B11)*(Transcriptome!$C$2:$C$28=$G11),0))</f>
        <v>0.41289730523225332</v>
      </c>
      <c r="BR11">
        <f t="array" ref="BR11">INDEX(Transcriptome!AA$2:AA$28,MATCH(1,(Transcriptome!$A$2:$A$28=$B11)*(Transcriptome!$C$2:$C$28=$G11),0))</f>
        <v>0.97015081937290493</v>
      </c>
      <c r="BS11">
        <f t="array" ref="BS11">INDEX(Transcriptome!AB$2:AB$28,MATCH(1,(Transcriptome!$A$2:$A$28=$B11)*(Transcriptome!$C$2:$C$28=$G11),0))</f>
        <v>0.35868251087486558</v>
      </c>
      <c r="BT11">
        <f t="array" ref="BT11">INDEX(Transcriptome!AC$2:AC$28,MATCH(1,(Transcriptome!$A$2:$A$28=$B11)*(Transcriptome!$C$2:$C$28=$G11),0))</f>
        <v>1.9831601104399204</v>
      </c>
      <c r="BU11">
        <f t="array" ref="BU11">INDEX(Transcriptome!AD$2:AD$28,MATCH(1,(Transcriptome!$A$2:$A$28=$B11)*(Transcriptome!$C$2:$C$28=$G11),0))</f>
        <v>0.5299435375268472</v>
      </c>
      <c r="BV11">
        <f t="array" ref="BV11">INDEX(Transcriptome!AE$2:AE$28,MATCH(1,(Transcriptome!$A$2:$A$28=$B11)*(Transcriptome!$C$2:$C$28=$G11),0))</f>
        <v>1.9938704166269972</v>
      </c>
      <c r="BW11">
        <f t="array" ref="BW11">INDEX(Transcriptome!AF$2:AF$28,MATCH(1,(Transcriptome!$A$2:$A$28=$B11)*(Transcriptome!$C$2:$C$28=$G11),0))</f>
        <v>0.75080576472637872</v>
      </c>
      <c r="BX11">
        <f t="array" ref="BX11">INDEX(Transcriptome!AG$2:AG$28,MATCH(1,(Transcriptome!$A$2:$A$28=$B11)*(Transcriptome!$C$2:$C$28=$G11),0))</f>
        <v>0.62179108627041579</v>
      </c>
      <c r="BY11">
        <f t="array" ref="BY11">INDEX(Transcriptome!AH$2:AH$28,MATCH(1,(Transcriptome!$A$2:$A$28=$B11)*(Transcriptome!$C$2:$C$28=$G11),0))</f>
        <v>1.8746814168168227</v>
      </c>
      <c r="BZ11">
        <f t="array" ref="BZ11">INDEX(Transcriptome!AI$2:AI$28,MATCH(1,(Transcriptome!$A$2:$A$28=$B11)*(Transcriptome!$C$2:$C$28=$G11),0))</f>
        <v>0.53159944414439131</v>
      </c>
      <c r="CA11">
        <f t="array" ref="CA11">INDEX(Transcriptome!AJ$2:AJ$28,MATCH(1,(Transcriptome!$A$2:$A$28=$B11)*(Transcriptome!$C$2:$C$28=$G11),0))</f>
        <v>1.2891281069689371</v>
      </c>
      <c r="CB11">
        <f t="array" ref="CB11">INDEX(Transcriptome!AK$2:AK$28,MATCH(1,(Transcriptome!$A$2:$A$28=$B11)*(Transcriptome!$C$2:$C$28=$G11),0))</f>
        <v>0.87790804797058519</v>
      </c>
      <c r="CC11">
        <f t="array" ref="CC11">INDEX(Transcriptome!AL$2:AL$28,MATCH(1,(Transcriptome!$A$2:$A$28=$B11)*(Transcriptome!$C$2:$C$28=$G11),0))</f>
        <v>1</v>
      </c>
      <c r="CD11">
        <f t="array" ref="CD11">INDEX(Transcriptome!AM$2:AM$28,MATCH(1,(Transcriptome!$A$2:$A$28=$B11)*(Transcriptome!$C$2:$C$28=$G11),0))</f>
        <v>0.21535962742556525</v>
      </c>
      <c r="CE11">
        <f t="array" ref="CE11">INDEX(Transcriptome!AN$2:AN$28,MATCH(1,(Transcriptome!$A$2:$A$28=$B11)*(Transcriptome!$C$2:$C$28=$G11),0))</f>
        <v>0.65529445430298139</v>
      </c>
      <c r="CF11">
        <f t="array" ref="CF11">INDEX(Transcriptome!AO$2:AO$28,MATCH(1,(Transcriptome!$A$2:$A$28=$B11)*(Transcriptome!$C$2:$C$28=$G11),0))</f>
        <v>1.4254693059330157</v>
      </c>
      <c r="CG11">
        <f t="array" ref="CG11">INDEX(Transcriptome!AP$2:AP$28,MATCH(1,(Transcriptome!$A$2:$A$28=$B11)*(Transcriptome!$C$2:$C$28=$G11),0))</f>
        <v>0.87743988973652087</v>
      </c>
      <c r="CH11">
        <f t="array" ref="CH11">INDEX(Transcriptome!AQ$2:AQ$28,MATCH(1,(Transcriptome!$A$2:$A$28=$B11)*(Transcriptome!$C$2:$C$28=$G11),0))</f>
        <v>1.0844746595113941</v>
      </c>
      <c r="CI11">
        <f t="array" ref="CI11">INDEX(Transcriptome!AR$2:AR$28,MATCH(1,(Transcriptome!$A$2:$A$28=$B11)*(Transcriptome!$C$2:$C$28=$G11),0))</f>
        <v>0.5411388822039872</v>
      </c>
      <c r="CJ11">
        <f t="array" ref="CJ11">INDEX(Transcriptome!AS$2:AS$28,MATCH(1,(Transcriptome!$A$2:$A$28=$B11)*(Transcriptome!$C$2:$C$28=$G11),0))</f>
        <v>0.89225012205106391</v>
      </c>
      <c r="CK11">
        <f t="array" ref="CK11">INDEX(Transcriptome!AT$2:AT$28,MATCH(1,(Transcriptome!$A$2:$A$28=$B11)*(Transcriptome!$C$2:$C$28=$G11),0))</f>
        <v>0.65242413681425648</v>
      </c>
      <c r="CL11">
        <f t="array" ref="CL11">INDEX(Transcriptome!AU$2:AU$28,MATCH(1,(Transcriptome!$A$2:$A$28=$B11)*(Transcriptome!$C$2:$C$28=$G11),0))</f>
        <v>0.96067166242184321</v>
      </c>
      <c r="CM11">
        <f t="array" ref="CM11">INDEX(Transcriptome!AV$2:AV$28,MATCH(1,(Transcriptome!$A$2:$A$28=$B11)*(Transcriptome!$C$2:$C$28=$G11),0))</f>
        <v>0.6401996550302993</v>
      </c>
      <c r="CN11">
        <f t="array" ref="CN11">INDEX(Transcriptome!AW$2:AW$28,MATCH(1,(Transcriptome!$A$2:$A$28=$B11)*(Transcriptome!$C$2:$C$28=$G11),0))</f>
        <v>0.36542949691997662</v>
      </c>
      <c r="CO11">
        <f t="array" ref="CO11">INDEX(Transcriptome!AX$2:AX$28,MATCH(1,(Transcriptome!$A$2:$A$28=$B11)*(Transcriptome!$C$2:$C$28=$G11),0))</f>
        <v>0.4563840991638714</v>
      </c>
      <c r="CP11">
        <f t="array" ref="CP11">INDEX(Transcriptome!AY$2:AY$28,MATCH(1,(Transcriptome!$A$2:$A$28=$B11)*(Transcriptome!$C$2:$C$28=$G11),0))</f>
        <v>0.92813793874033457</v>
      </c>
      <c r="CQ11">
        <f t="array" ref="CQ11">INDEX(Transcriptome!AZ$2:AZ$28,MATCH(1,(Transcriptome!$A$2:$A$28=$B11)*(Transcriptome!$C$2:$C$28=$G11),0))</f>
        <v>0.12596675971592061</v>
      </c>
      <c r="CR11">
        <f t="array" ref="CR11">INDEX(Transcriptome!BA$2:BA$28,MATCH(1,(Transcriptome!$A$2:$A$28=$B11)*(Transcriptome!$C$2:$C$28=$G11),0))</f>
        <v>3.0109868180543868</v>
      </c>
      <c r="CS11">
        <f t="array" ref="CS11">INDEX(Transcriptome!BB$2:BB$28,MATCH(1,(Transcriptome!$A$2:$A$28=$B11)*(Transcriptome!$C$2:$C$28=$G11),0))</f>
        <v>2.0842096987206054</v>
      </c>
      <c r="CT11">
        <f t="array" ref="CT11">INDEX(Transcriptome!BC$2:BC$28,MATCH(1,(Transcriptome!$A$2:$A$28=$B11)*(Transcriptome!$C$2:$C$28=$G11),0))</f>
        <v>0</v>
      </c>
      <c r="CU11">
        <f t="array" ref="CU11">INDEX(Transcriptome!BD$2:BD$28,MATCH(1,(Transcriptome!$A$2:$A$28=$B11)*(Transcriptome!$C$2:$C$28=$G11),0))</f>
        <v>2.084355674486035</v>
      </c>
      <c r="CV11">
        <f t="array" ref="CV11">INDEX(Transcriptome!BE$2:BE$28,MATCH(1,(Transcriptome!$A$2:$A$28=$B11)*(Transcriptome!$C$2:$C$28=$G11),0))</f>
        <v>1.1961344826347162</v>
      </c>
      <c r="CW11">
        <f t="array" ref="CW11">INDEX(Transcriptome!BF$2:BF$28,MATCH(1,(Transcriptome!$A$2:$A$28=$B11)*(Transcriptome!$C$2:$C$28=$G11),0))</f>
        <v>1.9183606169102954</v>
      </c>
      <c r="CX11">
        <f t="array" ref="CX11">INDEX(Transcriptome!BG$2:BG$28,MATCH(1,(Transcriptome!$A$2:$A$28=$B11)*(Transcriptome!$C$2:$C$28=$G11),0))</f>
        <v>1.5189971490655103</v>
      </c>
      <c r="CY11">
        <f t="array" ref="CY11">INDEX(Transcriptome!BH$2:BH$28,MATCH(1,(Transcriptome!$A$2:$A$28=$B11)*(Transcriptome!$C$2:$C$28=$G11),0))</f>
        <v>0.44707912762440416</v>
      </c>
      <c r="CZ11">
        <f t="array" ref="CZ11">INDEX(Transcriptome!BI$2:BI$28,MATCH(1,(Transcriptome!$A$2:$A$28=$B11)*(Transcriptome!$C$2:$C$28=$G11),0))</f>
        <v>0</v>
      </c>
      <c r="DA11">
        <f t="array" ref="DA11">INDEX(Transcriptome!BJ$2:BJ$28,MATCH(1,(Transcriptome!$A$2:$A$28=$B11)*(Transcriptome!$C$2:$C$28=$G11),0))</f>
        <v>0</v>
      </c>
      <c r="DB11">
        <f t="array" ref="DB11">INDEX(Transcriptome!BK$2:BK$28,MATCH(1,(Transcriptome!$A$2:$A$28=$B11)*(Transcriptome!$C$2:$C$28=$G11),0))</f>
        <v>2.5977705943415788</v>
      </c>
      <c r="DC11">
        <f t="array" ref="DC11">INDEX(Transcriptome!BL$2:BL$28,MATCH(1,(Transcriptome!$A$2:$A$28=$B11)*(Transcriptome!$C$2:$C$28=$G11),0))</f>
        <v>1.1224906371821473</v>
      </c>
      <c r="DD11">
        <f t="array" ref="DD11">INDEX(Transcriptome!BM$2:BM$28,MATCH(1,(Transcriptome!$A$2:$A$28=$B11)*(Transcriptome!$C$2:$C$28=$G11),0))</f>
        <v>0.86546204462795606</v>
      </c>
      <c r="DE11">
        <f t="array" ref="DE11">INDEX(Transcriptome!BN$2:BN$28,MATCH(1,(Transcriptome!$A$2:$A$28=$B11)*(Transcriptome!$C$2:$C$28=$G11),0))</f>
        <v>4.1996966647061758</v>
      </c>
      <c r="DF11">
        <f t="array" ref="DF11">INDEX(Transcriptome!BO$2:BO$28,MATCH(1,(Transcriptome!$A$2:$A$28=$B11)*(Transcriptome!$C$2:$C$28=$G11),0))</f>
        <v>1.9533251489767749</v>
      </c>
      <c r="DG11">
        <f t="array" ref="DG11">INDEX(Transcriptome!BP$2:BP$28,MATCH(1,(Transcriptome!$A$2:$A$28=$B11)*(Transcriptome!$C$2:$C$28=$G11),0))</f>
        <v>0.44707912762440416</v>
      </c>
      <c r="DH11">
        <f t="array" ref="DH11">INDEX(Transcriptome!BQ$2:BQ$28,MATCH(1,(Transcriptome!$A$2:$A$28=$B11)*(Transcriptome!$C$2:$C$28=$G11),0))</f>
        <v>1</v>
      </c>
      <c r="DI11">
        <f t="array" ref="DI11">INDEX(Transcriptome!BR$2:BR$28,MATCH(1,(Transcriptome!$A$2:$A$28=$B11)*(Transcriptome!$C$2:$C$28=$G11),0))</f>
        <v>0.82404161842947043</v>
      </c>
    </row>
    <row r="12" spans="1:113" x14ac:dyDescent="0.15">
      <c r="A12">
        <f>'Measured Data'!A17</f>
        <v>10</v>
      </c>
      <c r="B12" s="86" t="s">
        <v>621</v>
      </c>
      <c r="C12" s="369" t="s">
        <v>549</v>
      </c>
      <c r="D12">
        <v>1</v>
      </c>
      <c r="E12">
        <f>'Measured Data'!H17</f>
        <v>4.1797827316284177</v>
      </c>
      <c r="F12" s="306">
        <f>'Measured Data'!K17</f>
        <v>97.019447326660156</v>
      </c>
      <c r="G12" t="s">
        <v>551</v>
      </c>
      <c r="H12" s="366">
        <f>'Measured Data'!B17</f>
        <v>43710</v>
      </c>
      <c r="I12" s="367">
        <f>'Measured Data'!C17</f>
        <v>0.50138888888888888</v>
      </c>
      <c r="J12">
        <f>'In Process Calc.'!B13</f>
        <v>9.9388888888861402</v>
      </c>
      <c r="K12">
        <f>'In Process Calc.'!C13</f>
        <v>238.53333333326736</v>
      </c>
      <c r="L12">
        <f>'Measured Data'!Y17</f>
        <v>18.833333333333332</v>
      </c>
      <c r="M12">
        <f>'Measured Data'!AE17</f>
        <v>0.88809946714031973</v>
      </c>
      <c r="N12">
        <f>'Measured Data'!Z17</f>
        <v>0.41</v>
      </c>
      <c r="O12">
        <f>'Post Process Calc.'!AM13</f>
        <v>0.77678285244925505</v>
      </c>
      <c r="P12">
        <f>'Post Process Calc.'!AN13</f>
        <v>4.4134292562022361</v>
      </c>
      <c r="Q12">
        <f>'Measured Data'!AV17</f>
        <v>18.833333333333332</v>
      </c>
      <c r="R12">
        <f t="shared" si="3"/>
        <v>0.88809946714031973</v>
      </c>
      <c r="S12">
        <f t="shared" si="4"/>
        <v>0.41</v>
      </c>
      <c r="T12">
        <f>IF(ISBLANK('Measured Data'!AS17),'Post Process Calc.'!AM13,'Measured Data'!AS17)</f>
        <v>0.77678285244925505</v>
      </c>
      <c r="U12">
        <f>IF(ISBLANK('Measured Data'!AT17),'Post Process Calc.'!AN13,'Measured Data'!AT17)</f>
        <v>4.4134292562022361</v>
      </c>
      <c r="V12">
        <f t="shared" si="5"/>
        <v>18.833333333333332</v>
      </c>
      <c r="W12">
        <f t="shared" si="0"/>
        <v>0.88809946714031973</v>
      </c>
      <c r="X12">
        <f t="shared" si="0"/>
        <v>0.41</v>
      </c>
      <c r="Y12">
        <f t="shared" si="0"/>
        <v>0.77678285244925505</v>
      </c>
      <c r="Z12">
        <f t="shared" si="0"/>
        <v>4.4134292562022361</v>
      </c>
      <c r="AA12">
        <f>'Growth Regression'!P12</f>
        <v>8.9071085350325967E-4</v>
      </c>
      <c r="AB12">
        <f>'TL input - regression'!AA12/'Growth Regression'!$O$24</f>
        <v>4.0048178948503495E-2</v>
      </c>
      <c r="AC12">
        <f>'Post Process Calc.'!J13</f>
        <v>4.746539435413244E-2</v>
      </c>
      <c r="AD12">
        <f>'Post Process Calc.'!P13</f>
        <v>2.6488528049648723E-3</v>
      </c>
      <c r="AE12">
        <f>'Post Process Calc.'!K13</f>
        <v>-5.1973684887056831E-6</v>
      </c>
      <c r="AF12">
        <f>'Post Process Calc.'!G13</f>
        <v>-2.8399346146440447E-4</v>
      </c>
      <c r="AG12">
        <f>'Post Process Calc.'!H13</f>
        <v>9.7747449158144904E-3</v>
      </c>
      <c r="AH12">
        <f>'Post Process Calc.'!AF13</f>
        <v>5.5805979092940106E-2</v>
      </c>
      <c r="AI12">
        <f t="shared" si="6"/>
        <v>29.665871471332775</v>
      </c>
      <c r="AJ12">
        <f t="shared" si="6"/>
        <v>1.6555330031030451</v>
      </c>
      <c r="AK12">
        <f t="shared" si="1"/>
        <v>-3.2483553054410519E-3</v>
      </c>
      <c r="AL12">
        <f t="shared" si="1"/>
        <v>-0.17749591341525278</v>
      </c>
      <c r="AM12">
        <f t="shared" si="1"/>
        <v>6.1092155723840564</v>
      </c>
      <c r="AN12">
        <v>100</v>
      </c>
      <c r="AO12">
        <v>0.32</v>
      </c>
      <c r="AP12">
        <v>7</v>
      </c>
      <c r="AQ12">
        <v>0.7</v>
      </c>
      <c r="AR12">
        <f t="shared" si="2"/>
        <v>5.0118723362727164E-8</v>
      </c>
      <c r="AS12">
        <v>1</v>
      </c>
      <c r="AT12">
        <v>0.311</v>
      </c>
      <c r="AU12">
        <f t="array" ref="AU12">INDEX(Transcriptome!D$2:D$28,MATCH(1,(Transcriptome!$A$2:$A$28=$B12)*(Transcriptome!$C$2:$C$28=$G12),0))</f>
        <v>0.76126586460748469</v>
      </c>
      <c r="AV12">
        <f t="array" ref="AV12">INDEX(Transcriptome!E$2:E$28,MATCH(1,(Transcriptome!$A$2:$A$28=$B12)*(Transcriptome!$C$2:$C$28=$G12),0))</f>
        <v>1.0067166893323634</v>
      </c>
      <c r="AW12">
        <f t="array" ref="AW12">INDEX(Transcriptome!F$2:F$28,MATCH(1,(Transcriptome!$A$2:$A$28=$B12)*(Transcriptome!$C$2:$C$28=$G12),0))</f>
        <v>0.45754575587886476</v>
      </c>
      <c r="AX12">
        <f t="array" ref="AX12">INDEX(Transcriptome!G$2:G$28,MATCH(1,(Transcriptome!$A$2:$A$28=$B12)*(Transcriptome!$C$2:$C$28=$G12),0))</f>
        <v>0.48846324240432004</v>
      </c>
      <c r="AY12">
        <f t="array" ref="AY12">INDEX(Transcriptome!H$2:H$28,MATCH(1,(Transcriptome!$A$2:$A$28=$B12)*(Transcriptome!$C$2:$C$28=$G12),0))</f>
        <v>0</v>
      </c>
      <c r="AZ12">
        <f t="array" ref="AZ12">INDEX(Transcriptome!I$2:I$28,MATCH(1,(Transcriptome!$A$2:$A$28=$B12)*(Transcriptome!$C$2:$C$28=$G12),0))</f>
        <v>1.5798262155892502</v>
      </c>
      <c r="BA12">
        <f t="array" ref="BA12">INDEX(Transcriptome!J$2:J$28,MATCH(1,(Transcriptome!$A$2:$A$28=$B12)*(Transcriptome!$C$2:$C$28=$G12),0))</f>
        <v>0.70460612892462582</v>
      </c>
      <c r="BB12">
        <f t="array" ref="BB12">INDEX(Transcriptome!K$2:K$28,MATCH(1,(Transcriptome!$A$2:$A$28=$B12)*(Transcriptome!$C$2:$C$28=$G12),0))</f>
        <v>0.64384653120684021</v>
      </c>
      <c r="BC12">
        <f t="array" ref="BC12">INDEX(Transcriptome!L$2:L$28,MATCH(1,(Transcriptome!$A$2:$A$28=$B12)*(Transcriptome!$C$2:$C$28=$G12),0))</f>
        <v>0.81172328662586457</v>
      </c>
      <c r="BD12">
        <f t="array" ref="BD12">INDEX(Transcriptome!M$2:M$28,MATCH(1,(Transcriptome!$A$2:$A$28=$B12)*(Transcriptome!$C$2:$C$28=$G12),0))</f>
        <v>0.56215742245635925</v>
      </c>
      <c r="BE12">
        <f t="array" ref="BE12">INDEX(Transcriptome!N$2:N$28,MATCH(1,(Transcriptome!$A$2:$A$28=$B12)*(Transcriptome!$C$2:$C$28=$G12),0))</f>
        <v>0.91328143893150393</v>
      </c>
      <c r="BF12">
        <f t="array" ref="BF12">INDEX(Transcriptome!O$2:O$28,MATCH(1,(Transcriptome!$A$2:$A$28=$B12)*(Transcriptome!$C$2:$C$28=$G12),0))</f>
        <v>1.0352318900368249</v>
      </c>
      <c r="BG12">
        <f t="array" ref="BG12">INDEX(Transcriptome!P$2:P$28,MATCH(1,(Transcriptome!$A$2:$A$28=$B12)*(Transcriptome!$C$2:$C$28=$G12),0))</f>
        <v>0.78845325952817968</v>
      </c>
      <c r="BH12">
        <f t="array" ref="BH12">INDEX(Transcriptome!Q$2:Q$28,MATCH(1,(Transcriptome!$A$2:$A$28=$B12)*(Transcriptome!$C$2:$C$28=$G12),0))</f>
        <v>0.4655884046074244</v>
      </c>
      <c r="BI12">
        <f t="array" ref="BI12">INDEX(Transcriptome!R$2:R$28,MATCH(1,(Transcriptome!$A$2:$A$28=$B12)*(Transcriptome!$C$2:$C$28=$G12),0))</f>
        <v>0.50968527015317655</v>
      </c>
      <c r="BJ12">
        <f t="array" ref="BJ12">INDEX(Transcriptome!S$2:S$28,MATCH(1,(Transcriptome!$A$2:$A$28=$B12)*(Transcriptome!$C$2:$C$28=$G12),0))</f>
        <v>0.56707823359800258</v>
      </c>
      <c r="BK12">
        <f t="array" ref="BK12">INDEX(Transcriptome!T$2:T$28,MATCH(1,(Transcriptome!$A$2:$A$28=$B12)*(Transcriptome!$C$2:$C$28=$G12),0))</f>
        <v>1.2507011992753443</v>
      </c>
      <c r="BL12">
        <f t="array" ref="BL12">INDEX(Transcriptome!U$2:U$28,MATCH(1,(Transcriptome!$A$2:$A$28=$B12)*(Transcriptome!$C$2:$C$28=$G12),0))</f>
        <v>6.9553084516168706</v>
      </c>
      <c r="BM12">
        <f t="array" ref="BM12">INDEX(Transcriptome!V$2:V$28,MATCH(1,(Transcriptome!$A$2:$A$28=$B12)*(Transcriptome!$C$2:$C$28=$G12),0))</f>
        <v>0</v>
      </c>
      <c r="BN12">
        <f t="array" ref="BN12">INDEX(Transcriptome!W$2:W$28,MATCH(1,(Transcriptome!$A$2:$A$28=$B12)*(Transcriptome!$C$2:$C$28=$G12),0))</f>
        <v>0</v>
      </c>
      <c r="BO12">
        <f t="array" ref="BO12">INDEX(Transcriptome!X$2:X$28,MATCH(1,(Transcriptome!$A$2:$A$28=$B12)*(Transcriptome!$C$2:$C$28=$G12),0))</f>
        <v>0.78838111771172881</v>
      </c>
      <c r="BP12">
        <f t="array" ref="BP12">INDEX(Transcriptome!Y$2:Y$28,MATCH(1,(Transcriptome!$A$2:$A$28=$B12)*(Transcriptome!$C$2:$C$28=$G12),0))</f>
        <v>0</v>
      </c>
      <c r="BQ12">
        <f t="array" ref="BQ12">INDEX(Transcriptome!Z$2:Z$28,MATCH(1,(Transcriptome!$A$2:$A$28=$B12)*(Transcriptome!$C$2:$C$28=$G12),0))</f>
        <v>0.41289730523225332</v>
      </c>
      <c r="BR12">
        <f t="array" ref="BR12">INDEX(Transcriptome!AA$2:AA$28,MATCH(1,(Transcriptome!$A$2:$A$28=$B12)*(Transcriptome!$C$2:$C$28=$G12),0))</f>
        <v>0.97015081937290493</v>
      </c>
      <c r="BS12">
        <f t="array" ref="BS12">INDEX(Transcriptome!AB$2:AB$28,MATCH(1,(Transcriptome!$A$2:$A$28=$B12)*(Transcriptome!$C$2:$C$28=$G12),0))</f>
        <v>0.35868251087486558</v>
      </c>
      <c r="BT12">
        <f t="array" ref="BT12">INDEX(Transcriptome!AC$2:AC$28,MATCH(1,(Transcriptome!$A$2:$A$28=$B12)*(Transcriptome!$C$2:$C$28=$G12),0))</f>
        <v>1.9831601104399204</v>
      </c>
      <c r="BU12">
        <f t="array" ref="BU12">INDEX(Transcriptome!AD$2:AD$28,MATCH(1,(Transcriptome!$A$2:$A$28=$B12)*(Transcriptome!$C$2:$C$28=$G12),0))</f>
        <v>0.5299435375268472</v>
      </c>
      <c r="BV12">
        <f t="array" ref="BV12">INDEX(Transcriptome!AE$2:AE$28,MATCH(1,(Transcriptome!$A$2:$A$28=$B12)*(Transcriptome!$C$2:$C$28=$G12),0))</f>
        <v>1.9938704166269972</v>
      </c>
      <c r="BW12">
        <f t="array" ref="BW12">INDEX(Transcriptome!AF$2:AF$28,MATCH(1,(Transcriptome!$A$2:$A$28=$B12)*(Transcriptome!$C$2:$C$28=$G12),0))</f>
        <v>0.75080576472637872</v>
      </c>
      <c r="BX12">
        <f t="array" ref="BX12">INDEX(Transcriptome!AG$2:AG$28,MATCH(1,(Transcriptome!$A$2:$A$28=$B12)*(Transcriptome!$C$2:$C$28=$G12),0))</f>
        <v>0.62179108627041579</v>
      </c>
      <c r="BY12">
        <f t="array" ref="BY12">INDEX(Transcriptome!AH$2:AH$28,MATCH(1,(Transcriptome!$A$2:$A$28=$B12)*(Transcriptome!$C$2:$C$28=$G12),0))</f>
        <v>1.8746814168168227</v>
      </c>
      <c r="BZ12">
        <f t="array" ref="BZ12">INDEX(Transcriptome!AI$2:AI$28,MATCH(1,(Transcriptome!$A$2:$A$28=$B12)*(Transcriptome!$C$2:$C$28=$G12),0))</f>
        <v>0.53159944414439131</v>
      </c>
      <c r="CA12">
        <f t="array" ref="CA12">INDEX(Transcriptome!AJ$2:AJ$28,MATCH(1,(Transcriptome!$A$2:$A$28=$B12)*(Transcriptome!$C$2:$C$28=$G12),0))</f>
        <v>1.2891281069689371</v>
      </c>
      <c r="CB12">
        <f t="array" ref="CB12">INDEX(Transcriptome!AK$2:AK$28,MATCH(1,(Transcriptome!$A$2:$A$28=$B12)*(Transcriptome!$C$2:$C$28=$G12),0))</f>
        <v>0.87790804797058519</v>
      </c>
      <c r="CC12">
        <f t="array" ref="CC12">INDEX(Transcriptome!AL$2:AL$28,MATCH(1,(Transcriptome!$A$2:$A$28=$B12)*(Transcriptome!$C$2:$C$28=$G12),0))</f>
        <v>1</v>
      </c>
      <c r="CD12">
        <f t="array" ref="CD12">INDEX(Transcriptome!AM$2:AM$28,MATCH(1,(Transcriptome!$A$2:$A$28=$B12)*(Transcriptome!$C$2:$C$28=$G12),0))</f>
        <v>0.21535962742556525</v>
      </c>
      <c r="CE12">
        <f t="array" ref="CE12">INDEX(Transcriptome!AN$2:AN$28,MATCH(1,(Transcriptome!$A$2:$A$28=$B12)*(Transcriptome!$C$2:$C$28=$G12),0))</f>
        <v>0.65529445430298139</v>
      </c>
      <c r="CF12">
        <f t="array" ref="CF12">INDEX(Transcriptome!AO$2:AO$28,MATCH(1,(Transcriptome!$A$2:$A$28=$B12)*(Transcriptome!$C$2:$C$28=$G12),0))</f>
        <v>1.4254693059330157</v>
      </c>
      <c r="CG12">
        <f t="array" ref="CG12">INDEX(Transcriptome!AP$2:AP$28,MATCH(1,(Transcriptome!$A$2:$A$28=$B12)*(Transcriptome!$C$2:$C$28=$G12),0))</f>
        <v>0.87743988973652087</v>
      </c>
      <c r="CH12">
        <f t="array" ref="CH12">INDEX(Transcriptome!AQ$2:AQ$28,MATCH(1,(Transcriptome!$A$2:$A$28=$B12)*(Transcriptome!$C$2:$C$28=$G12),0))</f>
        <v>1.0844746595113941</v>
      </c>
      <c r="CI12">
        <f t="array" ref="CI12">INDEX(Transcriptome!AR$2:AR$28,MATCH(1,(Transcriptome!$A$2:$A$28=$B12)*(Transcriptome!$C$2:$C$28=$G12),0))</f>
        <v>0.5411388822039872</v>
      </c>
      <c r="CJ12">
        <f t="array" ref="CJ12">INDEX(Transcriptome!AS$2:AS$28,MATCH(1,(Transcriptome!$A$2:$A$28=$B12)*(Transcriptome!$C$2:$C$28=$G12),0))</f>
        <v>0.89225012205106391</v>
      </c>
      <c r="CK12">
        <f t="array" ref="CK12">INDEX(Transcriptome!AT$2:AT$28,MATCH(1,(Transcriptome!$A$2:$A$28=$B12)*(Transcriptome!$C$2:$C$28=$G12),0))</f>
        <v>0.65242413681425648</v>
      </c>
      <c r="CL12">
        <f t="array" ref="CL12">INDEX(Transcriptome!AU$2:AU$28,MATCH(1,(Transcriptome!$A$2:$A$28=$B12)*(Transcriptome!$C$2:$C$28=$G12),0))</f>
        <v>0.96067166242184321</v>
      </c>
      <c r="CM12">
        <f t="array" ref="CM12">INDEX(Transcriptome!AV$2:AV$28,MATCH(1,(Transcriptome!$A$2:$A$28=$B12)*(Transcriptome!$C$2:$C$28=$G12),0))</f>
        <v>0.6401996550302993</v>
      </c>
      <c r="CN12">
        <f t="array" ref="CN12">INDEX(Transcriptome!AW$2:AW$28,MATCH(1,(Transcriptome!$A$2:$A$28=$B12)*(Transcriptome!$C$2:$C$28=$G12),0))</f>
        <v>0.36542949691997662</v>
      </c>
      <c r="CO12">
        <f t="array" ref="CO12">INDEX(Transcriptome!AX$2:AX$28,MATCH(1,(Transcriptome!$A$2:$A$28=$B12)*(Transcriptome!$C$2:$C$28=$G12),0))</f>
        <v>0.4563840991638714</v>
      </c>
      <c r="CP12">
        <f t="array" ref="CP12">INDEX(Transcriptome!AY$2:AY$28,MATCH(1,(Transcriptome!$A$2:$A$28=$B12)*(Transcriptome!$C$2:$C$28=$G12),0))</f>
        <v>0.92813793874033457</v>
      </c>
      <c r="CQ12">
        <f t="array" ref="CQ12">INDEX(Transcriptome!AZ$2:AZ$28,MATCH(1,(Transcriptome!$A$2:$A$28=$B12)*(Transcriptome!$C$2:$C$28=$G12),0))</f>
        <v>0.12596675971592061</v>
      </c>
      <c r="CR12">
        <f t="array" ref="CR12">INDEX(Transcriptome!BA$2:BA$28,MATCH(1,(Transcriptome!$A$2:$A$28=$B12)*(Transcriptome!$C$2:$C$28=$G12),0))</f>
        <v>3.0109868180543868</v>
      </c>
      <c r="CS12">
        <f t="array" ref="CS12">INDEX(Transcriptome!BB$2:BB$28,MATCH(1,(Transcriptome!$A$2:$A$28=$B12)*(Transcriptome!$C$2:$C$28=$G12),0))</f>
        <v>2.0842096987206054</v>
      </c>
      <c r="CT12">
        <f t="array" ref="CT12">INDEX(Transcriptome!BC$2:BC$28,MATCH(1,(Transcriptome!$A$2:$A$28=$B12)*(Transcriptome!$C$2:$C$28=$G12),0))</f>
        <v>0</v>
      </c>
      <c r="CU12">
        <f t="array" ref="CU12">INDEX(Transcriptome!BD$2:BD$28,MATCH(1,(Transcriptome!$A$2:$A$28=$B12)*(Transcriptome!$C$2:$C$28=$G12),0))</f>
        <v>2.084355674486035</v>
      </c>
      <c r="CV12">
        <f t="array" ref="CV12">INDEX(Transcriptome!BE$2:BE$28,MATCH(1,(Transcriptome!$A$2:$A$28=$B12)*(Transcriptome!$C$2:$C$28=$G12),0))</f>
        <v>1.1961344826347162</v>
      </c>
      <c r="CW12">
        <f t="array" ref="CW12">INDEX(Transcriptome!BF$2:BF$28,MATCH(1,(Transcriptome!$A$2:$A$28=$B12)*(Transcriptome!$C$2:$C$28=$G12),0))</f>
        <v>1.9183606169102954</v>
      </c>
      <c r="CX12">
        <f t="array" ref="CX12">INDEX(Transcriptome!BG$2:BG$28,MATCH(1,(Transcriptome!$A$2:$A$28=$B12)*(Transcriptome!$C$2:$C$28=$G12),0))</f>
        <v>1.5189971490655103</v>
      </c>
      <c r="CY12">
        <f t="array" ref="CY12">INDEX(Transcriptome!BH$2:BH$28,MATCH(1,(Transcriptome!$A$2:$A$28=$B12)*(Transcriptome!$C$2:$C$28=$G12),0))</f>
        <v>0.44707912762440416</v>
      </c>
      <c r="CZ12">
        <f t="array" ref="CZ12">INDEX(Transcriptome!BI$2:BI$28,MATCH(1,(Transcriptome!$A$2:$A$28=$B12)*(Transcriptome!$C$2:$C$28=$G12),0))</f>
        <v>0</v>
      </c>
      <c r="DA12">
        <f t="array" ref="DA12">INDEX(Transcriptome!BJ$2:BJ$28,MATCH(1,(Transcriptome!$A$2:$A$28=$B12)*(Transcriptome!$C$2:$C$28=$G12),0))</f>
        <v>0</v>
      </c>
      <c r="DB12">
        <f t="array" ref="DB12">INDEX(Transcriptome!BK$2:BK$28,MATCH(1,(Transcriptome!$A$2:$A$28=$B12)*(Transcriptome!$C$2:$C$28=$G12),0))</f>
        <v>2.5977705943415788</v>
      </c>
      <c r="DC12">
        <f t="array" ref="DC12">INDEX(Transcriptome!BL$2:BL$28,MATCH(1,(Transcriptome!$A$2:$A$28=$B12)*(Transcriptome!$C$2:$C$28=$G12),0))</f>
        <v>1.1224906371821473</v>
      </c>
      <c r="DD12">
        <f t="array" ref="DD12">INDEX(Transcriptome!BM$2:BM$28,MATCH(1,(Transcriptome!$A$2:$A$28=$B12)*(Transcriptome!$C$2:$C$28=$G12),0))</f>
        <v>0.86546204462795606</v>
      </c>
      <c r="DE12">
        <f t="array" ref="DE12">INDEX(Transcriptome!BN$2:BN$28,MATCH(1,(Transcriptome!$A$2:$A$28=$B12)*(Transcriptome!$C$2:$C$28=$G12),0))</f>
        <v>4.1996966647061758</v>
      </c>
      <c r="DF12">
        <f t="array" ref="DF12">INDEX(Transcriptome!BO$2:BO$28,MATCH(1,(Transcriptome!$A$2:$A$28=$B12)*(Transcriptome!$C$2:$C$28=$G12),0))</f>
        <v>1.9533251489767749</v>
      </c>
      <c r="DG12">
        <f t="array" ref="DG12">INDEX(Transcriptome!BP$2:BP$28,MATCH(1,(Transcriptome!$A$2:$A$28=$B12)*(Transcriptome!$C$2:$C$28=$G12),0))</f>
        <v>0.44707912762440416</v>
      </c>
      <c r="DH12">
        <f t="array" ref="DH12">INDEX(Transcriptome!BQ$2:BQ$28,MATCH(1,(Transcriptome!$A$2:$A$28=$B12)*(Transcriptome!$C$2:$C$28=$G12),0))</f>
        <v>1</v>
      </c>
      <c r="DI12">
        <f t="array" ref="DI12">INDEX(Transcriptome!BR$2:BR$28,MATCH(1,(Transcriptome!$A$2:$A$28=$B12)*(Transcriptome!$C$2:$C$28=$G12),0))</f>
        <v>0.82404161842947043</v>
      </c>
    </row>
    <row r="13" spans="1:113" x14ac:dyDescent="0.15">
      <c r="A13">
        <f>'Measured Data'!A18</f>
        <v>11</v>
      </c>
      <c r="B13" s="86" t="s">
        <v>621</v>
      </c>
      <c r="C13" s="369" t="s">
        <v>549</v>
      </c>
      <c r="D13">
        <v>1</v>
      </c>
      <c r="E13">
        <f>'Measured Data'!H18</f>
        <v>4.0796702934265134</v>
      </c>
      <c r="F13" s="306">
        <f>'Measured Data'!K18</f>
        <v>96.005119323730469</v>
      </c>
      <c r="G13" t="s">
        <v>552</v>
      </c>
      <c r="H13" s="366">
        <f>'Measured Data'!B18</f>
        <v>43711</v>
      </c>
      <c r="I13" s="367">
        <f>'Measured Data'!C18</f>
        <v>0.4458333333333333</v>
      </c>
      <c r="J13">
        <f>'In Process Calc.'!B14</f>
        <v>10.883333333331393</v>
      </c>
      <c r="K13">
        <f>'In Process Calc.'!C14</f>
        <v>261.19999999995343</v>
      </c>
      <c r="L13">
        <f>'Measured Data'!Y18</f>
        <v>13.777777777777779</v>
      </c>
      <c r="M13">
        <f>'Measured Data'!AE18</f>
        <v>1.1101243339253999</v>
      </c>
      <c r="N13">
        <f>'Measured Data'!Z18</f>
        <v>0.37</v>
      </c>
      <c r="O13">
        <f>'Post Process Calc.'!AM14</f>
        <v>0.82535719108720629</v>
      </c>
      <c r="P13">
        <f>'Post Process Calc.'!AN14</f>
        <v>3.4881273688646117</v>
      </c>
      <c r="Q13">
        <f>'Measured Data'!AV18</f>
        <v>13.777777777777779</v>
      </c>
      <c r="R13">
        <f t="shared" si="3"/>
        <v>1.1101243339253999</v>
      </c>
      <c r="S13">
        <f t="shared" si="4"/>
        <v>0.37</v>
      </c>
      <c r="T13">
        <f>IF(ISBLANK('Measured Data'!AS18),'Post Process Calc.'!AM14,'Measured Data'!AS18)</f>
        <v>0.82535719108720629</v>
      </c>
      <c r="U13">
        <f>IF(ISBLANK('Measured Data'!AT18),'Post Process Calc.'!AN14,'Measured Data'!AT18)</f>
        <v>3.4881273688646117</v>
      </c>
      <c r="V13">
        <f t="shared" si="5"/>
        <v>13.777777777777779</v>
      </c>
      <c r="W13">
        <f t="shared" si="0"/>
        <v>1.1101243339253999</v>
      </c>
      <c r="X13">
        <f t="shared" si="0"/>
        <v>0.37</v>
      </c>
      <c r="Y13">
        <f t="shared" si="0"/>
        <v>0.82535719108720629</v>
      </c>
      <c r="Z13">
        <f t="shared" si="0"/>
        <v>3.4881273688646117</v>
      </c>
      <c r="AA13">
        <f>'Growth Regression'!P13</f>
        <v>5.4668666484556814E-4</v>
      </c>
      <c r="AB13">
        <f>'TL input - regression'!AA13/'Growth Regression'!$O$24</f>
        <v>2.4580148873661101E-2</v>
      </c>
      <c r="AC13">
        <f>'Post Process Calc.'!J14</f>
        <v>5.1475351116899437E-2</v>
      </c>
      <c r="AD13">
        <f>'Post Process Calc.'!P14</f>
        <v>4.5128101374564605E-4</v>
      </c>
      <c r="AE13">
        <f>'Post Process Calc.'!K14</f>
        <v>1.3166522068257675E-4</v>
      </c>
      <c r="AF13">
        <f>'Post Process Calc.'!G14</f>
        <v>-5.8263650855326578E-4</v>
      </c>
      <c r="AG13">
        <f>'Post Process Calc.'!H14</f>
        <v>9.7135193030078934E-3</v>
      </c>
      <c r="AH13">
        <f>'Post Process Calc.'!AF14</f>
        <v>8.7669341530239673E-3</v>
      </c>
      <c r="AI13">
        <f t="shared" si="6"/>
        <v>32.172094448062147</v>
      </c>
      <c r="AJ13">
        <f t="shared" si="6"/>
        <v>0.28205063359102878</v>
      </c>
      <c r="AK13">
        <f t="shared" si="1"/>
        <v>8.2290762926610472E-2</v>
      </c>
      <c r="AL13">
        <f t="shared" si="1"/>
        <v>-0.36414781784579109</v>
      </c>
      <c r="AM13">
        <f t="shared" si="1"/>
        <v>6.0709495643799327</v>
      </c>
      <c r="AN13">
        <v>100</v>
      </c>
      <c r="AO13">
        <v>0.32</v>
      </c>
      <c r="AP13">
        <v>7</v>
      </c>
      <c r="AQ13">
        <v>0.7</v>
      </c>
      <c r="AR13">
        <f t="shared" si="2"/>
        <v>5.0118723362727164E-8</v>
      </c>
      <c r="AS13">
        <v>1</v>
      </c>
      <c r="AT13">
        <v>0.311</v>
      </c>
      <c r="AU13" t="e">
        <f t="array" ref="AU13">INDEX(Transcriptome!D$2:D$28,MATCH(1,(Transcriptome!$A$2:$A$28=$B13)*(Transcriptome!$C$2:$C$28=$G13),0))</f>
        <v>#N/A</v>
      </c>
      <c r="AV13" t="e">
        <f t="array" ref="AV13">INDEX(Transcriptome!E$2:E$28,MATCH(1,(Transcriptome!$A$2:$A$28=$B13)*(Transcriptome!$C$2:$C$28=$G13),0))</f>
        <v>#N/A</v>
      </c>
      <c r="AW13" t="e">
        <f t="array" ref="AW13">INDEX(Transcriptome!F$2:F$28,MATCH(1,(Transcriptome!$A$2:$A$28=$B13)*(Transcriptome!$C$2:$C$28=$G13),0))</f>
        <v>#N/A</v>
      </c>
      <c r="AX13" t="e">
        <f t="array" ref="AX13">INDEX(Transcriptome!G$2:G$28,MATCH(1,(Transcriptome!$A$2:$A$28=$B13)*(Transcriptome!$C$2:$C$28=$G13),0))</f>
        <v>#N/A</v>
      </c>
      <c r="AY13" t="e">
        <f t="array" ref="AY13">INDEX(Transcriptome!H$2:H$28,MATCH(1,(Transcriptome!$A$2:$A$28=$B13)*(Transcriptome!$C$2:$C$28=$G13),0))</f>
        <v>#N/A</v>
      </c>
      <c r="AZ13" t="e">
        <f t="array" ref="AZ13">INDEX(Transcriptome!I$2:I$28,MATCH(1,(Transcriptome!$A$2:$A$28=$B13)*(Transcriptome!$C$2:$C$28=$G13),0))</f>
        <v>#N/A</v>
      </c>
      <c r="BA13" t="e">
        <f t="array" ref="BA13">INDEX(Transcriptome!J$2:J$28,MATCH(1,(Transcriptome!$A$2:$A$28=$B13)*(Transcriptome!$C$2:$C$28=$G13),0))</f>
        <v>#N/A</v>
      </c>
      <c r="BB13" t="e">
        <f t="array" ref="BB13">INDEX(Transcriptome!K$2:K$28,MATCH(1,(Transcriptome!$A$2:$A$28=$B13)*(Transcriptome!$C$2:$C$28=$G13),0))</f>
        <v>#N/A</v>
      </c>
      <c r="BC13" t="e">
        <f t="array" ref="BC13">INDEX(Transcriptome!L$2:L$28,MATCH(1,(Transcriptome!$A$2:$A$28=$B13)*(Transcriptome!$C$2:$C$28=$G13),0))</f>
        <v>#N/A</v>
      </c>
      <c r="BD13" t="e">
        <f t="array" ref="BD13">INDEX(Transcriptome!M$2:M$28,MATCH(1,(Transcriptome!$A$2:$A$28=$B13)*(Transcriptome!$C$2:$C$28=$G13),0))</f>
        <v>#N/A</v>
      </c>
      <c r="BE13" t="e">
        <f t="array" ref="BE13">INDEX(Transcriptome!N$2:N$28,MATCH(1,(Transcriptome!$A$2:$A$28=$B13)*(Transcriptome!$C$2:$C$28=$G13),0))</f>
        <v>#N/A</v>
      </c>
      <c r="BF13" t="e">
        <f t="array" ref="BF13">INDEX(Transcriptome!O$2:O$28,MATCH(1,(Transcriptome!$A$2:$A$28=$B13)*(Transcriptome!$C$2:$C$28=$G13),0))</f>
        <v>#N/A</v>
      </c>
      <c r="BG13" t="e">
        <f t="array" ref="BG13">INDEX(Transcriptome!P$2:P$28,MATCH(1,(Transcriptome!$A$2:$A$28=$B13)*(Transcriptome!$C$2:$C$28=$G13),0))</f>
        <v>#N/A</v>
      </c>
      <c r="BH13" t="e">
        <f t="array" ref="BH13">INDEX(Transcriptome!Q$2:Q$28,MATCH(1,(Transcriptome!$A$2:$A$28=$B13)*(Transcriptome!$C$2:$C$28=$G13),0))</f>
        <v>#N/A</v>
      </c>
      <c r="BI13" t="e">
        <f t="array" ref="BI13">INDEX(Transcriptome!R$2:R$28,MATCH(1,(Transcriptome!$A$2:$A$28=$B13)*(Transcriptome!$C$2:$C$28=$G13),0))</f>
        <v>#N/A</v>
      </c>
      <c r="BJ13" t="e">
        <f t="array" ref="BJ13">INDEX(Transcriptome!S$2:S$28,MATCH(1,(Transcriptome!$A$2:$A$28=$B13)*(Transcriptome!$C$2:$C$28=$G13),0))</f>
        <v>#N/A</v>
      </c>
      <c r="BK13" t="e">
        <f t="array" ref="BK13">INDEX(Transcriptome!T$2:T$28,MATCH(1,(Transcriptome!$A$2:$A$28=$B13)*(Transcriptome!$C$2:$C$28=$G13),0))</f>
        <v>#N/A</v>
      </c>
      <c r="BL13" t="e">
        <f t="array" ref="BL13">INDEX(Transcriptome!U$2:U$28,MATCH(1,(Transcriptome!$A$2:$A$28=$B13)*(Transcriptome!$C$2:$C$28=$G13),0))</f>
        <v>#N/A</v>
      </c>
      <c r="BM13" t="e">
        <f t="array" ref="BM13">INDEX(Transcriptome!V$2:V$28,MATCH(1,(Transcriptome!$A$2:$A$28=$B13)*(Transcriptome!$C$2:$C$28=$G13),0))</f>
        <v>#N/A</v>
      </c>
      <c r="BN13" t="e">
        <f t="array" ref="BN13">INDEX(Transcriptome!W$2:W$28,MATCH(1,(Transcriptome!$A$2:$A$28=$B13)*(Transcriptome!$C$2:$C$28=$G13),0))</f>
        <v>#N/A</v>
      </c>
      <c r="BO13" t="e">
        <f t="array" ref="BO13">INDEX(Transcriptome!X$2:X$28,MATCH(1,(Transcriptome!$A$2:$A$28=$B13)*(Transcriptome!$C$2:$C$28=$G13),0))</f>
        <v>#N/A</v>
      </c>
      <c r="BP13" t="e">
        <f t="array" ref="BP13">INDEX(Transcriptome!Y$2:Y$28,MATCH(1,(Transcriptome!$A$2:$A$28=$B13)*(Transcriptome!$C$2:$C$28=$G13),0))</f>
        <v>#N/A</v>
      </c>
      <c r="BQ13" t="e">
        <f t="array" ref="BQ13">INDEX(Transcriptome!Z$2:Z$28,MATCH(1,(Transcriptome!$A$2:$A$28=$B13)*(Transcriptome!$C$2:$C$28=$G13),0))</f>
        <v>#N/A</v>
      </c>
      <c r="BR13" t="e">
        <f t="array" ref="BR13">INDEX(Transcriptome!AA$2:AA$28,MATCH(1,(Transcriptome!$A$2:$A$28=$B13)*(Transcriptome!$C$2:$C$28=$G13),0))</f>
        <v>#N/A</v>
      </c>
      <c r="BS13" t="e">
        <f t="array" ref="BS13">INDEX(Transcriptome!AB$2:AB$28,MATCH(1,(Transcriptome!$A$2:$A$28=$B13)*(Transcriptome!$C$2:$C$28=$G13),0))</f>
        <v>#N/A</v>
      </c>
      <c r="BT13" t="e">
        <f t="array" ref="BT13">INDEX(Transcriptome!AC$2:AC$28,MATCH(1,(Transcriptome!$A$2:$A$28=$B13)*(Transcriptome!$C$2:$C$28=$G13),0))</f>
        <v>#N/A</v>
      </c>
      <c r="BU13" t="e">
        <f t="array" ref="BU13">INDEX(Transcriptome!AD$2:AD$28,MATCH(1,(Transcriptome!$A$2:$A$28=$B13)*(Transcriptome!$C$2:$C$28=$G13),0))</f>
        <v>#N/A</v>
      </c>
      <c r="BV13" t="e">
        <f t="array" ref="BV13">INDEX(Transcriptome!AE$2:AE$28,MATCH(1,(Transcriptome!$A$2:$A$28=$B13)*(Transcriptome!$C$2:$C$28=$G13),0))</f>
        <v>#N/A</v>
      </c>
      <c r="BW13" t="e">
        <f t="array" ref="BW13">INDEX(Transcriptome!AF$2:AF$28,MATCH(1,(Transcriptome!$A$2:$A$28=$B13)*(Transcriptome!$C$2:$C$28=$G13),0))</f>
        <v>#N/A</v>
      </c>
      <c r="BX13" t="e">
        <f t="array" ref="BX13">INDEX(Transcriptome!AG$2:AG$28,MATCH(1,(Transcriptome!$A$2:$A$28=$B13)*(Transcriptome!$C$2:$C$28=$G13),0))</f>
        <v>#N/A</v>
      </c>
      <c r="BY13" t="e">
        <f t="array" ref="BY13">INDEX(Transcriptome!AH$2:AH$28,MATCH(1,(Transcriptome!$A$2:$A$28=$B13)*(Transcriptome!$C$2:$C$28=$G13),0))</f>
        <v>#N/A</v>
      </c>
      <c r="BZ13" t="e">
        <f t="array" ref="BZ13">INDEX(Transcriptome!AI$2:AI$28,MATCH(1,(Transcriptome!$A$2:$A$28=$B13)*(Transcriptome!$C$2:$C$28=$G13),0))</f>
        <v>#N/A</v>
      </c>
      <c r="CA13" t="e">
        <f t="array" ref="CA13">INDEX(Transcriptome!AJ$2:AJ$28,MATCH(1,(Transcriptome!$A$2:$A$28=$B13)*(Transcriptome!$C$2:$C$28=$G13),0))</f>
        <v>#N/A</v>
      </c>
      <c r="CB13" t="e">
        <f t="array" ref="CB13">INDEX(Transcriptome!AK$2:AK$28,MATCH(1,(Transcriptome!$A$2:$A$28=$B13)*(Transcriptome!$C$2:$C$28=$G13),0))</f>
        <v>#N/A</v>
      </c>
      <c r="CC13" t="e">
        <f t="array" ref="CC13">INDEX(Transcriptome!AL$2:AL$28,MATCH(1,(Transcriptome!$A$2:$A$28=$B13)*(Transcriptome!$C$2:$C$28=$G13),0))</f>
        <v>#N/A</v>
      </c>
      <c r="CD13" t="e">
        <f t="array" ref="CD13">INDEX(Transcriptome!AM$2:AM$28,MATCH(1,(Transcriptome!$A$2:$A$28=$B13)*(Transcriptome!$C$2:$C$28=$G13),0))</f>
        <v>#N/A</v>
      </c>
      <c r="CE13" t="e">
        <f t="array" ref="CE13">INDEX(Transcriptome!AN$2:AN$28,MATCH(1,(Transcriptome!$A$2:$A$28=$B13)*(Transcriptome!$C$2:$C$28=$G13),0))</f>
        <v>#N/A</v>
      </c>
      <c r="CF13" t="e">
        <f t="array" ref="CF13">INDEX(Transcriptome!AO$2:AO$28,MATCH(1,(Transcriptome!$A$2:$A$28=$B13)*(Transcriptome!$C$2:$C$28=$G13),0))</f>
        <v>#N/A</v>
      </c>
      <c r="CG13" t="e">
        <f t="array" ref="CG13">INDEX(Transcriptome!AP$2:AP$28,MATCH(1,(Transcriptome!$A$2:$A$28=$B13)*(Transcriptome!$C$2:$C$28=$G13),0))</f>
        <v>#N/A</v>
      </c>
      <c r="CH13" t="e">
        <f t="array" ref="CH13">INDEX(Transcriptome!AQ$2:AQ$28,MATCH(1,(Transcriptome!$A$2:$A$28=$B13)*(Transcriptome!$C$2:$C$28=$G13),0))</f>
        <v>#N/A</v>
      </c>
      <c r="CI13" t="e">
        <f t="array" ref="CI13">INDEX(Transcriptome!AR$2:AR$28,MATCH(1,(Transcriptome!$A$2:$A$28=$B13)*(Transcriptome!$C$2:$C$28=$G13),0))</f>
        <v>#N/A</v>
      </c>
      <c r="CJ13" t="e">
        <f t="array" ref="CJ13">INDEX(Transcriptome!AS$2:AS$28,MATCH(1,(Transcriptome!$A$2:$A$28=$B13)*(Transcriptome!$C$2:$C$28=$G13),0))</f>
        <v>#N/A</v>
      </c>
      <c r="CK13" t="e">
        <f t="array" ref="CK13">INDEX(Transcriptome!AT$2:AT$28,MATCH(1,(Transcriptome!$A$2:$A$28=$B13)*(Transcriptome!$C$2:$C$28=$G13),0))</f>
        <v>#N/A</v>
      </c>
      <c r="CL13" t="e">
        <f t="array" ref="CL13">INDEX(Transcriptome!AU$2:AU$28,MATCH(1,(Transcriptome!$A$2:$A$28=$B13)*(Transcriptome!$C$2:$C$28=$G13),0))</f>
        <v>#N/A</v>
      </c>
      <c r="CM13" t="e">
        <f t="array" ref="CM13">INDEX(Transcriptome!AV$2:AV$28,MATCH(1,(Transcriptome!$A$2:$A$28=$B13)*(Transcriptome!$C$2:$C$28=$G13),0))</f>
        <v>#N/A</v>
      </c>
      <c r="CN13" t="e">
        <f t="array" ref="CN13">INDEX(Transcriptome!AW$2:AW$28,MATCH(1,(Transcriptome!$A$2:$A$28=$B13)*(Transcriptome!$C$2:$C$28=$G13),0))</f>
        <v>#N/A</v>
      </c>
      <c r="CO13" t="e">
        <f t="array" ref="CO13">INDEX(Transcriptome!AX$2:AX$28,MATCH(1,(Transcriptome!$A$2:$A$28=$B13)*(Transcriptome!$C$2:$C$28=$G13),0))</f>
        <v>#N/A</v>
      </c>
      <c r="CP13" t="e">
        <f t="array" ref="CP13">INDEX(Transcriptome!AY$2:AY$28,MATCH(1,(Transcriptome!$A$2:$A$28=$B13)*(Transcriptome!$C$2:$C$28=$G13),0))</f>
        <v>#N/A</v>
      </c>
      <c r="CQ13" t="e">
        <f t="array" ref="CQ13">INDEX(Transcriptome!AZ$2:AZ$28,MATCH(1,(Transcriptome!$A$2:$A$28=$B13)*(Transcriptome!$C$2:$C$28=$G13),0))</f>
        <v>#N/A</v>
      </c>
      <c r="CR13" t="e">
        <f t="array" ref="CR13">INDEX(Transcriptome!BA$2:BA$28,MATCH(1,(Transcriptome!$A$2:$A$28=$B13)*(Transcriptome!$C$2:$C$28=$G13),0))</f>
        <v>#N/A</v>
      </c>
      <c r="CS13" t="e">
        <f t="array" ref="CS13">INDEX(Transcriptome!BB$2:BB$28,MATCH(1,(Transcriptome!$A$2:$A$28=$B13)*(Transcriptome!$C$2:$C$28=$G13),0))</f>
        <v>#N/A</v>
      </c>
      <c r="CT13" t="e">
        <f t="array" ref="CT13">INDEX(Transcriptome!BC$2:BC$28,MATCH(1,(Transcriptome!$A$2:$A$28=$B13)*(Transcriptome!$C$2:$C$28=$G13),0))</f>
        <v>#N/A</v>
      </c>
      <c r="CU13" t="e">
        <f t="array" ref="CU13">INDEX(Transcriptome!BD$2:BD$28,MATCH(1,(Transcriptome!$A$2:$A$28=$B13)*(Transcriptome!$C$2:$C$28=$G13),0))</f>
        <v>#N/A</v>
      </c>
      <c r="CV13" t="e">
        <f t="array" ref="CV13">INDEX(Transcriptome!BE$2:BE$28,MATCH(1,(Transcriptome!$A$2:$A$28=$B13)*(Transcriptome!$C$2:$C$28=$G13),0))</f>
        <v>#N/A</v>
      </c>
      <c r="CW13" t="e">
        <f t="array" ref="CW13">INDEX(Transcriptome!BF$2:BF$28,MATCH(1,(Transcriptome!$A$2:$A$28=$B13)*(Transcriptome!$C$2:$C$28=$G13),0))</f>
        <v>#N/A</v>
      </c>
      <c r="CX13" t="e">
        <f t="array" ref="CX13">INDEX(Transcriptome!BG$2:BG$28,MATCH(1,(Transcriptome!$A$2:$A$28=$B13)*(Transcriptome!$C$2:$C$28=$G13),0))</f>
        <v>#N/A</v>
      </c>
      <c r="CY13" t="e">
        <f t="array" ref="CY13">INDEX(Transcriptome!BH$2:BH$28,MATCH(1,(Transcriptome!$A$2:$A$28=$B13)*(Transcriptome!$C$2:$C$28=$G13),0))</f>
        <v>#N/A</v>
      </c>
      <c r="CZ13" t="e">
        <f t="array" ref="CZ13">INDEX(Transcriptome!BI$2:BI$28,MATCH(1,(Transcriptome!$A$2:$A$28=$B13)*(Transcriptome!$C$2:$C$28=$G13),0))</f>
        <v>#N/A</v>
      </c>
      <c r="DA13" t="e">
        <f t="array" ref="DA13">INDEX(Transcriptome!BJ$2:BJ$28,MATCH(1,(Transcriptome!$A$2:$A$28=$B13)*(Transcriptome!$C$2:$C$28=$G13),0))</f>
        <v>#N/A</v>
      </c>
      <c r="DB13" t="e">
        <f t="array" ref="DB13">INDEX(Transcriptome!BK$2:BK$28,MATCH(1,(Transcriptome!$A$2:$A$28=$B13)*(Transcriptome!$C$2:$C$28=$G13),0))</f>
        <v>#N/A</v>
      </c>
      <c r="DC13" t="e">
        <f t="array" ref="DC13">INDEX(Transcriptome!BL$2:BL$28,MATCH(1,(Transcriptome!$A$2:$A$28=$B13)*(Transcriptome!$C$2:$C$28=$G13),0))</f>
        <v>#N/A</v>
      </c>
      <c r="DD13" t="e">
        <f t="array" ref="DD13">INDEX(Transcriptome!BM$2:BM$28,MATCH(1,(Transcriptome!$A$2:$A$28=$B13)*(Transcriptome!$C$2:$C$28=$G13),0))</f>
        <v>#N/A</v>
      </c>
      <c r="DE13" t="e">
        <f t="array" ref="DE13">INDEX(Transcriptome!BN$2:BN$28,MATCH(1,(Transcriptome!$A$2:$A$28=$B13)*(Transcriptome!$C$2:$C$28=$G13),0))</f>
        <v>#N/A</v>
      </c>
      <c r="DF13" t="e">
        <f t="array" ref="DF13">INDEX(Transcriptome!BO$2:BO$28,MATCH(1,(Transcriptome!$A$2:$A$28=$B13)*(Transcriptome!$C$2:$C$28=$G13),0))</f>
        <v>#N/A</v>
      </c>
      <c r="DG13" t="e">
        <f t="array" ref="DG13">INDEX(Transcriptome!BP$2:BP$28,MATCH(1,(Transcriptome!$A$2:$A$28=$B13)*(Transcriptome!$C$2:$C$28=$G13),0))</f>
        <v>#N/A</v>
      </c>
      <c r="DH13" t="e">
        <f t="array" ref="DH13">INDEX(Transcriptome!BQ$2:BQ$28,MATCH(1,(Transcriptome!$A$2:$A$28=$B13)*(Transcriptome!$C$2:$C$28=$G13),0))</f>
        <v>#N/A</v>
      </c>
      <c r="DI13" t="e">
        <f t="array" ref="DI13">INDEX(Transcriptome!BR$2:BR$28,MATCH(1,(Transcriptome!$A$2:$A$28=$B13)*(Transcriptome!$C$2:$C$28=$G13),0))</f>
        <v>#N/A</v>
      </c>
    </row>
    <row r="14" spans="1:113" x14ac:dyDescent="0.15">
      <c r="A14">
        <f>'Measured Data'!A19</f>
        <v>12</v>
      </c>
      <c r="B14" s="86" t="s">
        <v>621</v>
      </c>
      <c r="C14" s="369" t="s">
        <v>549</v>
      </c>
      <c r="D14">
        <v>1</v>
      </c>
      <c r="E14">
        <f>'Measured Data'!H19</f>
        <v>4.004586560821533</v>
      </c>
      <c r="F14" s="306">
        <f>'Measured Data'!K19</f>
        <v>96.461334228515625</v>
      </c>
      <c r="G14" t="s">
        <v>552</v>
      </c>
      <c r="H14" s="366">
        <f>'Measured Data'!B19</f>
        <v>43712</v>
      </c>
      <c r="I14" s="367">
        <f>'Measured Data'!C19</f>
        <v>0.57847222222222217</v>
      </c>
      <c r="J14">
        <f>'In Process Calc.'!B15</f>
        <v>12.015972222223354</v>
      </c>
      <c r="K14">
        <f>'In Process Calc.'!C15</f>
        <v>288.3833333333605</v>
      </c>
      <c r="L14">
        <f>'Measured Data'!Y19</f>
        <v>7.0555555555555554</v>
      </c>
      <c r="M14">
        <f>'Measured Data'!AE19</f>
        <v>1.1101243339253999</v>
      </c>
      <c r="N14">
        <f>'Measured Data'!Z19</f>
        <v>0.43</v>
      </c>
      <c r="O14">
        <f>'Post Process Calc.'!AM15</f>
        <v>0.83992247736562975</v>
      </c>
      <c r="P14">
        <f>'Post Process Calc.'!AN15</f>
        <v>2.4791098058552823</v>
      </c>
      <c r="Q14">
        <f>'Measured Data'!AV19</f>
        <v>34.466403034979422</v>
      </c>
      <c r="R14">
        <f t="shared" si="3"/>
        <v>1.1101243339253999</v>
      </c>
      <c r="S14">
        <f t="shared" si="4"/>
        <v>0.43</v>
      </c>
      <c r="T14">
        <f>IF(ISBLANK('Measured Data'!AS19),'Post Process Calc.'!AM15,'Measured Data'!AS19)</f>
        <v>0.83992247736562975</v>
      </c>
      <c r="U14">
        <f>IF(ISBLANK('Measured Data'!AT19),'Post Process Calc.'!AN15,'Measured Data'!AT19)</f>
        <v>2.4791098058552823</v>
      </c>
      <c r="V14">
        <f t="shared" si="5"/>
        <v>20.760979295267489</v>
      </c>
      <c r="W14">
        <f t="shared" si="0"/>
        <v>1.1101243339253999</v>
      </c>
      <c r="X14">
        <f t="shared" si="0"/>
        <v>0.43</v>
      </c>
      <c r="Y14">
        <f t="shared" si="0"/>
        <v>0.83992247736562975</v>
      </c>
      <c r="Z14">
        <f t="shared" si="0"/>
        <v>2.4791098058552823</v>
      </c>
      <c r="AA14">
        <f>'Growth Regression'!P14</f>
        <v>3.0202397194781727E-4</v>
      </c>
      <c r="AB14">
        <f>'TL input - regression'!AA14/'Growth Regression'!$O$24</f>
        <v>1.3579614560360491E-2</v>
      </c>
      <c r="AC14">
        <f>'Post Process Calc.'!J15</f>
        <v>5.3317873513363902E-2</v>
      </c>
      <c r="AD14">
        <f>'Post Process Calc.'!P15</f>
        <v>-4.3130706517301078E-3</v>
      </c>
      <c r="AE14">
        <f>'Post Process Calc.'!K15</f>
        <v>3.2826555310654814E-4</v>
      </c>
      <c r="AF14">
        <f>'Post Process Calc.'!G15</f>
        <v>6.6672611108534315E-4</v>
      </c>
      <c r="AG14">
        <f>'Post Process Calc.'!H15</f>
        <v>8.2485176492285879E-3</v>
      </c>
      <c r="AH14">
        <f>'Post Process Calc.'!AF15</f>
        <v>-8.0893523456989608E-2</v>
      </c>
      <c r="AI14">
        <f t="shared" si="6"/>
        <v>33.323670945852434</v>
      </c>
      <c r="AJ14">
        <f t="shared" si="6"/>
        <v>-2.6956691573313174</v>
      </c>
      <c r="AK14">
        <f t="shared" si="1"/>
        <v>0.20516597069159256</v>
      </c>
      <c r="AL14">
        <f t="shared" si="1"/>
        <v>0.41670381942833945</v>
      </c>
      <c r="AM14">
        <f t="shared" si="1"/>
        <v>5.1553235307678671</v>
      </c>
      <c r="AN14">
        <v>100</v>
      </c>
      <c r="AO14">
        <v>0.32</v>
      </c>
      <c r="AP14">
        <v>7</v>
      </c>
      <c r="AQ14">
        <v>0.7</v>
      </c>
      <c r="AR14">
        <f t="shared" si="2"/>
        <v>5.0118723362727164E-8</v>
      </c>
      <c r="AS14">
        <v>1</v>
      </c>
      <c r="AT14">
        <v>0.311</v>
      </c>
      <c r="AU14" t="e">
        <f t="array" ref="AU14">INDEX(Transcriptome!D$2:D$28,MATCH(1,(Transcriptome!$A$2:$A$28=$B14)*(Transcriptome!$C$2:$C$28=$G14),0))</f>
        <v>#N/A</v>
      </c>
      <c r="AV14" t="e">
        <f t="array" ref="AV14">INDEX(Transcriptome!E$2:E$28,MATCH(1,(Transcriptome!$A$2:$A$28=$B14)*(Transcriptome!$C$2:$C$28=$G14),0))</f>
        <v>#N/A</v>
      </c>
      <c r="AW14" t="e">
        <f t="array" ref="AW14">INDEX(Transcriptome!F$2:F$28,MATCH(1,(Transcriptome!$A$2:$A$28=$B14)*(Transcriptome!$C$2:$C$28=$G14),0))</f>
        <v>#N/A</v>
      </c>
      <c r="AX14" t="e">
        <f t="array" ref="AX14">INDEX(Transcriptome!G$2:G$28,MATCH(1,(Transcriptome!$A$2:$A$28=$B14)*(Transcriptome!$C$2:$C$28=$G14),0))</f>
        <v>#N/A</v>
      </c>
      <c r="AY14" t="e">
        <f t="array" ref="AY14">INDEX(Transcriptome!H$2:H$28,MATCH(1,(Transcriptome!$A$2:$A$28=$B14)*(Transcriptome!$C$2:$C$28=$G14),0))</f>
        <v>#N/A</v>
      </c>
      <c r="AZ14" t="e">
        <f t="array" ref="AZ14">INDEX(Transcriptome!I$2:I$28,MATCH(1,(Transcriptome!$A$2:$A$28=$B14)*(Transcriptome!$C$2:$C$28=$G14),0))</f>
        <v>#N/A</v>
      </c>
      <c r="BA14" t="e">
        <f t="array" ref="BA14">INDEX(Transcriptome!J$2:J$28,MATCH(1,(Transcriptome!$A$2:$A$28=$B14)*(Transcriptome!$C$2:$C$28=$G14),0))</f>
        <v>#N/A</v>
      </c>
      <c r="BB14" t="e">
        <f t="array" ref="BB14">INDEX(Transcriptome!K$2:K$28,MATCH(1,(Transcriptome!$A$2:$A$28=$B14)*(Transcriptome!$C$2:$C$28=$G14),0))</f>
        <v>#N/A</v>
      </c>
      <c r="BC14" t="e">
        <f t="array" ref="BC14">INDEX(Transcriptome!L$2:L$28,MATCH(1,(Transcriptome!$A$2:$A$28=$B14)*(Transcriptome!$C$2:$C$28=$G14),0))</f>
        <v>#N/A</v>
      </c>
      <c r="BD14" t="e">
        <f t="array" ref="BD14">INDEX(Transcriptome!M$2:M$28,MATCH(1,(Transcriptome!$A$2:$A$28=$B14)*(Transcriptome!$C$2:$C$28=$G14),0))</f>
        <v>#N/A</v>
      </c>
      <c r="BE14" t="e">
        <f t="array" ref="BE14">INDEX(Transcriptome!N$2:N$28,MATCH(1,(Transcriptome!$A$2:$A$28=$B14)*(Transcriptome!$C$2:$C$28=$G14),0))</f>
        <v>#N/A</v>
      </c>
      <c r="BF14" t="e">
        <f t="array" ref="BF14">INDEX(Transcriptome!O$2:O$28,MATCH(1,(Transcriptome!$A$2:$A$28=$B14)*(Transcriptome!$C$2:$C$28=$G14),0))</f>
        <v>#N/A</v>
      </c>
      <c r="BG14" t="e">
        <f t="array" ref="BG14">INDEX(Transcriptome!P$2:P$28,MATCH(1,(Transcriptome!$A$2:$A$28=$B14)*(Transcriptome!$C$2:$C$28=$G14),0))</f>
        <v>#N/A</v>
      </c>
      <c r="BH14" t="e">
        <f t="array" ref="BH14">INDEX(Transcriptome!Q$2:Q$28,MATCH(1,(Transcriptome!$A$2:$A$28=$B14)*(Transcriptome!$C$2:$C$28=$G14),0))</f>
        <v>#N/A</v>
      </c>
      <c r="BI14" t="e">
        <f t="array" ref="BI14">INDEX(Transcriptome!R$2:R$28,MATCH(1,(Transcriptome!$A$2:$A$28=$B14)*(Transcriptome!$C$2:$C$28=$G14),0))</f>
        <v>#N/A</v>
      </c>
      <c r="BJ14" t="e">
        <f t="array" ref="BJ14">INDEX(Transcriptome!S$2:S$28,MATCH(1,(Transcriptome!$A$2:$A$28=$B14)*(Transcriptome!$C$2:$C$28=$G14),0))</f>
        <v>#N/A</v>
      </c>
      <c r="BK14" t="e">
        <f t="array" ref="BK14">INDEX(Transcriptome!T$2:T$28,MATCH(1,(Transcriptome!$A$2:$A$28=$B14)*(Transcriptome!$C$2:$C$28=$G14),0))</f>
        <v>#N/A</v>
      </c>
      <c r="BL14" t="e">
        <f t="array" ref="BL14">INDEX(Transcriptome!U$2:U$28,MATCH(1,(Transcriptome!$A$2:$A$28=$B14)*(Transcriptome!$C$2:$C$28=$G14),0))</f>
        <v>#N/A</v>
      </c>
      <c r="BM14" t="e">
        <f t="array" ref="BM14">INDEX(Transcriptome!V$2:V$28,MATCH(1,(Transcriptome!$A$2:$A$28=$B14)*(Transcriptome!$C$2:$C$28=$G14),0))</f>
        <v>#N/A</v>
      </c>
      <c r="BN14" t="e">
        <f t="array" ref="BN14">INDEX(Transcriptome!W$2:W$28,MATCH(1,(Transcriptome!$A$2:$A$28=$B14)*(Transcriptome!$C$2:$C$28=$G14),0))</f>
        <v>#N/A</v>
      </c>
      <c r="BO14" t="e">
        <f t="array" ref="BO14">INDEX(Transcriptome!X$2:X$28,MATCH(1,(Transcriptome!$A$2:$A$28=$B14)*(Transcriptome!$C$2:$C$28=$G14),0))</f>
        <v>#N/A</v>
      </c>
      <c r="BP14" t="e">
        <f t="array" ref="BP14">INDEX(Transcriptome!Y$2:Y$28,MATCH(1,(Transcriptome!$A$2:$A$28=$B14)*(Transcriptome!$C$2:$C$28=$G14),0))</f>
        <v>#N/A</v>
      </c>
      <c r="BQ14" t="e">
        <f t="array" ref="BQ14">INDEX(Transcriptome!Z$2:Z$28,MATCH(1,(Transcriptome!$A$2:$A$28=$B14)*(Transcriptome!$C$2:$C$28=$G14),0))</f>
        <v>#N/A</v>
      </c>
      <c r="BR14" t="e">
        <f t="array" ref="BR14">INDEX(Transcriptome!AA$2:AA$28,MATCH(1,(Transcriptome!$A$2:$A$28=$B14)*(Transcriptome!$C$2:$C$28=$G14),0))</f>
        <v>#N/A</v>
      </c>
      <c r="BS14" t="e">
        <f t="array" ref="BS14">INDEX(Transcriptome!AB$2:AB$28,MATCH(1,(Transcriptome!$A$2:$A$28=$B14)*(Transcriptome!$C$2:$C$28=$G14),0))</f>
        <v>#N/A</v>
      </c>
      <c r="BT14" t="e">
        <f t="array" ref="BT14">INDEX(Transcriptome!AC$2:AC$28,MATCH(1,(Transcriptome!$A$2:$A$28=$B14)*(Transcriptome!$C$2:$C$28=$G14),0))</f>
        <v>#N/A</v>
      </c>
      <c r="BU14" t="e">
        <f t="array" ref="BU14">INDEX(Transcriptome!AD$2:AD$28,MATCH(1,(Transcriptome!$A$2:$A$28=$B14)*(Transcriptome!$C$2:$C$28=$G14),0))</f>
        <v>#N/A</v>
      </c>
      <c r="BV14" t="e">
        <f t="array" ref="BV14">INDEX(Transcriptome!AE$2:AE$28,MATCH(1,(Transcriptome!$A$2:$A$28=$B14)*(Transcriptome!$C$2:$C$28=$G14),0))</f>
        <v>#N/A</v>
      </c>
      <c r="BW14" t="e">
        <f t="array" ref="BW14">INDEX(Transcriptome!AF$2:AF$28,MATCH(1,(Transcriptome!$A$2:$A$28=$B14)*(Transcriptome!$C$2:$C$28=$G14),0))</f>
        <v>#N/A</v>
      </c>
      <c r="BX14" t="e">
        <f t="array" ref="BX14">INDEX(Transcriptome!AG$2:AG$28,MATCH(1,(Transcriptome!$A$2:$A$28=$B14)*(Transcriptome!$C$2:$C$28=$G14),0))</f>
        <v>#N/A</v>
      </c>
      <c r="BY14" t="e">
        <f t="array" ref="BY14">INDEX(Transcriptome!AH$2:AH$28,MATCH(1,(Transcriptome!$A$2:$A$28=$B14)*(Transcriptome!$C$2:$C$28=$G14),0))</f>
        <v>#N/A</v>
      </c>
      <c r="BZ14" t="e">
        <f t="array" ref="BZ14">INDEX(Transcriptome!AI$2:AI$28,MATCH(1,(Transcriptome!$A$2:$A$28=$B14)*(Transcriptome!$C$2:$C$28=$G14),0))</f>
        <v>#N/A</v>
      </c>
      <c r="CA14" t="e">
        <f t="array" ref="CA14">INDEX(Transcriptome!AJ$2:AJ$28,MATCH(1,(Transcriptome!$A$2:$A$28=$B14)*(Transcriptome!$C$2:$C$28=$G14),0))</f>
        <v>#N/A</v>
      </c>
      <c r="CB14" t="e">
        <f t="array" ref="CB14">INDEX(Transcriptome!AK$2:AK$28,MATCH(1,(Transcriptome!$A$2:$A$28=$B14)*(Transcriptome!$C$2:$C$28=$G14),0))</f>
        <v>#N/A</v>
      </c>
      <c r="CC14" t="e">
        <f t="array" ref="CC14">INDEX(Transcriptome!AL$2:AL$28,MATCH(1,(Transcriptome!$A$2:$A$28=$B14)*(Transcriptome!$C$2:$C$28=$G14),0))</f>
        <v>#N/A</v>
      </c>
      <c r="CD14" t="e">
        <f t="array" ref="CD14">INDEX(Transcriptome!AM$2:AM$28,MATCH(1,(Transcriptome!$A$2:$A$28=$B14)*(Transcriptome!$C$2:$C$28=$G14),0))</f>
        <v>#N/A</v>
      </c>
      <c r="CE14" t="e">
        <f t="array" ref="CE14">INDEX(Transcriptome!AN$2:AN$28,MATCH(1,(Transcriptome!$A$2:$A$28=$B14)*(Transcriptome!$C$2:$C$28=$G14),0))</f>
        <v>#N/A</v>
      </c>
      <c r="CF14" t="e">
        <f t="array" ref="CF14">INDEX(Transcriptome!AO$2:AO$28,MATCH(1,(Transcriptome!$A$2:$A$28=$B14)*(Transcriptome!$C$2:$C$28=$G14),0))</f>
        <v>#N/A</v>
      </c>
      <c r="CG14" t="e">
        <f t="array" ref="CG14">INDEX(Transcriptome!AP$2:AP$28,MATCH(1,(Transcriptome!$A$2:$A$28=$B14)*(Transcriptome!$C$2:$C$28=$G14),0))</f>
        <v>#N/A</v>
      </c>
      <c r="CH14" t="e">
        <f t="array" ref="CH14">INDEX(Transcriptome!AQ$2:AQ$28,MATCH(1,(Transcriptome!$A$2:$A$28=$B14)*(Transcriptome!$C$2:$C$28=$G14),0))</f>
        <v>#N/A</v>
      </c>
      <c r="CI14" t="e">
        <f t="array" ref="CI14">INDEX(Transcriptome!AR$2:AR$28,MATCH(1,(Transcriptome!$A$2:$A$28=$B14)*(Transcriptome!$C$2:$C$28=$G14),0))</f>
        <v>#N/A</v>
      </c>
      <c r="CJ14" t="e">
        <f t="array" ref="CJ14">INDEX(Transcriptome!AS$2:AS$28,MATCH(1,(Transcriptome!$A$2:$A$28=$B14)*(Transcriptome!$C$2:$C$28=$G14),0))</f>
        <v>#N/A</v>
      </c>
      <c r="CK14" t="e">
        <f t="array" ref="CK14">INDEX(Transcriptome!AT$2:AT$28,MATCH(1,(Transcriptome!$A$2:$A$28=$B14)*(Transcriptome!$C$2:$C$28=$G14),0))</f>
        <v>#N/A</v>
      </c>
      <c r="CL14" t="e">
        <f t="array" ref="CL14">INDEX(Transcriptome!AU$2:AU$28,MATCH(1,(Transcriptome!$A$2:$A$28=$B14)*(Transcriptome!$C$2:$C$28=$G14),0))</f>
        <v>#N/A</v>
      </c>
      <c r="CM14" t="e">
        <f t="array" ref="CM14">INDEX(Transcriptome!AV$2:AV$28,MATCH(1,(Transcriptome!$A$2:$A$28=$B14)*(Transcriptome!$C$2:$C$28=$G14),0))</f>
        <v>#N/A</v>
      </c>
      <c r="CN14" t="e">
        <f t="array" ref="CN14">INDEX(Transcriptome!AW$2:AW$28,MATCH(1,(Transcriptome!$A$2:$A$28=$B14)*(Transcriptome!$C$2:$C$28=$G14),0))</f>
        <v>#N/A</v>
      </c>
      <c r="CO14" t="e">
        <f t="array" ref="CO14">INDEX(Transcriptome!AX$2:AX$28,MATCH(1,(Transcriptome!$A$2:$A$28=$B14)*(Transcriptome!$C$2:$C$28=$G14),0))</f>
        <v>#N/A</v>
      </c>
      <c r="CP14" t="e">
        <f t="array" ref="CP14">INDEX(Transcriptome!AY$2:AY$28,MATCH(1,(Transcriptome!$A$2:$A$28=$B14)*(Transcriptome!$C$2:$C$28=$G14),0))</f>
        <v>#N/A</v>
      </c>
      <c r="CQ14" t="e">
        <f t="array" ref="CQ14">INDEX(Transcriptome!AZ$2:AZ$28,MATCH(1,(Transcriptome!$A$2:$A$28=$B14)*(Transcriptome!$C$2:$C$28=$G14),0))</f>
        <v>#N/A</v>
      </c>
      <c r="CR14" t="e">
        <f t="array" ref="CR14">INDEX(Transcriptome!BA$2:BA$28,MATCH(1,(Transcriptome!$A$2:$A$28=$B14)*(Transcriptome!$C$2:$C$28=$G14),0))</f>
        <v>#N/A</v>
      </c>
      <c r="CS14" t="e">
        <f t="array" ref="CS14">INDEX(Transcriptome!BB$2:BB$28,MATCH(1,(Transcriptome!$A$2:$A$28=$B14)*(Transcriptome!$C$2:$C$28=$G14),0))</f>
        <v>#N/A</v>
      </c>
      <c r="CT14" t="e">
        <f t="array" ref="CT14">INDEX(Transcriptome!BC$2:BC$28,MATCH(1,(Transcriptome!$A$2:$A$28=$B14)*(Transcriptome!$C$2:$C$28=$G14),0))</f>
        <v>#N/A</v>
      </c>
      <c r="CU14" t="e">
        <f t="array" ref="CU14">INDEX(Transcriptome!BD$2:BD$28,MATCH(1,(Transcriptome!$A$2:$A$28=$B14)*(Transcriptome!$C$2:$C$28=$G14),0))</f>
        <v>#N/A</v>
      </c>
      <c r="CV14" t="e">
        <f t="array" ref="CV14">INDEX(Transcriptome!BE$2:BE$28,MATCH(1,(Transcriptome!$A$2:$A$28=$B14)*(Transcriptome!$C$2:$C$28=$G14),0))</f>
        <v>#N/A</v>
      </c>
      <c r="CW14" t="e">
        <f t="array" ref="CW14">INDEX(Transcriptome!BF$2:BF$28,MATCH(1,(Transcriptome!$A$2:$A$28=$B14)*(Transcriptome!$C$2:$C$28=$G14),0))</f>
        <v>#N/A</v>
      </c>
      <c r="CX14" t="e">
        <f t="array" ref="CX14">INDEX(Transcriptome!BG$2:BG$28,MATCH(1,(Transcriptome!$A$2:$A$28=$B14)*(Transcriptome!$C$2:$C$28=$G14),0))</f>
        <v>#N/A</v>
      </c>
      <c r="CY14" t="e">
        <f t="array" ref="CY14">INDEX(Transcriptome!BH$2:BH$28,MATCH(1,(Transcriptome!$A$2:$A$28=$B14)*(Transcriptome!$C$2:$C$28=$G14),0))</f>
        <v>#N/A</v>
      </c>
      <c r="CZ14" t="e">
        <f t="array" ref="CZ14">INDEX(Transcriptome!BI$2:BI$28,MATCH(1,(Transcriptome!$A$2:$A$28=$B14)*(Transcriptome!$C$2:$C$28=$G14),0))</f>
        <v>#N/A</v>
      </c>
      <c r="DA14" t="e">
        <f t="array" ref="DA14">INDEX(Transcriptome!BJ$2:BJ$28,MATCH(1,(Transcriptome!$A$2:$A$28=$B14)*(Transcriptome!$C$2:$C$28=$G14),0))</f>
        <v>#N/A</v>
      </c>
      <c r="DB14" t="e">
        <f t="array" ref="DB14">INDEX(Transcriptome!BK$2:BK$28,MATCH(1,(Transcriptome!$A$2:$A$28=$B14)*(Transcriptome!$C$2:$C$28=$G14),0))</f>
        <v>#N/A</v>
      </c>
      <c r="DC14" t="e">
        <f t="array" ref="DC14">INDEX(Transcriptome!BL$2:BL$28,MATCH(1,(Transcriptome!$A$2:$A$28=$B14)*(Transcriptome!$C$2:$C$28=$G14),0))</f>
        <v>#N/A</v>
      </c>
      <c r="DD14" t="e">
        <f t="array" ref="DD14">INDEX(Transcriptome!BM$2:BM$28,MATCH(1,(Transcriptome!$A$2:$A$28=$B14)*(Transcriptome!$C$2:$C$28=$G14),0))</f>
        <v>#N/A</v>
      </c>
      <c r="DE14" t="e">
        <f t="array" ref="DE14">INDEX(Transcriptome!BN$2:BN$28,MATCH(1,(Transcriptome!$A$2:$A$28=$B14)*(Transcriptome!$C$2:$C$28=$G14),0))</f>
        <v>#N/A</v>
      </c>
      <c r="DF14" t="e">
        <f t="array" ref="DF14">INDEX(Transcriptome!BO$2:BO$28,MATCH(1,(Transcriptome!$A$2:$A$28=$B14)*(Transcriptome!$C$2:$C$28=$G14),0))</f>
        <v>#N/A</v>
      </c>
      <c r="DG14" t="e">
        <f t="array" ref="DG14">INDEX(Transcriptome!BP$2:BP$28,MATCH(1,(Transcriptome!$A$2:$A$28=$B14)*(Transcriptome!$C$2:$C$28=$G14),0))</f>
        <v>#N/A</v>
      </c>
      <c r="DH14" t="e">
        <f t="array" ref="DH14">INDEX(Transcriptome!BQ$2:BQ$28,MATCH(1,(Transcriptome!$A$2:$A$28=$B14)*(Transcriptome!$C$2:$C$28=$G14),0))</f>
        <v>#N/A</v>
      </c>
      <c r="DI14" t="e">
        <f t="array" ref="DI14">INDEX(Transcriptome!BR$2:BR$28,MATCH(1,(Transcriptome!$A$2:$A$28=$B14)*(Transcriptome!$C$2:$C$28=$G14),0))</f>
        <v>#N/A</v>
      </c>
    </row>
    <row r="15" spans="1:113" x14ac:dyDescent="0.15">
      <c r="A15">
        <f>'Measured Data'!A20</f>
        <v>13</v>
      </c>
      <c r="B15" s="86" t="s">
        <v>621</v>
      </c>
      <c r="C15" s="369" t="s">
        <v>549</v>
      </c>
      <c r="D15">
        <v>1</v>
      </c>
      <c r="E15">
        <f>'Measured Data'!H20</f>
        <v>3.8119793964385988</v>
      </c>
      <c r="F15" s="306">
        <f>'Measured Data'!K20</f>
        <v>95.26788330078125</v>
      </c>
      <c r="G15" t="s">
        <v>552</v>
      </c>
      <c r="H15" s="366">
        <f>'Measured Data'!B20</f>
        <v>43713</v>
      </c>
      <c r="I15" s="367">
        <f>'Measured Data'!C20</f>
        <v>0.34930555555555554</v>
      </c>
      <c r="J15">
        <f>'In Process Calc.'!B16</f>
        <v>12.786805555559113</v>
      </c>
      <c r="K15">
        <f>'In Process Calc.'!C16</f>
        <v>306.8833333334187</v>
      </c>
      <c r="L15">
        <f>'Measured Data'!Y20</f>
        <v>31.944444444444443</v>
      </c>
      <c r="M15">
        <f>'Measured Data'!AE20</f>
        <v>0.22202486678507993</v>
      </c>
      <c r="N15">
        <f>'Measured Data'!Z20</f>
        <v>0.26</v>
      </c>
      <c r="O15">
        <f>'Post Process Calc.'!AM16</f>
        <v>0.71856798716654635</v>
      </c>
      <c r="P15">
        <f>'Post Process Calc.'!AN16</f>
        <v>1.9394755856628298</v>
      </c>
      <c r="Q15">
        <f>'Measured Data'!AV20</f>
        <v>31.944444444444443</v>
      </c>
      <c r="R15">
        <f t="shared" si="3"/>
        <v>0.22202486678507993</v>
      </c>
      <c r="S15">
        <f t="shared" si="4"/>
        <v>0.26</v>
      </c>
      <c r="T15">
        <f>IF(ISBLANK('Measured Data'!AS20),'Post Process Calc.'!AM16,'Measured Data'!AS20)</f>
        <v>0.71856798716654635</v>
      </c>
      <c r="U15">
        <f>IF(ISBLANK('Measured Data'!AT20),'Post Process Calc.'!AN16,'Measured Data'!AT20)</f>
        <v>1.9394755856628298</v>
      </c>
      <c r="V15">
        <f t="shared" si="5"/>
        <v>31.944444444444443</v>
      </c>
      <c r="W15">
        <f t="shared" si="0"/>
        <v>0.22202486678507993</v>
      </c>
      <c r="X15">
        <f t="shared" si="0"/>
        <v>0.26</v>
      </c>
      <c r="Y15">
        <f t="shared" si="0"/>
        <v>0.71856798716654635</v>
      </c>
      <c r="Z15">
        <f t="shared" si="0"/>
        <v>1.9394755856628298</v>
      </c>
      <c r="AA15">
        <f>'Growth Regression'!P15</f>
        <v>2.0106723754132963E-4</v>
      </c>
      <c r="AB15">
        <f>'TL input - regression'!AA15/'Growth Regression'!$O$24</f>
        <v>9.0403936115357551E-3</v>
      </c>
      <c r="AC15">
        <f>'Post Process Calc.'!J16</f>
        <v>5.4269352113003724E-2</v>
      </c>
      <c r="AD15">
        <f>'Post Process Calc.'!P16</f>
        <v>-4.5556156634767508E-3</v>
      </c>
      <c r="AE15">
        <f>'Post Process Calc.'!K16</f>
        <v>4.9903377470594205E-4</v>
      </c>
      <c r="AF15">
        <f>'Post Process Calc.'!G16</f>
        <v>2.9338238368826234E-3</v>
      </c>
      <c r="AG15">
        <f>'Post Process Calc.'!H16</f>
        <v>6.4591413203739217E-3</v>
      </c>
      <c r="AH15">
        <f>'Post Process Calc.'!AF16</f>
        <v>-8.3944537498636534E-2</v>
      </c>
      <c r="AI15">
        <f t="shared" si="6"/>
        <v>33.918345070627325</v>
      </c>
      <c r="AJ15">
        <f t="shared" si="6"/>
        <v>-2.847259789672969</v>
      </c>
      <c r="AK15">
        <f t="shared" si="1"/>
        <v>0.31189610919121374</v>
      </c>
      <c r="AL15">
        <f t="shared" si="1"/>
        <v>1.8336398980516395</v>
      </c>
      <c r="AM15">
        <f t="shared" si="1"/>
        <v>4.0369633252337005</v>
      </c>
      <c r="AN15">
        <v>100</v>
      </c>
      <c r="AO15">
        <v>0.32</v>
      </c>
      <c r="AP15">
        <v>7</v>
      </c>
      <c r="AQ15">
        <v>0.7</v>
      </c>
      <c r="AR15">
        <f t="shared" si="2"/>
        <v>5.0118723362727164E-8</v>
      </c>
      <c r="AS15">
        <v>1</v>
      </c>
      <c r="AT15">
        <v>0.311</v>
      </c>
      <c r="AU15" t="e">
        <f t="array" ref="AU15">INDEX(Transcriptome!D$2:D$28,MATCH(1,(Transcriptome!$A$2:$A$28=$B15)*(Transcriptome!$C$2:$C$28=$G15),0))</f>
        <v>#N/A</v>
      </c>
      <c r="AV15" t="e">
        <f t="array" ref="AV15">INDEX(Transcriptome!E$2:E$28,MATCH(1,(Transcriptome!$A$2:$A$28=$B15)*(Transcriptome!$C$2:$C$28=$G15),0))</f>
        <v>#N/A</v>
      </c>
      <c r="AW15" t="e">
        <f t="array" ref="AW15">INDEX(Transcriptome!F$2:F$28,MATCH(1,(Transcriptome!$A$2:$A$28=$B15)*(Transcriptome!$C$2:$C$28=$G15),0))</f>
        <v>#N/A</v>
      </c>
      <c r="AX15" t="e">
        <f t="array" ref="AX15">INDEX(Transcriptome!G$2:G$28,MATCH(1,(Transcriptome!$A$2:$A$28=$B15)*(Transcriptome!$C$2:$C$28=$G15),0))</f>
        <v>#N/A</v>
      </c>
      <c r="AY15" t="e">
        <f t="array" ref="AY15">INDEX(Transcriptome!H$2:H$28,MATCH(1,(Transcriptome!$A$2:$A$28=$B15)*(Transcriptome!$C$2:$C$28=$G15),0))</f>
        <v>#N/A</v>
      </c>
      <c r="AZ15" t="e">
        <f t="array" ref="AZ15">INDEX(Transcriptome!I$2:I$28,MATCH(1,(Transcriptome!$A$2:$A$28=$B15)*(Transcriptome!$C$2:$C$28=$G15),0))</f>
        <v>#N/A</v>
      </c>
      <c r="BA15" t="e">
        <f t="array" ref="BA15">INDEX(Transcriptome!J$2:J$28,MATCH(1,(Transcriptome!$A$2:$A$28=$B15)*(Transcriptome!$C$2:$C$28=$G15),0))</f>
        <v>#N/A</v>
      </c>
      <c r="BB15" t="e">
        <f t="array" ref="BB15">INDEX(Transcriptome!K$2:K$28,MATCH(1,(Transcriptome!$A$2:$A$28=$B15)*(Transcriptome!$C$2:$C$28=$G15),0))</f>
        <v>#N/A</v>
      </c>
      <c r="BC15" t="e">
        <f t="array" ref="BC15">INDEX(Transcriptome!L$2:L$28,MATCH(1,(Transcriptome!$A$2:$A$28=$B15)*(Transcriptome!$C$2:$C$28=$G15),0))</f>
        <v>#N/A</v>
      </c>
      <c r="BD15" t="e">
        <f t="array" ref="BD15">INDEX(Transcriptome!M$2:M$28,MATCH(1,(Transcriptome!$A$2:$A$28=$B15)*(Transcriptome!$C$2:$C$28=$G15),0))</f>
        <v>#N/A</v>
      </c>
      <c r="BE15" t="e">
        <f t="array" ref="BE15">INDEX(Transcriptome!N$2:N$28,MATCH(1,(Transcriptome!$A$2:$A$28=$B15)*(Transcriptome!$C$2:$C$28=$G15),0))</f>
        <v>#N/A</v>
      </c>
      <c r="BF15" t="e">
        <f t="array" ref="BF15">INDEX(Transcriptome!O$2:O$28,MATCH(1,(Transcriptome!$A$2:$A$28=$B15)*(Transcriptome!$C$2:$C$28=$G15),0))</f>
        <v>#N/A</v>
      </c>
      <c r="BG15" t="e">
        <f t="array" ref="BG15">INDEX(Transcriptome!P$2:P$28,MATCH(1,(Transcriptome!$A$2:$A$28=$B15)*(Transcriptome!$C$2:$C$28=$G15),0))</f>
        <v>#N/A</v>
      </c>
      <c r="BH15" t="e">
        <f t="array" ref="BH15">INDEX(Transcriptome!Q$2:Q$28,MATCH(1,(Transcriptome!$A$2:$A$28=$B15)*(Transcriptome!$C$2:$C$28=$G15),0))</f>
        <v>#N/A</v>
      </c>
      <c r="BI15" t="e">
        <f t="array" ref="BI15">INDEX(Transcriptome!R$2:R$28,MATCH(1,(Transcriptome!$A$2:$A$28=$B15)*(Transcriptome!$C$2:$C$28=$G15),0))</f>
        <v>#N/A</v>
      </c>
      <c r="BJ15" t="e">
        <f t="array" ref="BJ15">INDEX(Transcriptome!S$2:S$28,MATCH(1,(Transcriptome!$A$2:$A$28=$B15)*(Transcriptome!$C$2:$C$28=$G15),0))</f>
        <v>#N/A</v>
      </c>
      <c r="BK15" t="e">
        <f t="array" ref="BK15">INDEX(Transcriptome!T$2:T$28,MATCH(1,(Transcriptome!$A$2:$A$28=$B15)*(Transcriptome!$C$2:$C$28=$G15),0))</f>
        <v>#N/A</v>
      </c>
      <c r="BL15" t="e">
        <f t="array" ref="BL15">INDEX(Transcriptome!U$2:U$28,MATCH(1,(Transcriptome!$A$2:$A$28=$B15)*(Transcriptome!$C$2:$C$28=$G15),0))</f>
        <v>#N/A</v>
      </c>
      <c r="BM15" t="e">
        <f t="array" ref="BM15">INDEX(Transcriptome!V$2:V$28,MATCH(1,(Transcriptome!$A$2:$A$28=$B15)*(Transcriptome!$C$2:$C$28=$G15),0))</f>
        <v>#N/A</v>
      </c>
      <c r="BN15" t="e">
        <f t="array" ref="BN15">INDEX(Transcriptome!W$2:W$28,MATCH(1,(Transcriptome!$A$2:$A$28=$B15)*(Transcriptome!$C$2:$C$28=$G15),0))</f>
        <v>#N/A</v>
      </c>
      <c r="BO15" t="e">
        <f t="array" ref="BO15">INDEX(Transcriptome!X$2:X$28,MATCH(1,(Transcriptome!$A$2:$A$28=$B15)*(Transcriptome!$C$2:$C$28=$G15),0))</f>
        <v>#N/A</v>
      </c>
      <c r="BP15" t="e">
        <f t="array" ref="BP15">INDEX(Transcriptome!Y$2:Y$28,MATCH(1,(Transcriptome!$A$2:$A$28=$B15)*(Transcriptome!$C$2:$C$28=$G15),0))</f>
        <v>#N/A</v>
      </c>
      <c r="BQ15" t="e">
        <f t="array" ref="BQ15">INDEX(Transcriptome!Z$2:Z$28,MATCH(1,(Transcriptome!$A$2:$A$28=$B15)*(Transcriptome!$C$2:$C$28=$G15),0))</f>
        <v>#N/A</v>
      </c>
      <c r="BR15" t="e">
        <f t="array" ref="BR15">INDEX(Transcriptome!AA$2:AA$28,MATCH(1,(Transcriptome!$A$2:$A$28=$B15)*(Transcriptome!$C$2:$C$28=$G15),0))</f>
        <v>#N/A</v>
      </c>
      <c r="BS15" t="e">
        <f t="array" ref="BS15">INDEX(Transcriptome!AB$2:AB$28,MATCH(1,(Transcriptome!$A$2:$A$28=$B15)*(Transcriptome!$C$2:$C$28=$G15),0))</f>
        <v>#N/A</v>
      </c>
      <c r="BT15" t="e">
        <f t="array" ref="BT15">INDEX(Transcriptome!AC$2:AC$28,MATCH(1,(Transcriptome!$A$2:$A$28=$B15)*(Transcriptome!$C$2:$C$28=$G15),0))</f>
        <v>#N/A</v>
      </c>
      <c r="BU15" t="e">
        <f t="array" ref="BU15">INDEX(Transcriptome!AD$2:AD$28,MATCH(1,(Transcriptome!$A$2:$A$28=$B15)*(Transcriptome!$C$2:$C$28=$G15),0))</f>
        <v>#N/A</v>
      </c>
      <c r="BV15" t="e">
        <f t="array" ref="BV15">INDEX(Transcriptome!AE$2:AE$28,MATCH(1,(Transcriptome!$A$2:$A$28=$B15)*(Transcriptome!$C$2:$C$28=$G15),0))</f>
        <v>#N/A</v>
      </c>
      <c r="BW15" t="e">
        <f t="array" ref="BW15">INDEX(Transcriptome!AF$2:AF$28,MATCH(1,(Transcriptome!$A$2:$A$28=$B15)*(Transcriptome!$C$2:$C$28=$G15),0))</f>
        <v>#N/A</v>
      </c>
      <c r="BX15" t="e">
        <f t="array" ref="BX15">INDEX(Transcriptome!AG$2:AG$28,MATCH(1,(Transcriptome!$A$2:$A$28=$B15)*(Transcriptome!$C$2:$C$28=$G15),0))</f>
        <v>#N/A</v>
      </c>
      <c r="BY15" t="e">
        <f t="array" ref="BY15">INDEX(Transcriptome!AH$2:AH$28,MATCH(1,(Transcriptome!$A$2:$A$28=$B15)*(Transcriptome!$C$2:$C$28=$G15),0))</f>
        <v>#N/A</v>
      </c>
      <c r="BZ15" t="e">
        <f t="array" ref="BZ15">INDEX(Transcriptome!AI$2:AI$28,MATCH(1,(Transcriptome!$A$2:$A$28=$B15)*(Transcriptome!$C$2:$C$28=$G15),0))</f>
        <v>#N/A</v>
      </c>
      <c r="CA15" t="e">
        <f t="array" ref="CA15">INDEX(Transcriptome!AJ$2:AJ$28,MATCH(1,(Transcriptome!$A$2:$A$28=$B15)*(Transcriptome!$C$2:$C$28=$G15),0))</f>
        <v>#N/A</v>
      </c>
      <c r="CB15" t="e">
        <f t="array" ref="CB15">INDEX(Transcriptome!AK$2:AK$28,MATCH(1,(Transcriptome!$A$2:$A$28=$B15)*(Transcriptome!$C$2:$C$28=$G15),0))</f>
        <v>#N/A</v>
      </c>
      <c r="CC15" t="e">
        <f t="array" ref="CC15">INDEX(Transcriptome!AL$2:AL$28,MATCH(1,(Transcriptome!$A$2:$A$28=$B15)*(Transcriptome!$C$2:$C$28=$G15),0))</f>
        <v>#N/A</v>
      </c>
      <c r="CD15" t="e">
        <f t="array" ref="CD15">INDEX(Transcriptome!AM$2:AM$28,MATCH(1,(Transcriptome!$A$2:$A$28=$B15)*(Transcriptome!$C$2:$C$28=$G15),0))</f>
        <v>#N/A</v>
      </c>
      <c r="CE15" t="e">
        <f t="array" ref="CE15">INDEX(Transcriptome!AN$2:AN$28,MATCH(1,(Transcriptome!$A$2:$A$28=$B15)*(Transcriptome!$C$2:$C$28=$G15),0))</f>
        <v>#N/A</v>
      </c>
      <c r="CF15" t="e">
        <f t="array" ref="CF15">INDEX(Transcriptome!AO$2:AO$28,MATCH(1,(Transcriptome!$A$2:$A$28=$B15)*(Transcriptome!$C$2:$C$28=$G15),0))</f>
        <v>#N/A</v>
      </c>
      <c r="CG15" t="e">
        <f t="array" ref="CG15">INDEX(Transcriptome!AP$2:AP$28,MATCH(1,(Transcriptome!$A$2:$A$28=$B15)*(Transcriptome!$C$2:$C$28=$G15),0))</f>
        <v>#N/A</v>
      </c>
      <c r="CH15" t="e">
        <f t="array" ref="CH15">INDEX(Transcriptome!AQ$2:AQ$28,MATCH(1,(Transcriptome!$A$2:$A$28=$B15)*(Transcriptome!$C$2:$C$28=$G15),0))</f>
        <v>#N/A</v>
      </c>
      <c r="CI15" t="e">
        <f t="array" ref="CI15">INDEX(Transcriptome!AR$2:AR$28,MATCH(1,(Transcriptome!$A$2:$A$28=$B15)*(Transcriptome!$C$2:$C$28=$G15),0))</f>
        <v>#N/A</v>
      </c>
      <c r="CJ15" t="e">
        <f t="array" ref="CJ15">INDEX(Transcriptome!AS$2:AS$28,MATCH(1,(Transcriptome!$A$2:$A$28=$B15)*(Transcriptome!$C$2:$C$28=$G15),0))</f>
        <v>#N/A</v>
      </c>
      <c r="CK15" t="e">
        <f t="array" ref="CK15">INDEX(Transcriptome!AT$2:AT$28,MATCH(1,(Transcriptome!$A$2:$A$28=$B15)*(Transcriptome!$C$2:$C$28=$G15),0))</f>
        <v>#N/A</v>
      </c>
      <c r="CL15" t="e">
        <f t="array" ref="CL15">INDEX(Transcriptome!AU$2:AU$28,MATCH(1,(Transcriptome!$A$2:$A$28=$B15)*(Transcriptome!$C$2:$C$28=$G15),0))</f>
        <v>#N/A</v>
      </c>
      <c r="CM15" t="e">
        <f t="array" ref="CM15">INDEX(Transcriptome!AV$2:AV$28,MATCH(1,(Transcriptome!$A$2:$A$28=$B15)*(Transcriptome!$C$2:$C$28=$G15),0))</f>
        <v>#N/A</v>
      </c>
      <c r="CN15" t="e">
        <f t="array" ref="CN15">INDEX(Transcriptome!AW$2:AW$28,MATCH(1,(Transcriptome!$A$2:$A$28=$B15)*(Transcriptome!$C$2:$C$28=$G15),0))</f>
        <v>#N/A</v>
      </c>
      <c r="CO15" t="e">
        <f t="array" ref="CO15">INDEX(Transcriptome!AX$2:AX$28,MATCH(1,(Transcriptome!$A$2:$A$28=$B15)*(Transcriptome!$C$2:$C$28=$G15),0))</f>
        <v>#N/A</v>
      </c>
      <c r="CP15" t="e">
        <f t="array" ref="CP15">INDEX(Transcriptome!AY$2:AY$28,MATCH(1,(Transcriptome!$A$2:$A$28=$B15)*(Transcriptome!$C$2:$C$28=$G15),0))</f>
        <v>#N/A</v>
      </c>
      <c r="CQ15" t="e">
        <f t="array" ref="CQ15">INDEX(Transcriptome!AZ$2:AZ$28,MATCH(1,(Transcriptome!$A$2:$A$28=$B15)*(Transcriptome!$C$2:$C$28=$G15),0))</f>
        <v>#N/A</v>
      </c>
      <c r="CR15" t="e">
        <f t="array" ref="CR15">INDEX(Transcriptome!BA$2:BA$28,MATCH(1,(Transcriptome!$A$2:$A$28=$B15)*(Transcriptome!$C$2:$C$28=$G15),0))</f>
        <v>#N/A</v>
      </c>
      <c r="CS15" t="e">
        <f t="array" ref="CS15">INDEX(Transcriptome!BB$2:BB$28,MATCH(1,(Transcriptome!$A$2:$A$28=$B15)*(Transcriptome!$C$2:$C$28=$G15),0))</f>
        <v>#N/A</v>
      </c>
      <c r="CT15" t="e">
        <f t="array" ref="CT15">INDEX(Transcriptome!BC$2:BC$28,MATCH(1,(Transcriptome!$A$2:$A$28=$B15)*(Transcriptome!$C$2:$C$28=$G15),0))</f>
        <v>#N/A</v>
      </c>
      <c r="CU15" t="e">
        <f t="array" ref="CU15">INDEX(Transcriptome!BD$2:BD$28,MATCH(1,(Transcriptome!$A$2:$A$28=$B15)*(Transcriptome!$C$2:$C$28=$G15),0))</f>
        <v>#N/A</v>
      </c>
      <c r="CV15" t="e">
        <f t="array" ref="CV15">INDEX(Transcriptome!BE$2:BE$28,MATCH(1,(Transcriptome!$A$2:$A$28=$B15)*(Transcriptome!$C$2:$C$28=$G15),0))</f>
        <v>#N/A</v>
      </c>
      <c r="CW15" t="e">
        <f t="array" ref="CW15">INDEX(Transcriptome!BF$2:BF$28,MATCH(1,(Transcriptome!$A$2:$A$28=$B15)*(Transcriptome!$C$2:$C$28=$G15),0))</f>
        <v>#N/A</v>
      </c>
      <c r="CX15" t="e">
        <f t="array" ref="CX15">INDEX(Transcriptome!BG$2:BG$28,MATCH(1,(Transcriptome!$A$2:$A$28=$B15)*(Transcriptome!$C$2:$C$28=$G15),0))</f>
        <v>#N/A</v>
      </c>
      <c r="CY15" t="e">
        <f t="array" ref="CY15">INDEX(Transcriptome!BH$2:BH$28,MATCH(1,(Transcriptome!$A$2:$A$28=$B15)*(Transcriptome!$C$2:$C$28=$G15),0))</f>
        <v>#N/A</v>
      </c>
      <c r="CZ15" t="e">
        <f t="array" ref="CZ15">INDEX(Transcriptome!BI$2:BI$28,MATCH(1,(Transcriptome!$A$2:$A$28=$B15)*(Transcriptome!$C$2:$C$28=$G15),0))</f>
        <v>#N/A</v>
      </c>
      <c r="DA15" t="e">
        <f t="array" ref="DA15">INDEX(Transcriptome!BJ$2:BJ$28,MATCH(1,(Transcriptome!$A$2:$A$28=$B15)*(Transcriptome!$C$2:$C$28=$G15),0))</f>
        <v>#N/A</v>
      </c>
      <c r="DB15" t="e">
        <f t="array" ref="DB15">INDEX(Transcriptome!BK$2:BK$28,MATCH(1,(Transcriptome!$A$2:$A$28=$B15)*(Transcriptome!$C$2:$C$28=$G15),0))</f>
        <v>#N/A</v>
      </c>
      <c r="DC15" t="e">
        <f t="array" ref="DC15">INDEX(Transcriptome!BL$2:BL$28,MATCH(1,(Transcriptome!$A$2:$A$28=$B15)*(Transcriptome!$C$2:$C$28=$G15),0))</f>
        <v>#N/A</v>
      </c>
      <c r="DD15" t="e">
        <f t="array" ref="DD15">INDEX(Transcriptome!BM$2:BM$28,MATCH(1,(Transcriptome!$A$2:$A$28=$B15)*(Transcriptome!$C$2:$C$28=$G15),0))</f>
        <v>#N/A</v>
      </c>
      <c r="DE15" t="e">
        <f t="array" ref="DE15">INDEX(Transcriptome!BN$2:BN$28,MATCH(1,(Transcriptome!$A$2:$A$28=$B15)*(Transcriptome!$C$2:$C$28=$G15),0))</f>
        <v>#N/A</v>
      </c>
      <c r="DF15" t="e">
        <f t="array" ref="DF15">INDEX(Transcriptome!BO$2:BO$28,MATCH(1,(Transcriptome!$A$2:$A$28=$B15)*(Transcriptome!$C$2:$C$28=$G15),0))</f>
        <v>#N/A</v>
      </c>
      <c r="DG15" t="e">
        <f t="array" ref="DG15">INDEX(Transcriptome!BP$2:BP$28,MATCH(1,(Transcriptome!$A$2:$A$28=$B15)*(Transcriptome!$C$2:$C$28=$G15),0))</f>
        <v>#N/A</v>
      </c>
      <c r="DH15" t="e">
        <f t="array" ref="DH15">INDEX(Transcriptome!BQ$2:BQ$28,MATCH(1,(Transcriptome!$A$2:$A$28=$B15)*(Transcriptome!$C$2:$C$28=$G15),0))</f>
        <v>#N/A</v>
      </c>
      <c r="DI15" t="e">
        <f t="array" ref="DI15">INDEX(Transcriptome!BR$2:BR$28,MATCH(1,(Transcriptome!$A$2:$A$28=$B15)*(Transcriptome!$C$2:$C$28=$G15),0))</f>
        <v>#N/A</v>
      </c>
    </row>
    <row r="16" spans="1:113" x14ac:dyDescent="0.15">
      <c r="A16">
        <f>'Measured Data'!A21</f>
        <v>14</v>
      </c>
      <c r="B16" s="86" t="s">
        <v>621</v>
      </c>
      <c r="C16" s="369" t="s">
        <v>549</v>
      </c>
      <c r="D16">
        <v>1</v>
      </c>
      <c r="E16">
        <f>'Measured Data'!H21</f>
        <v>3.5986968112945559</v>
      </c>
      <c r="F16" s="306">
        <f>'Measured Data'!K21</f>
        <v>95.633316040039062</v>
      </c>
      <c r="G16" t="s">
        <v>552</v>
      </c>
      <c r="H16" s="366">
        <f>'Measured Data'!B21</f>
        <v>43714</v>
      </c>
      <c r="I16" s="367">
        <f>'Measured Data'!C21</f>
        <v>0.55972222222222223</v>
      </c>
      <c r="J16">
        <f>'In Process Calc.'!B17</f>
        <v>13.997222222220444</v>
      </c>
      <c r="K16">
        <f>'In Process Calc.'!C17</f>
        <v>335.93333333329065</v>
      </c>
      <c r="L16">
        <f>'Measured Data'!Y21</f>
        <v>26.055555555555557</v>
      </c>
      <c r="M16">
        <f>'Measured Data'!AE21</f>
        <v>0.88809946714031973</v>
      </c>
      <c r="N16">
        <f>'Measured Data'!Z21</f>
        <v>0.32</v>
      </c>
      <c r="O16">
        <f>'Post Process Calc.'!AM17</f>
        <v>7.7747365354045236E-2</v>
      </c>
      <c r="P16">
        <f>'Post Process Calc.'!AN17</f>
        <v>1.4916369845955342</v>
      </c>
      <c r="Q16">
        <f>'Measured Data'!AV21</f>
        <v>26.055555555555557</v>
      </c>
      <c r="R16">
        <f t="shared" si="3"/>
        <v>0.88809946714031973</v>
      </c>
      <c r="S16">
        <f t="shared" si="4"/>
        <v>0.32</v>
      </c>
      <c r="T16">
        <f>IF(ISBLANK('Measured Data'!AS21),'Post Process Calc.'!AM17,'Measured Data'!AS21)</f>
        <v>0</v>
      </c>
      <c r="U16">
        <f>IF(ISBLANK('Measured Data'!AT21),'Post Process Calc.'!AN17,'Measured Data'!AT21)</f>
        <v>1.4559386973180073</v>
      </c>
      <c r="V16">
        <f t="shared" si="5"/>
        <v>26.055555555555557</v>
      </c>
      <c r="W16">
        <f t="shared" si="0"/>
        <v>0.88809946714031973</v>
      </c>
      <c r="X16">
        <f t="shared" si="0"/>
        <v>0.32</v>
      </c>
      <c r="Y16">
        <f t="shared" si="0"/>
        <v>3.8873682677022618E-2</v>
      </c>
      <c r="Z16">
        <f t="shared" si="0"/>
        <v>1.4737878409567706</v>
      </c>
      <c r="AA16">
        <f>'Growth Regression'!P16</f>
        <v>1.0583174885709248E-4</v>
      </c>
      <c r="AB16">
        <f>'TL input - regression'!AA16/'Growth Regression'!$O$24</f>
        <v>4.7584115540884771E-3</v>
      </c>
      <c r="AC16">
        <f>'Post Process Calc.'!J17</f>
        <v>5.0588894275819668E-2</v>
      </c>
      <c r="AD16">
        <f>'Post Process Calc.'!P17</f>
        <v>1.7623065248329392E-2</v>
      </c>
      <c r="AE16">
        <f>'Post Process Calc.'!K17</f>
        <v>8.1997892156005967E-4</v>
      </c>
      <c r="AF16">
        <f>'Post Process Calc.'!G17</f>
        <v>9.7166394683219689E-3</v>
      </c>
      <c r="AG16">
        <f>'Post Process Calc.'!H17</f>
        <v>1.1987515695101175E-3</v>
      </c>
      <c r="AH16">
        <f>'Post Process Calc.'!AF17</f>
        <v>0.34835837985003781</v>
      </c>
      <c r="AI16">
        <f t="shared" si="6"/>
        <v>31.618058922387291</v>
      </c>
      <c r="AJ16">
        <f t="shared" si="6"/>
        <v>11.014415780205869</v>
      </c>
      <c r="AK16">
        <f t="shared" si="1"/>
        <v>0.51248682597503725</v>
      </c>
      <c r="AL16">
        <f t="shared" si="1"/>
        <v>6.0728996677012299</v>
      </c>
      <c r="AM16">
        <f t="shared" si="1"/>
        <v>0.74921973094382344</v>
      </c>
      <c r="AN16">
        <v>100</v>
      </c>
      <c r="AO16">
        <v>0.32</v>
      </c>
      <c r="AP16">
        <v>7</v>
      </c>
      <c r="AQ16">
        <v>0.7</v>
      </c>
      <c r="AR16">
        <f t="shared" si="2"/>
        <v>5.0118723362727164E-8</v>
      </c>
      <c r="AS16">
        <v>1</v>
      </c>
      <c r="AT16">
        <v>0.311</v>
      </c>
      <c r="AU16" t="e">
        <f t="array" ref="AU16">INDEX(Transcriptome!D$2:D$28,MATCH(1,(Transcriptome!$A$2:$A$28=$B16)*(Transcriptome!$C$2:$C$28=$G16),0))</f>
        <v>#N/A</v>
      </c>
      <c r="AV16" t="e">
        <f t="array" ref="AV16">INDEX(Transcriptome!E$2:E$28,MATCH(1,(Transcriptome!$A$2:$A$28=$B16)*(Transcriptome!$C$2:$C$28=$G16),0))</f>
        <v>#N/A</v>
      </c>
      <c r="AW16" t="e">
        <f t="array" ref="AW16">INDEX(Transcriptome!F$2:F$28,MATCH(1,(Transcriptome!$A$2:$A$28=$B16)*(Transcriptome!$C$2:$C$28=$G16),0))</f>
        <v>#N/A</v>
      </c>
      <c r="AX16" t="e">
        <f t="array" ref="AX16">INDEX(Transcriptome!G$2:G$28,MATCH(1,(Transcriptome!$A$2:$A$28=$B16)*(Transcriptome!$C$2:$C$28=$G16),0))</f>
        <v>#N/A</v>
      </c>
      <c r="AY16" t="e">
        <f t="array" ref="AY16">INDEX(Transcriptome!H$2:H$28,MATCH(1,(Transcriptome!$A$2:$A$28=$B16)*(Transcriptome!$C$2:$C$28=$G16),0))</f>
        <v>#N/A</v>
      </c>
      <c r="AZ16" t="e">
        <f t="array" ref="AZ16">INDEX(Transcriptome!I$2:I$28,MATCH(1,(Transcriptome!$A$2:$A$28=$B16)*(Transcriptome!$C$2:$C$28=$G16),0))</f>
        <v>#N/A</v>
      </c>
      <c r="BA16" t="e">
        <f t="array" ref="BA16">INDEX(Transcriptome!J$2:J$28,MATCH(1,(Transcriptome!$A$2:$A$28=$B16)*(Transcriptome!$C$2:$C$28=$G16),0))</f>
        <v>#N/A</v>
      </c>
      <c r="BB16" t="e">
        <f t="array" ref="BB16">INDEX(Transcriptome!K$2:K$28,MATCH(1,(Transcriptome!$A$2:$A$28=$B16)*(Transcriptome!$C$2:$C$28=$G16),0))</f>
        <v>#N/A</v>
      </c>
      <c r="BC16" t="e">
        <f t="array" ref="BC16">INDEX(Transcriptome!L$2:L$28,MATCH(1,(Transcriptome!$A$2:$A$28=$B16)*(Transcriptome!$C$2:$C$28=$G16),0))</f>
        <v>#N/A</v>
      </c>
      <c r="BD16" t="e">
        <f t="array" ref="BD16">INDEX(Transcriptome!M$2:M$28,MATCH(1,(Transcriptome!$A$2:$A$28=$B16)*(Transcriptome!$C$2:$C$28=$G16),0))</f>
        <v>#N/A</v>
      </c>
      <c r="BE16" t="e">
        <f t="array" ref="BE16">INDEX(Transcriptome!N$2:N$28,MATCH(1,(Transcriptome!$A$2:$A$28=$B16)*(Transcriptome!$C$2:$C$28=$G16),0))</f>
        <v>#N/A</v>
      </c>
      <c r="BF16" t="e">
        <f t="array" ref="BF16">INDEX(Transcriptome!O$2:O$28,MATCH(1,(Transcriptome!$A$2:$A$28=$B16)*(Transcriptome!$C$2:$C$28=$G16),0))</f>
        <v>#N/A</v>
      </c>
      <c r="BG16" t="e">
        <f t="array" ref="BG16">INDEX(Transcriptome!P$2:P$28,MATCH(1,(Transcriptome!$A$2:$A$28=$B16)*(Transcriptome!$C$2:$C$28=$G16),0))</f>
        <v>#N/A</v>
      </c>
      <c r="BH16" t="e">
        <f t="array" ref="BH16">INDEX(Transcriptome!Q$2:Q$28,MATCH(1,(Transcriptome!$A$2:$A$28=$B16)*(Transcriptome!$C$2:$C$28=$G16),0))</f>
        <v>#N/A</v>
      </c>
      <c r="BI16" t="e">
        <f t="array" ref="BI16">INDEX(Transcriptome!R$2:R$28,MATCH(1,(Transcriptome!$A$2:$A$28=$B16)*(Transcriptome!$C$2:$C$28=$G16),0))</f>
        <v>#N/A</v>
      </c>
      <c r="BJ16" t="e">
        <f t="array" ref="BJ16">INDEX(Transcriptome!S$2:S$28,MATCH(1,(Transcriptome!$A$2:$A$28=$B16)*(Transcriptome!$C$2:$C$28=$G16),0))</f>
        <v>#N/A</v>
      </c>
      <c r="BK16" t="e">
        <f t="array" ref="BK16">INDEX(Transcriptome!T$2:T$28,MATCH(1,(Transcriptome!$A$2:$A$28=$B16)*(Transcriptome!$C$2:$C$28=$G16),0))</f>
        <v>#N/A</v>
      </c>
      <c r="BL16" t="e">
        <f t="array" ref="BL16">INDEX(Transcriptome!U$2:U$28,MATCH(1,(Transcriptome!$A$2:$A$28=$B16)*(Transcriptome!$C$2:$C$28=$G16),0))</f>
        <v>#N/A</v>
      </c>
      <c r="BM16" t="e">
        <f t="array" ref="BM16">INDEX(Transcriptome!V$2:V$28,MATCH(1,(Transcriptome!$A$2:$A$28=$B16)*(Transcriptome!$C$2:$C$28=$G16),0))</f>
        <v>#N/A</v>
      </c>
      <c r="BN16" t="e">
        <f t="array" ref="BN16">INDEX(Transcriptome!W$2:W$28,MATCH(1,(Transcriptome!$A$2:$A$28=$B16)*(Transcriptome!$C$2:$C$28=$G16),0))</f>
        <v>#N/A</v>
      </c>
      <c r="BO16" t="e">
        <f t="array" ref="BO16">INDEX(Transcriptome!X$2:X$28,MATCH(1,(Transcriptome!$A$2:$A$28=$B16)*(Transcriptome!$C$2:$C$28=$G16),0))</f>
        <v>#N/A</v>
      </c>
      <c r="BP16" t="e">
        <f t="array" ref="BP16">INDEX(Transcriptome!Y$2:Y$28,MATCH(1,(Transcriptome!$A$2:$A$28=$B16)*(Transcriptome!$C$2:$C$28=$G16),0))</f>
        <v>#N/A</v>
      </c>
      <c r="BQ16" t="e">
        <f t="array" ref="BQ16">INDEX(Transcriptome!Z$2:Z$28,MATCH(1,(Transcriptome!$A$2:$A$28=$B16)*(Transcriptome!$C$2:$C$28=$G16),0))</f>
        <v>#N/A</v>
      </c>
      <c r="BR16" t="e">
        <f t="array" ref="BR16">INDEX(Transcriptome!AA$2:AA$28,MATCH(1,(Transcriptome!$A$2:$A$28=$B16)*(Transcriptome!$C$2:$C$28=$G16),0))</f>
        <v>#N/A</v>
      </c>
      <c r="BS16" t="e">
        <f t="array" ref="BS16">INDEX(Transcriptome!AB$2:AB$28,MATCH(1,(Transcriptome!$A$2:$A$28=$B16)*(Transcriptome!$C$2:$C$28=$G16),0))</f>
        <v>#N/A</v>
      </c>
      <c r="BT16" t="e">
        <f t="array" ref="BT16">INDEX(Transcriptome!AC$2:AC$28,MATCH(1,(Transcriptome!$A$2:$A$28=$B16)*(Transcriptome!$C$2:$C$28=$G16),0))</f>
        <v>#N/A</v>
      </c>
      <c r="BU16" t="e">
        <f t="array" ref="BU16">INDEX(Transcriptome!AD$2:AD$28,MATCH(1,(Transcriptome!$A$2:$A$28=$B16)*(Transcriptome!$C$2:$C$28=$G16),0))</f>
        <v>#N/A</v>
      </c>
      <c r="BV16" t="e">
        <f t="array" ref="BV16">INDEX(Transcriptome!AE$2:AE$28,MATCH(1,(Transcriptome!$A$2:$A$28=$B16)*(Transcriptome!$C$2:$C$28=$G16),0))</f>
        <v>#N/A</v>
      </c>
      <c r="BW16" t="e">
        <f t="array" ref="BW16">INDEX(Transcriptome!AF$2:AF$28,MATCH(1,(Transcriptome!$A$2:$A$28=$B16)*(Transcriptome!$C$2:$C$28=$G16),0))</f>
        <v>#N/A</v>
      </c>
      <c r="BX16" t="e">
        <f t="array" ref="BX16">INDEX(Transcriptome!AG$2:AG$28,MATCH(1,(Transcriptome!$A$2:$A$28=$B16)*(Transcriptome!$C$2:$C$28=$G16),0))</f>
        <v>#N/A</v>
      </c>
      <c r="BY16" t="e">
        <f t="array" ref="BY16">INDEX(Transcriptome!AH$2:AH$28,MATCH(1,(Transcriptome!$A$2:$A$28=$B16)*(Transcriptome!$C$2:$C$28=$G16),0))</f>
        <v>#N/A</v>
      </c>
      <c r="BZ16" t="e">
        <f t="array" ref="BZ16">INDEX(Transcriptome!AI$2:AI$28,MATCH(1,(Transcriptome!$A$2:$A$28=$B16)*(Transcriptome!$C$2:$C$28=$G16),0))</f>
        <v>#N/A</v>
      </c>
      <c r="CA16" t="e">
        <f t="array" ref="CA16">INDEX(Transcriptome!AJ$2:AJ$28,MATCH(1,(Transcriptome!$A$2:$A$28=$B16)*(Transcriptome!$C$2:$C$28=$G16),0))</f>
        <v>#N/A</v>
      </c>
      <c r="CB16" t="e">
        <f t="array" ref="CB16">INDEX(Transcriptome!AK$2:AK$28,MATCH(1,(Transcriptome!$A$2:$A$28=$B16)*(Transcriptome!$C$2:$C$28=$G16),0))</f>
        <v>#N/A</v>
      </c>
      <c r="CC16" t="e">
        <f t="array" ref="CC16">INDEX(Transcriptome!AL$2:AL$28,MATCH(1,(Transcriptome!$A$2:$A$28=$B16)*(Transcriptome!$C$2:$C$28=$G16),0))</f>
        <v>#N/A</v>
      </c>
      <c r="CD16" t="e">
        <f t="array" ref="CD16">INDEX(Transcriptome!AM$2:AM$28,MATCH(1,(Transcriptome!$A$2:$A$28=$B16)*(Transcriptome!$C$2:$C$28=$G16),0))</f>
        <v>#N/A</v>
      </c>
      <c r="CE16" t="e">
        <f t="array" ref="CE16">INDEX(Transcriptome!AN$2:AN$28,MATCH(1,(Transcriptome!$A$2:$A$28=$B16)*(Transcriptome!$C$2:$C$28=$G16),0))</f>
        <v>#N/A</v>
      </c>
      <c r="CF16" t="e">
        <f t="array" ref="CF16">INDEX(Transcriptome!AO$2:AO$28,MATCH(1,(Transcriptome!$A$2:$A$28=$B16)*(Transcriptome!$C$2:$C$28=$G16),0))</f>
        <v>#N/A</v>
      </c>
      <c r="CG16" t="e">
        <f t="array" ref="CG16">INDEX(Transcriptome!AP$2:AP$28,MATCH(1,(Transcriptome!$A$2:$A$28=$B16)*(Transcriptome!$C$2:$C$28=$G16),0))</f>
        <v>#N/A</v>
      </c>
      <c r="CH16" t="e">
        <f t="array" ref="CH16">INDEX(Transcriptome!AQ$2:AQ$28,MATCH(1,(Transcriptome!$A$2:$A$28=$B16)*(Transcriptome!$C$2:$C$28=$G16),0))</f>
        <v>#N/A</v>
      </c>
      <c r="CI16" t="e">
        <f t="array" ref="CI16">INDEX(Transcriptome!AR$2:AR$28,MATCH(1,(Transcriptome!$A$2:$A$28=$B16)*(Transcriptome!$C$2:$C$28=$G16),0))</f>
        <v>#N/A</v>
      </c>
      <c r="CJ16" t="e">
        <f t="array" ref="CJ16">INDEX(Transcriptome!AS$2:AS$28,MATCH(1,(Transcriptome!$A$2:$A$28=$B16)*(Transcriptome!$C$2:$C$28=$G16),0))</f>
        <v>#N/A</v>
      </c>
      <c r="CK16" t="e">
        <f t="array" ref="CK16">INDEX(Transcriptome!AT$2:AT$28,MATCH(1,(Transcriptome!$A$2:$A$28=$B16)*(Transcriptome!$C$2:$C$28=$G16),0))</f>
        <v>#N/A</v>
      </c>
      <c r="CL16" t="e">
        <f t="array" ref="CL16">INDEX(Transcriptome!AU$2:AU$28,MATCH(1,(Transcriptome!$A$2:$A$28=$B16)*(Transcriptome!$C$2:$C$28=$G16),0))</f>
        <v>#N/A</v>
      </c>
      <c r="CM16" t="e">
        <f t="array" ref="CM16">INDEX(Transcriptome!AV$2:AV$28,MATCH(1,(Transcriptome!$A$2:$A$28=$B16)*(Transcriptome!$C$2:$C$28=$G16),0))</f>
        <v>#N/A</v>
      </c>
      <c r="CN16" t="e">
        <f t="array" ref="CN16">INDEX(Transcriptome!AW$2:AW$28,MATCH(1,(Transcriptome!$A$2:$A$28=$B16)*(Transcriptome!$C$2:$C$28=$G16),0))</f>
        <v>#N/A</v>
      </c>
      <c r="CO16" t="e">
        <f t="array" ref="CO16">INDEX(Transcriptome!AX$2:AX$28,MATCH(1,(Transcriptome!$A$2:$A$28=$B16)*(Transcriptome!$C$2:$C$28=$G16),0))</f>
        <v>#N/A</v>
      </c>
      <c r="CP16" t="e">
        <f t="array" ref="CP16">INDEX(Transcriptome!AY$2:AY$28,MATCH(1,(Transcriptome!$A$2:$A$28=$B16)*(Transcriptome!$C$2:$C$28=$G16),0))</f>
        <v>#N/A</v>
      </c>
      <c r="CQ16" t="e">
        <f t="array" ref="CQ16">INDEX(Transcriptome!AZ$2:AZ$28,MATCH(1,(Transcriptome!$A$2:$A$28=$B16)*(Transcriptome!$C$2:$C$28=$G16),0))</f>
        <v>#N/A</v>
      </c>
      <c r="CR16" t="e">
        <f t="array" ref="CR16">INDEX(Transcriptome!BA$2:BA$28,MATCH(1,(Transcriptome!$A$2:$A$28=$B16)*(Transcriptome!$C$2:$C$28=$G16),0))</f>
        <v>#N/A</v>
      </c>
      <c r="CS16" t="e">
        <f t="array" ref="CS16">INDEX(Transcriptome!BB$2:BB$28,MATCH(1,(Transcriptome!$A$2:$A$28=$B16)*(Transcriptome!$C$2:$C$28=$G16),0))</f>
        <v>#N/A</v>
      </c>
      <c r="CT16" t="e">
        <f t="array" ref="CT16">INDEX(Transcriptome!BC$2:BC$28,MATCH(1,(Transcriptome!$A$2:$A$28=$B16)*(Transcriptome!$C$2:$C$28=$G16),0))</f>
        <v>#N/A</v>
      </c>
      <c r="CU16" t="e">
        <f t="array" ref="CU16">INDEX(Transcriptome!BD$2:BD$28,MATCH(1,(Transcriptome!$A$2:$A$28=$B16)*(Transcriptome!$C$2:$C$28=$G16),0))</f>
        <v>#N/A</v>
      </c>
      <c r="CV16" t="e">
        <f t="array" ref="CV16">INDEX(Transcriptome!BE$2:BE$28,MATCH(1,(Transcriptome!$A$2:$A$28=$B16)*(Transcriptome!$C$2:$C$28=$G16),0))</f>
        <v>#N/A</v>
      </c>
      <c r="CW16" t="e">
        <f t="array" ref="CW16">INDEX(Transcriptome!BF$2:BF$28,MATCH(1,(Transcriptome!$A$2:$A$28=$B16)*(Transcriptome!$C$2:$C$28=$G16),0))</f>
        <v>#N/A</v>
      </c>
      <c r="CX16" t="e">
        <f t="array" ref="CX16">INDEX(Transcriptome!BG$2:BG$28,MATCH(1,(Transcriptome!$A$2:$A$28=$B16)*(Transcriptome!$C$2:$C$28=$G16),0))</f>
        <v>#N/A</v>
      </c>
      <c r="CY16" t="e">
        <f t="array" ref="CY16">INDEX(Transcriptome!BH$2:BH$28,MATCH(1,(Transcriptome!$A$2:$A$28=$B16)*(Transcriptome!$C$2:$C$28=$G16),0))</f>
        <v>#N/A</v>
      </c>
      <c r="CZ16" t="e">
        <f t="array" ref="CZ16">INDEX(Transcriptome!BI$2:BI$28,MATCH(1,(Transcriptome!$A$2:$A$28=$B16)*(Transcriptome!$C$2:$C$28=$G16),0))</f>
        <v>#N/A</v>
      </c>
      <c r="DA16" t="e">
        <f t="array" ref="DA16">INDEX(Transcriptome!BJ$2:BJ$28,MATCH(1,(Transcriptome!$A$2:$A$28=$B16)*(Transcriptome!$C$2:$C$28=$G16),0))</f>
        <v>#N/A</v>
      </c>
      <c r="DB16" t="e">
        <f t="array" ref="DB16">INDEX(Transcriptome!BK$2:BK$28,MATCH(1,(Transcriptome!$A$2:$A$28=$B16)*(Transcriptome!$C$2:$C$28=$G16),0))</f>
        <v>#N/A</v>
      </c>
      <c r="DC16" t="e">
        <f t="array" ref="DC16">INDEX(Transcriptome!BL$2:BL$28,MATCH(1,(Transcriptome!$A$2:$A$28=$B16)*(Transcriptome!$C$2:$C$28=$G16),0))</f>
        <v>#N/A</v>
      </c>
      <c r="DD16" t="e">
        <f t="array" ref="DD16">INDEX(Transcriptome!BM$2:BM$28,MATCH(1,(Transcriptome!$A$2:$A$28=$B16)*(Transcriptome!$C$2:$C$28=$G16),0))</f>
        <v>#N/A</v>
      </c>
      <c r="DE16" t="e">
        <f t="array" ref="DE16">INDEX(Transcriptome!BN$2:BN$28,MATCH(1,(Transcriptome!$A$2:$A$28=$B16)*(Transcriptome!$C$2:$C$28=$G16),0))</f>
        <v>#N/A</v>
      </c>
      <c r="DF16" t="e">
        <f t="array" ref="DF16">INDEX(Transcriptome!BO$2:BO$28,MATCH(1,(Transcriptome!$A$2:$A$28=$B16)*(Transcriptome!$C$2:$C$28=$G16),0))</f>
        <v>#N/A</v>
      </c>
      <c r="DG16" t="e">
        <f t="array" ref="DG16">INDEX(Transcriptome!BP$2:BP$28,MATCH(1,(Transcriptome!$A$2:$A$28=$B16)*(Transcriptome!$C$2:$C$28=$G16),0))</f>
        <v>#N/A</v>
      </c>
      <c r="DH16" t="e">
        <f t="array" ref="DH16">INDEX(Transcriptome!BQ$2:BQ$28,MATCH(1,(Transcriptome!$A$2:$A$28=$B16)*(Transcriptome!$C$2:$C$28=$G16),0))</f>
        <v>#N/A</v>
      </c>
      <c r="DI16" t="e">
        <f t="array" ref="DI16">INDEX(Transcriptome!BR$2:BR$28,MATCH(1,(Transcriptome!$A$2:$A$28=$B16)*(Transcriptome!$C$2:$C$28=$G16),0))</f>
        <v>#N/A</v>
      </c>
    </row>
  </sheetData>
  <conditionalFormatting sqref="AA1:AB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x14ac:dyDescent="0.15"/>
  <cols>
    <col min="2" max="2" width="28.33203125" customWidth="1"/>
  </cols>
  <sheetData>
    <row r="1" spans="1:99" x14ac:dyDescent="0.15">
      <c r="A1" t="str">
        <f>'Measured Data'!A6</f>
        <v>SAMPLE #</v>
      </c>
      <c r="B1" t="s">
        <v>116</v>
      </c>
      <c r="C1" t="s">
        <v>546</v>
      </c>
      <c r="D1" t="s">
        <v>547</v>
      </c>
      <c r="E1" t="s">
        <v>548</v>
      </c>
      <c r="F1" t="str">
        <f>'In Process Calc.'!B2</f>
        <v>RUN TIME (DAYS)</v>
      </c>
      <c r="G1" t="str">
        <f>'In Process Calc.'!C2</f>
        <v>RUN TIME (HOURS)</v>
      </c>
      <c r="H1" t="s">
        <v>528</v>
      </c>
      <c r="I1" t="s">
        <v>530</v>
      </c>
      <c r="J1" t="s">
        <v>529</v>
      </c>
      <c r="K1" t="s">
        <v>531</v>
      </c>
      <c r="L1" t="s">
        <v>532</v>
      </c>
      <c r="M1" t="s">
        <v>533</v>
      </c>
      <c r="N1" t="s">
        <v>647</v>
      </c>
      <c r="O1" t="str">
        <f>'Post Process Calc.'!J2</f>
        <v>qGlucose (mmol/109 cells/hr)</v>
      </c>
      <c r="P1" t="str">
        <f>'Post Process Calc.'!P2</f>
        <v>qLactate (mmol/109 cells/hr)</v>
      </c>
      <c r="Q1" t="str">
        <f>'Post Process Calc.'!K2</f>
        <v>qGlutamine (mmol/109 cell/hr)</v>
      </c>
      <c r="R1" t="str">
        <f>'Post Process Calc.'!G2</f>
        <v>qAsparagine (mmol/109 cell/hr)</v>
      </c>
      <c r="S1" t="str">
        <f>'Post Process Calc.'!H2</f>
        <v>qAspartate (mmol/109 cell/hr)</v>
      </c>
      <c r="T1" t="str">
        <f>'Post Process Calc.'!AF2</f>
        <v>DL/DG (mol/mol)</v>
      </c>
      <c r="U1" t="s">
        <v>534</v>
      </c>
      <c r="V1" t="s">
        <v>535</v>
      </c>
      <c r="W1" t="s">
        <v>536</v>
      </c>
      <c r="X1" t="s">
        <v>537</v>
      </c>
      <c r="Y1" t="s">
        <v>538</v>
      </c>
      <c r="Z1" t="s">
        <v>539</v>
      </c>
      <c r="AA1" t="s">
        <v>540</v>
      </c>
      <c r="AB1" t="s">
        <v>541</v>
      </c>
      <c r="AC1" t="s">
        <v>542</v>
      </c>
      <c r="AD1" t="s">
        <v>543</v>
      </c>
      <c r="AE1" t="s">
        <v>544</v>
      </c>
      <c r="AF1" t="s">
        <v>545</v>
      </c>
      <c r="AG1" t="s">
        <v>554</v>
      </c>
      <c r="AH1" t="s">
        <v>555</v>
      </c>
      <c r="AI1" t="s">
        <v>556</v>
      </c>
      <c r="AJ1" t="s">
        <v>557</v>
      </c>
      <c r="AK1" t="s">
        <v>558</v>
      </c>
      <c r="AL1" t="s">
        <v>559</v>
      </c>
      <c r="AM1" t="s">
        <v>560</v>
      </c>
      <c r="AN1" t="s">
        <v>561</v>
      </c>
      <c r="AO1" t="s">
        <v>562</v>
      </c>
      <c r="AP1" t="s">
        <v>563</v>
      </c>
      <c r="AQ1" t="s">
        <v>564</v>
      </c>
      <c r="AR1" t="s">
        <v>565</v>
      </c>
      <c r="AS1" t="s">
        <v>566</v>
      </c>
      <c r="AT1" t="s">
        <v>567</v>
      </c>
      <c r="AU1" t="s">
        <v>568</v>
      </c>
      <c r="AV1" t="s">
        <v>569</v>
      </c>
      <c r="AW1" t="s">
        <v>570</v>
      </c>
      <c r="AX1" t="s">
        <v>571</v>
      </c>
      <c r="AY1" t="s">
        <v>572</v>
      </c>
      <c r="AZ1" t="s">
        <v>573</v>
      </c>
      <c r="BA1" t="s">
        <v>574</v>
      </c>
      <c r="BB1" t="s">
        <v>575</v>
      </c>
      <c r="BC1" t="s">
        <v>576</v>
      </c>
      <c r="BD1" t="s">
        <v>577</v>
      </c>
      <c r="BE1" t="s">
        <v>578</v>
      </c>
      <c r="BF1" t="s">
        <v>579</v>
      </c>
      <c r="BG1" t="s">
        <v>580</v>
      </c>
      <c r="BH1" t="s">
        <v>581</v>
      </c>
      <c r="BI1" t="s">
        <v>582</v>
      </c>
      <c r="BJ1" t="s">
        <v>583</v>
      </c>
      <c r="BK1" t="s">
        <v>584</v>
      </c>
      <c r="BL1" t="s">
        <v>585</v>
      </c>
      <c r="BM1" t="s">
        <v>586</v>
      </c>
      <c r="BN1" t="s">
        <v>587</v>
      </c>
      <c r="BO1" t="s">
        <v>588</v>
      </c>
      <c r="BP1" t="s">
        <v>589</v>
      </c>
      <c r="BQ1" t="s">
        <v>590</v>
      </c>
      <c r="BR1" t="s">
        <v>591</v>
      </c>
      <c r="BS1" t="s">
        <v>592</v>
      </c>
      <c r="BT1" t="s">
        <v>593</v>
      </c>
      <c r="BU1" t="s">
        <v>594</v>
      </c>
      <c r="BV1" t="s">
        <v>595</v>
      </c>
      <c r="BW1" t="s">
        <v>596</v>
      </c>
      <c r="BX1" t="s">
        <v>597</v>
      </c>
      <c r="BY1" t="s">
        <v>598</v>
      </c>
      <c r="BZ1" t="s">
        <v>599</v>
      </c>
      <c r="CA1" t="s">
        <v>600</v>
      </c>
      <c r="CB1" t="s">
        <v>601</v>
      </c>
      <c r="CC1" t="s">
        <v>602</v>
      </c>
      <c r="CD1" t="s">
        <v>603</v>
      </c>
      <c r="CE1" t="s">
        <v>604</v>
      </c>
      <c r="CF1" t="s">
        <v>605</v>
      </c>
      <c r="CG1" t="s">
        <v>606</v>
      </c>
      <c r="CH1" t="s">
        <v>607</v>
      </c>
      <c r="CI1" t="s">
        <v>608</v>
      </c>
      <c r="CJ1" t="s">
        <v>609</v>
      </c>
      <c r="CK1" t="s">
        <v>610</v>
      </c>
      <c r="CL1" t="s">
        <v>611</v>
      </c>
      <c r="CM1" t="s">
        <v>612</v>
      </c>
      <c r="CN1" t="s">
        <v>613</v>
      </c>
      <c r="CO1" t="s">
        <v>614</v>
      </c>
      <c r="CP1" t="s">
        <v>615</v>
      </c>
      <c r="CQ1" t="s">
        <v>616</v>
      </c>
      <c r="CR1" t="s">
        <v>627</v>
      </c>
      <c r="CS1" t="s">
        <v>628</v>
      </c>
      <c r="CT1" t="s">
        <v>617</v>
      </c>
      <c r="CU1" t="s">
        <v>634</v>
      </c>
    </row>
    <row r="2" spans="1:99" x14ac:dyDescent="0.15">
      <c r="A2">
        <f>'Measured Data'!A7</f>
        <v>0</v>
      </c>
      <c r="B2" s="369" t="s">
        <v>621</v>
      </c>
      <c r="C2" s="369" t="s">
        <v>549</v>
      </c>
      <c r="D2">
        <v>1</v>
      </c>
      <c r="E2" t="s">
        <v>553</v>
      </c>
      <c r="F2" s="306">
        <f>'Growth Regression'!R2</f>
        <v>0.4406249999992724</v>
      </c>
      <c r="G2" s="306">
        <f>'Growth Regression'!S2</f>
        <v>10.574999999982538</v>
      </c>
      <c r="H2">
        <f>AVERAGE('TL input - regression'!L3,'TL input - regression'!Q2)</f>
        <v>29.472222222222221</v>
      </c>
      <c r="I2">
        <f>AVERAGE('TL input - regression'!M3,'TL input - regression'!R2)</f>
        <v>2.6087921847246891</v>
      </c>
      <c r="J2">
        <f>AVERAGE('TL input - regression'!N3,'TL input - regression'!S2)</f>
        <v>0.15000000000000002</v>
      </c>
      <c r="K2">
        <f>AVERAGE('TL input - regression'!O3,'TL input - regression'!T2)</f>
        <v>4.381446277730296</v>
      </c>
      <c r="L2">
        <f>AVERAGE('TL input - regression'!P3,'TL input - regression'!U2)</f>
        <v>9.177249438425191</v>
      </c>
      <c r="M2">
        <f>'Growth Regression'!P2</f>
        <v>1.9875309962485991E-2</v>
      </c>
      <c r="N2">
        <f>M2/'Growth Regression'!$O$24</f>
        <v>0.89363452449689973</v>
      </c>
      <c r="O2">
        <f>'Post Process Calc.'!C23</f>
        <v>0.13382360947647187</v>
      </c>
      <c r="P2">
        <f>'Post Process Calc.'!D23</f>
        <v>5.6054152055371433E-2</v>
      </c>
      <c r="Q2">
        <f>'Post Process Calc.'!E23</f>
        <v>-2.7874198640292737E-3</v>
      </c>
      <c r="R2">
        <f>'Post Process Calc.'!F23</f>
        <v>3.6527345996929576E-2</v>
      </c>
      <c r="S2">
        <f>'Post Process Calc.'!G23</f>
        <v>-1.131256249332089E-3</v>
      </c>
      <c r="T2">
        <f>P2/O2</f>
        <v>0.41886594058148285</v>
      </c>
      <c r="U2">
        <f>O2/0.0016</f>
        <v>83.639755922794919</v>
      </c>
      <c r="V2">
        <f>P2/0.0016</f>
        <v>35.033845034607147</v>
      </c>
      <c r="W2">
        <f t="shared" ref="W2:Y15" si="0">Q2/0.0016</f>
        <v>-1.742137415018296</v>
      </c>
      <c r="X2">
        <f t="shared" si="0"/>
        <v>22.829591248080984</v>
      </c>
      <c r="Y2">
        <f t="shared" si="0"/>
        <v>-0.70703515583255561</v>
      </c>
      <c r="Z2">
        <v>100</v>
      </c>
      <c r="AA2">
        <v>0.32</v>
      </c>
      <c r="AB2">
        <v>7</v>
      </c>
      <c r="AC2">
        <v>0.7</v>
      </c>
      <c r="AD2">
        <f t="shared" ref="AD2:AD15" si="1">10^(-7.3)</f>
        <v>5.0118723362727164E-8</v>
      </c>
      <c r="AE2">
        <v>1</v>
      </c>
      <c r="AF2">
        <v>0.311</v>
      </c>
      <c r="AG2">
        <f t="array" ref="AG2">INDEX(Transcriptome!D$2:D$28,MATCH(1,(Transcriptome!$A$2:$A$28=$B2)*(Transcriptome!$C$2:$C$28=$E2),0))</f>
        <v>0.67697416347644135</v>
      </c>
      <c r="AH2">
        <f t="array" ref="AH2">INDEX(Transcriptome!E$2:E$28,MATCH(1,(Transcriptome!$A$2:$A$28=$B2)*(Transcriptome!$C$2:$C$28=$E2),0))</f>
        <v>0.97108591748632156</v>
      </c>
      <c r="AI2">
        <f t="array" ref="AI2">INDEX(Transcriptome!F$2:F$28,MATCH(1,(Transcriptome!$A$2:$A$28=$B2)*(Transcriptome!$C$2:$C$28=$E2),0))</f>
        <v>0.61159395105760916</v>
      </c>
      <c r="AJ2">
        <f t="array" ref="AJ2">INDEX(Transcriptome!G$2:G$28,MATCH(1,(Transcriptome!$A$2:$A$28=$B2)*(Transcriptome!$C$2:$C$28=$E2),0))</f>
        <v>0.75414555079240442</v>
      </c>
      <c r="AK2">
        <f t="array" ref="AK2">INDEX(Transcriptome!H$2:H$28,MATCH(1,(Transcriptome!$A$2:$A$28=$B2)*(Transcriptome!$C$2:$C$28=$E2),0))</f>
        <v>0</v>
      </c>
      <c r="AL2">
        <f t="array" ref="AL2">INDEX(Transcriptome!I$2:I$28,MATCH(1,(Transcriptome!$A$2:$A$28=$B2)*(Transcriptome!$C$2:$C$28=$E2),0))</f>
        <v>1.4844654585909585</v>
      </c>
      <c r="AM2">
        <f t="array" ref="AM2">INDEX(Transcriptome!J$2:J$28,MATCH(1,(Transcriptome!$A$2:$A$28=$B2)*(Transcriptome!$C$2:$C$28=$E2),0))</f>
        <v>0.85917975846206451</v>
      </c>
      <c r="AN2">
        <f t="array" ref="AN2">INDEX(Transcriptome!K$2:K$28,MATCH(1,(Transcriptome!$A$2:$A$28=$B2)*(Transcriptome!$C$2:$C$28=$E2),0))</f>
        <v>0.67979984064438015</v>
      </c>
      <c r="AO2">
        <f t="array" ref="AO2">INDEX(Transcriptome!L$2:L$28,MATCH(1,(Transcriptome!$A$2:$A$28=$B2)*(Transcriptome!$C$2:$C$28=$E2),0))</f>
        <v>0.86197397339629678</v>
      </c>
      <c r="AP2">
        <f t="array" ref="AP2">INDEX(Transcriptome!M$2:M$28,MATCH(1,(Transcriptome!$A$2:$A$28=$B2)*(Transcriptome!$C$2:$C$28=$E2),0))</f>
        <v>0.41489292893504365</v>
      </c>
      <c r="AQ2">
        <f t="array" ref="AQ2">INDEX(Transcriptome!N$2:N$28,MATCH(1,(Transcriptome!$A$2:$A$28=$B2)*(Transcriptome!$C$2:$C$28=$E2),0))</f>
        <v>1.0192056884379528</v>
      </c>
      <c r="AR2">
        <f t="array" ref="AR2">INDEX(Transcriptome!O$2:O$28,MATCH(1,(Transcriptome!$A$2:$A$28=$B2)*(Transcriptome!$C$2:$C$28=$E2),0))</f>
        <v>1.1375110307944778</v>
      </c>
      <c r="AS2">
        <f t="array" ref="AS2">INDEX(Transcriptome!P$2:P$28,MATCH(1,(Transcriptome!$A$2:$A$28=$B2)*(Transcriptome!$C$2:$C$28=$E2),0))</f>
        <v>1.0221744298686861</v>
      </c>
      <c r="AT2">
        <f t="array" ref="AT2">INDEX(Transcriptome!Q$2:Q$28,MATCH(1,(Transcriptome!$A$2:$A$28=$B2)*(Transcriptome!$C$2:$C$28=$E2),0))</f>
        <v>0.6034062973983999</v>
      </c>
      <c r="AU2">
        <f t="array" ref="AU2">INDEX(Transcriptome!R$2:R$28,MATCH(1,(Transcriptome!$A$2:$A$28=$B2)*(Transcriptome!$C$2:$C$28=$E2),0))</f>
        <v>0.65575695671676482</v>
      </c>
      <c r="AV2">
        <f t="array" ref="AV2">INDEX(Transcriptome!S$2:S$28,MATCH(1,(Transcriptome!$A$2:$A$28=$B2)*(Transcriptome!$C$2:$C$28=$E2),0))</f>
        <v>0.51876323893668463</v>
      </c>
      <c r="AW2">
        <f t="array" ref="AW2">INDEX(Transcriptome!T$2:T$28,MATCH(1,(Transcriptome!$A$2:$A$28=$B2)*(Transcriptome!$C$2:$C$28=$E2),0))</f>
        <v>1.4338252541535452</v>
      </c>
      <c r="AX2">
        <f t="array" ref="AX2">INDEX(Transcriptome!U$2:U$28,MATCH(1,(Transcriptome!$A$2:$A$28=$B2)*(Transcriptome!$C$2:$C$28=$E2),0))</f>
        <v>3.3039930251733853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1.0224305545246637</v>
      </c>
      <c r="BB2">
        <f t="array" ref="BB2">INDEX(Transcriptome!Y$2:Y$28,MATCH(1,(Transcriptome!$A$2:$A$28=$B2)*(Transcriptome!$C$2:$C$28=$E2),0))</f>
        <v>0</v>
      </c>
      <c r="BC2">
        <f t="array" ref="BC2">INDEX(Transcriptome!Z$2:Z$28,MATCH(1,(Transcriptome!$A$2:$A$28=$B2)*(Transcriptome!$C$2:$C$28=$E2),0))</f>
        <v>0.38707518087448878</v>
      </c>
      <c r="BD2">
        <f t="array" ref="BD2">INDEX(Transcriptome!AA$2:AA$28,MATCH(1,(Transcriptome!$A$2:$A$28=$B2)*(Transcriptome!$C$2:$C$28=$E2),0))</f>
        <v>1.0007014531014189</v>
      </c>
      <c r="BE2">
        <f t="array" ref="BE2">INDEX(Transcriptome!AB$2:AB$28,MATCH(1,(Transcriptome!$A$2:$A$28=$B2)*(Transcriptome!$C$2:$C$28=$E2),0))</f>
        <v>0.45922207189374725</v>
      </c>
      <c r="BF2">
        <f t="array" ref="BF2">INDEX(Transcriptome!AC$2:AC$28,MATCH(1,(Transcriptome!$A$2:$A$28=$B2)*(Transcriptome!$C$2:$C$28=$E2),0))</f>
        <v>1.9237196641470735</v>
      </c>
      <c r="BG2">
        <f t="array" ref="BG2">INDEX(Transcriptome!AD$2:AD$28,MATCH(1,(Transcriptome!$A$2:$A$28=$B2)*(Transcriptome!$C$2:$C$28=$E2),0))</f>
        <v>1.032816463227298</v>
      </c>
      <c r="BH2">
        <f t="array" ref="BH2">INDEX(Transcriptome!AE$2:AE$28,MATCH(1,(Transcriptome!$A$2:$A$28=$B2)*(Transcriptome!$C$2:$C$28=$E2),0))</f>
        <v>2.7640811294278844</v>
      </c>
      <c r="BI2">
        <f t="array" ref="BI2">INDEX(Transcriptome!AF$2:AF$28,MATCH(1,(Transcriptome!$A$2:$A$28=$B2)*(Transcriptome!$C$2:$C$28=$E2),0))</f>
        <v>1.0852354300960789</v>
      </c>
      <c r="BJ2">
        <f t="array" ref="BJ2">INDEX(Transcriptome!AG$2:AG$28,MATCH(1,(Transcriptome!$A$2:$A$28=$B2)*(Transcriptome!$C$2:$C$28=$E2),0))</f>
        <v>1.1522363311649035</v>
      </c>
      <c r="BK2">
        <f t="array" ref="BK2">INDEX(Transcriptome!AH$2:AH$28,MATCH(1,(Transcriptome!$A$2:$A$28=$B2)*(Transcriptome!$C$2:$C$28=$E2),0))</f>
        <v>2.6437399796589114</v>
      </c>
      <c r="BL2">
        <f t="array" ref="BL2">INDEX(Transcriptome!AI$2:AI$28,MATCH(1,(Transcriptome!$A$2:$A$28=$B2)*(Transcriptome!$C$2:$C$28=$E2),0))</f>
        <v>0.82173758258465357</v>
      </c>
      <c r="BM2">
        <f t="array" ref="BM2">INDEX(Transcriptome!AJ$2:AJ$28,MATCH(1,(Transcriptome!$A$2:$A$28=$B2)*(Transcriptome!$C$2:$C$28=$E2),0))</f>
        <v>1.051351329393547</v>
      </c>
      <c r="BN2">
        <f t="array" ref="BN2">INDEX(Transcriptome!AK$2:AK$28,MATCH(1,(Transcriptome!$A$2:$A$28=$B2)*(Transcriptome!$C$2:$C$28=$E2),0))</f>
        <v>0.9880498731503139</v>
      </c>
      <c r="BO2">
        <f t="array" ref="BO2">INDEX(Transcriptome!AL$2:AL$28,MATCH(1,(Transcriptome!$A$2:$A$28=$B2)*(Transcriptome!$C$2:$C$28=$E2),0))</f>
        <v>1</v>
      </c>
      <c r="BP2">
        <f t="array" ref="BP2">INDEX(Transcriptome!AM$2:AM$28,MATCH(1,(Transcriptome!$A$2:$A$28=$B2)*(Transcriptome!$C$2:$C$28=$E2),0))</f>
        <v>0.45099822174046988</v>
      </c>
      <c r="BQ2">
        <f t="array" ref="BQ2">INDEX(Transcriptome!AN$2:AN$28,MATCH(1,(Transcriptome!$A$2:$A$28=$B2)*(Transcriptome!$C$2:$C$28=$E2),0))</f>
        <v>0.69927272792717565</v>
      </c>
      <c r="BR2">
        <f t="array" ref="BR2">INDEX(Transcriptome!AO$2:AO$28,MATCH(1,(Transcriptome!$A$2:$A$28=$B2)*(Transcriptome!$C$2:$C$28=$E2),0))</f>
        <v>1.4332145824757092</v>
      </c>
      <c r="BS2">
        <f t="array" ref="BS2">INDEX(Transcriptome!AP$2:AP$28,MATCH(1,(Transcriptome!$A$2:$A$28=$B2)*(Transcriptome!$C$2:$C$28=$E2),0))</f>
        <v>1.0463433183368731</v>
      </c>
      <c r="BT2">
        <f t="array" ref="BT2">INDEX(Transcriptome!AQ$2:AQ$28,MATCH(1,(Transcriptome!$A$2:$A$28=$B2)*(Transcriptome!$C$2:$C$28=$E2),0))</f>
        <v>1.8203185065571639</v>
      </c>
      <c r="BU2">
        <f t="array" ref="BU2">INDEX(Transcriptome!AR$2:AR$28,MATCH(1,(Transcriptome!$A$2:$A$28=$B2)*(Transcriptome!$C$2:$C$28=$E2),0))</f>
        <v>0.58064505333843308</v>
      </c>
      <c r="BV2">
        <f t="array" ref="BV2">INDEX(Transcriptome!AS$2:AS$28,MATCH(1,(Transcriptome!$A$2:$A$28=$B2)*(Transcriptome!$C$2:$C$28=$E2),0))</f>
        <v>1.0994730472011087</v>
      </c>
      <c r="BW2">
        <f t="array" ref="BW2">INDEX(Transcriptome!AT$2:AT$28,MATCH(1,(Transcriptome!$A$2:$A$28=$B2)*(Transcriptome!$C$2:$C$28=$E2),0))</f>
        <v>0.78913635335171373</v>
      </c>
      <c r="BX2">
        <f t="array" ref="BX2">INDEX(Transcriptome!AU$2:AU$28,MATCH(1,(Transcriptome!$A$2:$A$28=$B2)*(Transcriptome!$C$2:$C$28=$E2),0))</f>
        <v>1.0955732276146837</v>
      </c>
      <c r="BY2">
        <f t="array" ref="BY2">INDEX(Transcriptome!AV$2:AV$28,MATCH(1,(Transcriptome!$A$2:$A$28=$B2)*(Transcriptome!$C$2:$C$28=$E2),0))</f>
        <v>0.77932074550089292</v>
      </c>
      <c r="BZ2">
        <f t="array" ref="BZ2">INDEX(Transcriptome!AW$2:AW$28,MATCH(1,(Transcriptome!$A$2:$A$28=$B2)*(Transcriptome!$C$2:$C$28=$E2),0))</f>
        <v>0.3574610921833562</v>
      </c>
      <c r="CA2">
        <f t="array" ref="CA2">INDEX(Transcriptome!AX$2:AX$28,MATCH(1,(Transcriptome!$A$2:$A$28=$B2)*(Transcriptome!$C$2:$C$28=$E2),0))</f>
        <v>0.60924159907591313</v>
      </c>
      <c r="CB2">
        <f t="array" ref="CB2">INDEX(Transcriptome!AY$2:AY$28,MATCH(1,(Transcriptome!$A$2:$A$28=$B2)*(Transcriptome!$C$2:$C$28=$E2),0))</f>
        <v>1.3302930418847048</v>
      </c>
      <c r="CC2">
        <f t="array" ref="CC2">INDEX(Transcriptome!AZ$2:AZ$28,MATCH(1,(Transcriptome!$A$2:$A$28=$B2)*(Transcriptome!$C$2:$C$28=$E2),0))</f>
        <v>0.17765192077586467</v>
      </c>
      <c r="CD2">
        <f t="array" ref="CD2">INDEX(Transcriptome!BA$2:BA$28,MATCH(1,(Transcriptome!$A$2:$A$28=$B2)*(Transcriptome!$C$2:$C$28=$E2),0))</f>
        <v>3.9265845220091813</v>
      </c>
      <c r="CE2">
        <f t="array" ref="CE2">INDEX(Transcriptome!BB$2:BB$28,MATCH(1,(Transcriptome!$A$2:$A$28=$B2)*(Transcriptome!$C$2:$C$28=$E2),0))</f>
        <v>1.7652237467739826</v>
      </c>
      <c r="CF2">
        <f t="array" ref="CF2">INDEX(Transcriptome!BC$2:BC$28,MATCH(1,(Transcriptome!$A$2:$A$28=$B2)*(Transcriptome!$C$2:$C$28=$E2),0))</f>
        <v>0</v>
      </c>
      <c r="CG2">
        <f t="array" ref="CG2">INDEX(Transcriptome!BD$2:BD$28,MATCH(1,(Transcriptome!$A$2:$A$28=$B2)*(Transcriptome!$C$2:$C$28=$E2),0))</f>
        <v>2.0340158590476496</v>
      </c>
      <c r="CH2">
        <f t="array" ref="CH2">INDEX(Transcriptome!BE$2:BE$28,MATCH(1,(Transcriptome!$A$2:$A$28=$B2)*(Transcriptome!$C$2:$C$28=$E2),0))</f>
        <v>1.2384675842141977</v>
      </c>
      <c r="CI2">
        <f t="array" ref="CI2">INDEX(Transcriptome!BF$2:BF$28,MATCH(1,(Transcriptome!$A$2:$A$28=$B2)*(Transcriptome!$C$2:$C$28=$E2),0))</f>
        <v>1.7891928532218493</v>
      </c>
      <c r="CJ2">
        <f t="array" ref="CJ2">INDEX(Transcriptome!BG$2:BG$28,MATCH(1,(Transcriptome!$A$2:$A$28=$B2)*(Transcriptome!$C$2:$C$28=$E2),0))</f>
        <v>1.3443070491583662</v>
      </c>
      <c r="CK2">
        <f t="array" ref="CK2">INDEX(Transcriptome!BH$2:BH$28,MATCH(1,(Transcriptome!$A$2:$A$28=$B2)*(Transcriptome!$C$2:$C$28=$E2),0))</f>
        <v>0.49694341404239462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1.9331551708389507</v>
      </c>
      <c r="CO2">
        <f t="array" ref="CO2">INDEX(Transcriptome!BL$2:BL$28,MATCH(1,(Transcriptome!$A$2:$A$28=$B2)*(Transcriptome!$C$2:$C$28=$E2),0))</f>
        <v>1.0132237266750053</v>
      </c>
      <c r="CP2">
        <f t="array" ref="CP2">INDEX(Transcriptome!BM$2:BM$28,MATCH(1,(Transcriptome!$A$2:$A$28=$B2)*(Transcriptome!$C$2:$C$28=$E2),0))</f>
        <v>1.6368006957882133</v>
      </c>
      <c r="CQ2">
        <f t="array" ref="CQ2">INDEX(Transcriptome!BN$2:BN$28,MATCH(1,(Transcriptome!$A$2:$A$28=$B2)*(Transcriptome!$C$2:$C$28=$E2),0))</f>
        <v>6.7893281635503575</v>
      </c>
      <c r="CR2">
        <f t="array" ref="CR2">INDEX(Transcriptome!BO$2:BO$28,MATCH(1,(Transcriptome!$A$2:$A$28=$B2)*(Transcriptome!$C$2:$C$28=$E2),0))</f>
        <v>3.2652696236340111</v>
      </c>
      <c r="CS2">
        <f t="array" ref="CS2">INDEX(Transcriptome!BP$2:BP$28,MATCH(1,(Transcriptome!$A$2:$A$28=$B2)*(Transcriptome!$C$2:$C$28=$E2),0))</f>
        <v>0.49694341404239462</v>
      </c>
      <c r="CT2">
        <f t="array" ref="CT2">INDEX(Transcriptome!BQ$2:BQ$28,MATCH(1,(Transcriptome!$A$2:$A$28=$B2)*(Transcriptome!$C$2:$C$28=$E2),0))</f>
        <v>1</v>
      </c>
      <c r="CU2">
        <f t="array" ref="CU2">INDEX(Transcriptome!BR$2:BR$28,MATCH(1,(Transcriptome!$A$2:$A$28=$B2)*(Transcriptome!$C$2:$C$28=$E2),0))</f>
        <v>0.64149458034040685</v>
      </c>
    </row>
    <row r="3" spans="1:99" x14ac:dyDescent="0.15">
      <c r="A3">
        <f>'Measured Data'!A8</f>
        <v>1</v>
      </c>
      <c r="B3" s="369" t="s">
        <v>621</v>
      </c>
      <c r="C3" s="369" t="s">
        <v>549</v>
      </c>
      <c r="D3">
        <v>1</v>
      </c>
      <c r="E3" t="s">
        <v>553</v>
      </c>
      <c r="F3" s="306">
        <f>'Growth Regression'!R3</f>
        <v>1.3430555555532919</v>
      </c>
      <c r="G3" s="306">
        <f>'Growth Regression'!S3</f>
        <v>32.233333333279006</v>
      </c>
      <c r="H3">
        <f>AVERAGE('TL input - regression'!L4,'TL input - regression'!Q3)</f>
        <v>28.194444444444443</v>
      </c>
      <c r="I3">
        <f>AVERAGE('TL input - regression'!M4,'TL input - regression'!R3)</f>
        <v>3.5523978685612789</v>
      </c>
      <c r="J3">
        <f>AVERAGE('TL input - regression'!N4,'TL input - regression'!S3)</f>
        <v>0.16999999999999998</v>
      </c>
      <c r="K3">
        <f>AVERAGE('TL input - regression'!O4,'TL input - regression'!T3)</f>
        <v>3.7984132148564007</v>
      </c>
      <c r="L3">
        <f>AVERAGE('TL input - regression'!P4,'TL input - regression'!U3)</f>
        <v>9.1953763152903889</v>
      </c>
      <c r="M3">
        <f>'Growth Regression'!P3</f>
        <v>1.8681800578496242E-2</v>
      </c>
      <c r="N3">
        <f>M3/'Growth Regression'!$O$24</f>
        <v>0.83997190525436383</v>
      </c>
      <c r="O3">
        <f>'Post Process Calc.'!C24</f>
        <v>7.8987470217062788E-2</v>
      </c>
      <c r="P3">
        <f>'Post Process Calc.'!D24</f>
        <v>7.4588657167804009E-2</v>
      </c>
      <c r="Q3">
        <f>'Post Process Calc.'!E24</f>
        <v>-2.0423287838828527E-3</v>
      </c>
      <c r="R3">
        <f>'Post Process Calc.'!F24</f>
        <v>3.7994408868127813E-2</v>
      </c>
      <c r="S3">
        <f>'Post Process Calc.'!G24</f>
        <v>-1.3922071019428913E-3</v>
      </c>
      <c r="T3">
        <f t="shared" ref="T3:T15" si="2">P3/O3</f>
        <v>0.94430998945566236</v>
      </c>
      <c r="U3">
        <f t="shared" ref="U3:V15" si="3">O3/0.0016</f>
        <v>49.367168885664242</v>
      </c>
      <c r="V3">
        <f t="shared" si="3"/>
        <v>46.617910729877501</v>
      </c>
      <c r="W3">
        <f t="shared" si="0"/>
        <v>-1.2764554899267828</v>
      </c>
      <c r="X3">
        <f t="shared" si="0"/>
        <v>23.746505542579882</v>
      </c>
      <c r="Y3">
        <f t="shared" si="0"/>
        <v>-0.87012943871430704</v>
      </c>
      <c r="Z3">
        <v>100</v>
      </c>
      <c r="AA3">
        <v>0.32</v>
      </c>
      <c r="AB3">
        <v>7</v>
      </c>
      <c r="AC3">
        <v>0.7</v>
      </c>
      <c r="AD3">
        <f t="shared" si="1"/>
        <v>5.0118723362727164E-8</v>
      </c>
      <c r="AE3">
        <v>1</v>
      </c>
      <c r="AF3">
        <v>0.311</v>
      </c>
      <c r="AG3">
        <f t="array" ref="AG3">INDEX(Transcriptome!D$2:D$28,MATCH(1,(Transcriptome!$A$2:$A$28=$B3)*(Transcriptome!$C$2:$C$28=$E3),0))</f>
        <v>0.67697416347644135</v>
      </c>
      <c r="AH3">
        <f t="array" ref="AH3">INDEX(Transcriptome!E$2:E$28,MATCH(1,(Transcriptome!$A$2:$A$28=$B3)*(Transcriptome!$C$2:$C$28=$E3),0))</f>
        <v>0.97108591748632156</v>
      </c>
      <c r="AI3">
        <f t="array" ref="AI3">INDEX(Transcriptome!F$2:F$28,MATCH(1,(Transcriptome!$A$2:$A$28=$B3)*(Transcriptome!$C$2:$C$28=$E3),0))</f>
        <v>0.61159395105760916</v>
      </c>
      <c r="AJ3">
        <f t="array" ref="AJ3">INDEX(Transcriptome!G$2:G$28,MATCH(1,(Transcriptome!$A$2:$A$28=$B3)*(Transcriptome!$C$2:$C$28=$E3),0))</f>
        <v>0.75414555079240442</v>
      </c>
      <c r="AK3">
        <f t="array" ref="AK3">INDEX(Transcriptome!H$2:H$28,MATCH(1,(Transcriptome!$A$2:$A$28=$B3)*(Transcriptome!$C$2:$C$28=$E3),0))</f>
        <v>0</v>
      </c>
      <c r="AL3">
        <f t="array" ref="AL3">INDEX(Transcriptome!I$2:I$28,MATCH(1,(Transcriptome!$A$2:$A$28=$B3)*(Transcriptome!$C$2:$C$28=$E3),0))</f>
        <v>1.4844654585909585</v>
      </c>
      <c r="AM3">
        <f t="array" ref="AM3">INDEX(Transcriptome!J$2:J$28,MATCH(1,(Transcriptome!$A$2:$A$28=$B3)*(Transcriptome!$C$2:$C$28=$E3),0))</f>
        <v>0.85917975846206451</v>
      </c>
      <c r="AN3">
        <f t="array" ref="AN3">INDEX(Transcriptome!K$2:K$28,MATCH(1,(Transcriptome!$A$2:$A$28=$B3)*(Transcriptome!$C$2:$C$28=$E3),0))</f>
        <v>0.67979984064438015</v>
      </c>
      <c r="AO3">
        <f t="array" ref="AO3">INDEX(Transcriptome!L$2:L$28,MATCH(1,(Transcriptome!$A$2:$A$28=$B3)*(Transcriptome!$C$2:$C$28=$E3),0))</f>
        <v>0.86197397339629678</v>
      </c>
      <c r="AP3">
        <f t="array" ref="AP3">INDEX(Transcriptome!M$2:M$28,MATCH(1,(Transcriptome!$A$2:$A$28=$B3)*(Transcriptome!$C$2:$C$28=$E3),0))</f>
        <v>0.41489292893504365</v>
      </c>
      <c r="AQ3">
        <f t="array" ref="AQ3">INDEX(Transcriptome!N$2:N$28,MATCH(1,(Transcriptome!$A$2:$A$28=$B3)*(Transcriptome!$C$2:$C$28=$E3),0))</f>
        <v>1.0192056884379528</v>
      </c>
      <c r="AR3">
        <f t="array" ref="AR3">INDEX(Transcriptome!O$2:O$28,MATCH(1,(Transcriptome!$A$2:$A$28=$B3)*(Transcriptome!$C$2:$C$28=$E3),0))</f>
        <v>1.1375110307944778</v>
      </c>
      <c r="AS3">
        <f t="array" ref="AS3">INDEX(Transcriptome!P$2:P$28,MATCH(1,(Transcriptome!$A$2:$A$28=$B3)*(Transcriptome!$C$2:$C$28=$E3),0))</f>
        <v>1.0221744298686861</v>
      </c>
      <c r="AT3">
        <f t="array" ref="AT3">INDEX(Transcriptome!Q$2:Q$28,MATCH(1,(Transcriptome!$A$2:$A$28=$B3)*(Transcriptome!$C$2:$C$28=$E3),0))</f>
        <v>0.6034062973983999</v>
      </c>
      <c r="AU3">
        <f t="array" ref="AU3">INDEX(Transcriptome!R$2:R$28,MATCH(1,(Transcriptome!$A$2:$A$28=$B3)*(Transcriptome!$C$2:$C$28=$E3),0))</f>
        <v>0.65575695671676482</v>
      </c>
      <c r="AV3">
        <f t="array" ref="AV3">INDEX(Transcriptome!S$2:S$28,MATCH(1,(Transcriptome!$A$2:$A$28=$B3)*(Transcriptome!$C$2:$C$28=$E3),0))</f>
        <v>0.51876323893668463</v>
      </c>
      <c r="AW3">
        <f t="array" ref="AW3">INDEX(Transcriptome!T$2:T$28,MATCH(1,(Transcriptome!$A$2:$A$28=$B3)*(Transcriptome!$C$2:$C$28=$E3),0))</f>
        <v>1.4338252541535452</v>
      </c>
      <c r="AX3">
        <f t="array" ref="AX3">INDEX(Transcriptome!U$2:U$28,MATCH(1,(Transcriptome!$A$2:$A$28=$B3)*(Transcriptome!$C$2:$C$28=$E3),0))</f>
        <v>3.3039930251733853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1.0224305545246637</v>
      </c>
      <c r="BB3">
        <f t="array" ref="BB3">INDEX(Transcriptome!Y$2:Y$28,MATCH(1,(Transcriptome!$A$2:$A$28=$B3)*(Transcriptome!$C$2:$C$28=$E3),0))</f>
        <v>0</v>
      </c>
      <c r="BC3">
        <f t="array" ref="BC3">INDEX(Transcriptome!Z$2:Z$28,MATCH(1,(Transcriptome!$A$2:$A$28=$B3)*(Transcriptome!$C$2:$C$28=$E3),0))</f>
        <v>0.38707518087448878</v>
      </c>
      <c r="BD3">
        <f t="array" ref="BD3">INDEX(Transcriptome!AA$2:AA$28,MATCH(1,(Transcriptome!$A$2:$A$28=$B3)*(Transcriptome!$C$2:$C$28=$E3),0))</f>
        <v>1.0007014531014189</v>
      </c>
      <c r="BE3">
        <f t="array" ref="BE3">INDEX(Transcriptome!AB$2:AB$28,MATCH(1,(Transcriptome!$A$2:$A$28=$B3)*(Transcriptome!$C$2:$C$28=$E3),0))</f>
        <v>0.45922207189374725</v>
      </c>
      <c r="BF3">
        <f t="array" ref="BF3">INDEX(Transcriptome!AC$2:AC$28,MATCH(1,(Transcriptome!$A$2:$A$28=$B3)*(Transcriptome!$C$2:$C$28=$E3),0))</f>
        <v>1.9237196641470735</v>
      </c>
      <c r="BG3">
        <f t="array" ref="BG3">INDEX(Transcriptome!AD$2:AD$28,MATCH(1,(Transcriptome!$A$2:$A$28=$B3)*(Transcriptome!$C$2:$C$28=$E3),0))</f>
        <v>1.032816463227298</v>
      </c>
      <c r="BH3">
        <f t="array" ref="BH3">INDEX(Transcriptome!AE$2:AE$28,MATCH(1,(Transcriptome!$A$2:$A$28=$B3)*(Transcriptome!$C$2:$C$28=$E3),0))</f>
        <v>2.7640811294278844</v>
      </c>
      <c r="BI3">
        <f t="array" ref="BI3">INDEX(Transcriptome!AF$2:AF$28,MATCH(1,(Transcriptome!$A$2:$A$28=$B3)*(Transcriptome!$C$2:$C$28=$E3),0))</f>
        <v>1.0852354300960789</v>
      </c>
      <c r="BJ3">
        <f t="array" ref="BJ3">INDEX(Transcriptome!AG$2:AG$28,MATCH(1,(Transcriptome!$A$2:$A$28=$B3)*(Transcriptome!$C$2:$C$28=$E3),0))</f>
        <v>1.1522363311649035</v>
      </c>
      <c r="BK3">
        <f t="array" ref="BK3">INDEX(Transcriptome!AH$2:AH$28,MATCH(1,(Transcriptome!$A$2:$A$28=$B3)*(Transcriptome!$C$2:$C$28=$E3),0))</f>
        <v>2.6437399796589114</v>
      </c>
      <c r="BL3">
        <f t="array" ref="BL3">INDEX(Transcriptome!AI$2:AI$28,MATCH(1,(Transcriptome!$A$2:$A$28=$B3)*(Transcriptome!$C$2:$C$28=$E3),0))</f>
        <v>0.82173758258465357</v>
      </c>
      <c r="BM3">
        <f t="array" ref="BM3">INDEX(Transcriptome!AJ$2:AJ$28,MATCH(1,(Transcriptome!$A$2:$A$28=$B3)*(Transcriptome!$C$2:$C$28=$E3),0))</f>
        <v>1.051351329393547</v>
      </c>
      <c r="BN3">
        <f t="array" ref="BN3">INDEX(Transcriptome!AK$2:AK$28,MATCH(1,(Transcriptome!$A$2:$A$28=$B3)*(Transcriptome!$C$2:$C$28=$E3),0))</f>
        <v>0.9880498731503139</v>
      </c>
      <c r="BO3">
        <f t="array" ref="BO3">INDEX(Transcriptome!AL$2:AL$28,MATCH(1,(Transcriptome!$A$2:$A$28=$B3)*(Transcriptome!$C$2:$C$28=$E3),0))</f>
        <v>1</v>
      </c>
      <c r="BP3">
        <f t="array" ref="BP3">INDEX(Transcriptome!AM$2:AM$28,MATCH(1,(Transcriptome!$A$2:$A$28=$B3)*(Transcriptome!$C$2:$C$28=$E3),0))</f>
        <v>0.45099822174046988</v>
      </c>
      <c r="BQ3">
        <f t="array" ref="BQ3">INDEX(Transcriptome!AN$2:AN$28,MATCH(1,(Transcriptome!$A$2:$A$28=$B3)*(Transcriptome!$C$2:$C$28=$E3),0))</f>
        <v>0.69927272792717565</v>
      </c>
      <c r="BR3">
        <f t="array" ref="BR3">INDEX(Transcriptome!AO$2:AO$28,MATCH(1,(Transcriptome!$A$2:$A$28=$B3)*(Transcriptome!$C$2:$C$28=$E3),0))</f>
        <v>1.4332145824757092</v>
      </c>
      <c r="BS3">
        <f t="array" ref="BS3">INDEX(Transcriptome!AP$2:AP$28,MATCH(1,(Transcriptome!$A$2:$A$28=$B3)*(Transcriptome!$C$2:$C$28=$E3),0))</f>
        <v>1.0463433183368731</v>
      </c>
      <c r="BT3">
        <f t="array" ref="BT3">INDEX(Transcriptome!AQ$2:AQ$28,MATCH(1,(Transcriptome!$A$2:$A$28=$B3)*(Transcriptome!$C$2:$C$28=$E3),0))</f>
        <v>1.8203185065571639</v>
      </c>
      <c r="BU3">
        <f t="array" ref="BU3">INDEX(Transcriptome!AR$2:AR$28,MATCH(1,(Transcriptome!$A$2:$A$28=$B3)*(Transcriptome!$C$2:$C$28=$E3),0))</f>
        <v>0.58064505333843308</v>
      </c>
      <c r="BV3">
        <f t="array" ref="BV3">INDEX(Transcriptome!AS$2:AS$28,MATCH(1,(Transcriptome!$A$2:$A$28=$B3)*(Transcriptome!$C$2:$C$28=$E3),0))</f>
        <v>1.0994730472011087</v>
      </c>
      <c r="BW3">
        <f t="array" ref="BW3">INDEX(Transcriptome!AT$2:AT$28,MATCH(1,(Transcriptome!$A$2:$A$28=$B3)*(Transcriptome!$C$2:$C$28=$E3),0))</f>
        <v>0.78913635335171373</v>
      </c>
      <c r="BX3">
        <f t="array" ref="BX3">INDEX(Transcriptome!AU$2:AU$28,MATCH(1,(Transcriptome!$A$2:$A$28=$B3)*(Transcriptome!$C$2:$C$28=$E3),0))</f>
        <v>1.0955732276146837</v>
      </c>
      <c r="BY3">
        <f t="array" ref="BY3">INDEX(Transcriptome!AV$2:AV$28,MATCH(1,(Transcriptome!$A$2:$A$28=$B3)*(Transcriptome!$C$2:$C$28=$E3),0))</f>
        <v>0.77932074550089292</v>
      </c>
      <c r="BZ3">
        <f t="array" ref="BZ3">INDEX(Transcriptome!AW$2:AW$28,MATCH(1,(Transcriptome!$A$2:$A$28=$B3)*(Transcriptome!$C$2:$C$28=$E3),0))</f>
        <v>0.3574610921833562</v>
      </c>
      <c r="CA3">
        <f t="array" ref="CA3">INDEX(Transcriptome!AX$2:AX$28,MATCH(1,(Transcriptome!$A$2:$A$28=$B3)*(Transcriptome!$C$2:$C$28=$E3),0))</f>
        <v>0.60924159907591313</v>
      </c>
      <c r="CB3">
        <f t="array" ref="CB3">INDEX(Transcriptome!AY$2:AY$28,MATCH(1,(Transcriptome!$A$2:$A$28=$B3)*(Transcriptome!$C$2:$C$28=$E3),0))</f>
        <v>1.3302930418847048</v>
      </c>
      <c r="CC3">
        <f t="array" ref="CC3">INDEX(Transcriptome!AZ$2:AZ$28,MATCH(1,(Transcriptome!$A$2:$A$28=$B3)*(Transcriptome!$C$2:$C$28=$E3),0))</f>
        <v>0.17765192077586467</v>
      </c>
      <c r="CD3">
        <f t="array" ref="CD3">INDEX(Transcriptome!BA$2:BA$28,MATCH(1,(Transcriptome!$A$2:$A$28=$B3)*(Transcriptome!$C$2:$C$28=$E3),0))</f>
        <v>3.9265845220091813</v>
      </c>
      <c r="CE3">
        <f t="array" ref="CE3">INDEX(Transcriptome!BB$2:BB$28,MATCH(1,(Transcriptome!$A$2:$A$28=$B3)*(Transcriptome!$C$2:$C$28=$E3),0))</f>
        <v>1.7652237467739826</v>
      </c>
      <c r="CF3">
        <f t="array" ref="CF3">INDEX(Transcriptome!BC$2:BC$28,MATCH(1,(Transcriptome!$A$2:$A$28=$B3)*(Transcriptome!$C$2:$C$28=$E3),0))</f>
        <v>0</v>
      </c>
      <c r="CG3">
        <f t="array" ref="CG3">INDEX(Transcriptome!BD$2:BD$28,MATCH(1,(Transcriptome!$A$2:$A$28=$B3)*(Transcriptome!$C$2:$C$28=$E3),0))</f>
        <v>2.0340158590476496</v>
      </c>
      <c r="CH3">
        <f t="array" ref="CH3">INDEX(Transcriptome!BE$2:BE$28,MATCH(1,(Transcriptome!$A$2:$A$28=$B3)*(Transcriptome!$C$2:$C$28=$E3),0))</f>
        <v>1.2384675842141977</v>
      </c>
      <c r="CI3">
        <f t="array" ref="CI3">INDEX(Transcriptome!BF$2:BF$28,MATCH(1,(Transcriptome!$A$2:$A$28=$B3)*(Transcriptome!$C$2:$C$28=$E3),0))</f>
        <v>1.7891928532218493</v>
      </c>
      <c r="CJ3">
        <f t="array" ref="CJ3">INDEX(Transcriptome!BG$2:BG$28,MATCH(1,(Transcriptome!$A$2:$A$28=$B3)*(Transcriptome!$C$2:$C$28=$E3),0))</f>
        <v>1.3443070491583662</v>
      </c>
      <c r="CK3">
        <f t="array" ref="CK3">INDEX(Transcriptome!BH$2:BH$28,MATCH(1,(Transcriptome!$A$2:$A$28=$B3)*(Transcriptome!$C$2:$C$28=$E3),0))</f>
        <v>0.49694341404239462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1.9331551708389507</v>
      </c>
      <c r="CO3">
        <f t="array" ref="CO3">INDEX(Transcriptome!BL$2:BL$28,MATCH(1,(Transcriptome!$A$2:$A$28=$B3)*(Transcriptome!$C$2:$C$28=$E3),0))</f>
        <v>1.0132237266750053</v>
      </c>
      <c r="CP3">
        <f t="array" ref="CP3">INDEX(Transcriptome!BM$2:BM$28,MATCH(1,(Transcriptome!$A$2:$A$28=$B3)*(Transcriptome!$C$2:$C$28=$E3),0))</f>
        <v>1.6368006957882133</v>
      </c>
      <c r="CQ3">
        <f t="array" ref="CQ3">INDEX(Transcriptome!BN$2:BN$28,MATCH(1,(Transcriptome!$A$2:$A$28=$B3)*(Transcriptome!$C$2:$C$28=$E3),0))</f>
        <v>6.7893281635503575</v>
      </c>
      <c r="CR3">
        <f t="array" ref="CR3">INDEX(Transcriptome!BO$2:BO$28,MATCH(1,(Transcriptome!$A$2:$A$28=$B3)*(Transcriptome!$C$2:$C$28=$E3),0))</f>
        <v>3.2652696236340111</v>
      </c>
      <c r="CS3">
        <f t="array" ref="CS3">INDEX(Transcriptome!BP$2:BP$28,MATCH(1,(Transcriptome!$A$2:$A$28=$B3)*(Transcriptome!$C$2:$C$28=$E3),0))</f>
        <v>0.49694341404239462</v>
      </c>
      <c r="CT3">
        <f t="array" ref="CT3">INDEX(Transcriptome!BQ$2:BQ$28,MATCH(1,(Transcriptome!$A$2:$A$28=$B3)*(Transcriptome!$C$2:$C$28=$E3),0))</f>
        <v>1</v>
      </c>
      <c r="CU3">
        <f t="array" ref="CU3">INDEX(Transcriptome!BR$2:BR$28,MATCH(1,(Transcriptome!$A$2:$A$28=$B3)*(Transcriptome!$C$2:$C$28=$E3),0))</f>
        <v>0.64149458034040685</v>
      </c>
    </row>
    <row r="4" spans="1:99" x14ac:dyDescent="0.15">
      <c r="A4">
        <f>'Measured Data'!A9</f>
        <v>2</v>
      </c>
      <c r="B4" s="369" t="s">
        <v>621</v>
      </c>
      <c r="C4" s="369" t="s">
        <v>549</v>
      </c>
      <c r="D4">
        <v>1</v>
      </c>
      <c r="E4" t="s">
        <v>553</v>
      </c>
      <c r="F4" s="306">
        <f>'Growth Regression'!R4</f>
        <v>2.3940972222189885</v>
      </c>
      <c r="G4" s="306">
        <f>'Growth Regression'!S4</f>
        <v>57.458333333255723</v>
      </c>
      <c r="H4">
        <f>AVERAGE('TL input - regression'!L5,'TL input - regression'!Q4)</f>
        <v>26.527777777777779</v>
      </c>
      <c r="I4">
        <f>AVERAGE('TL input - regression'!M5,'TL input - regression'!R4)</f>
        <v>4.3294849023090585</v>
      </c>
      <c r="J4">
        <f>AVERAGE('TL input - regression'!N5,'TL input - regression'!S4)</f>
        <v>0.20500000000000002</v>
      </c>
      <c r="K4">
        <f>AVERAGE('TL input - regression'!O5,'TL input - regression'!T4)</f>
        <v>2.8369838809182637</v>
      </c>
      <c r="L4">
        <f>AVERAGE('TL input - regression'!P5,'TL input - regression'!U4)</f>
        <v>9.2707804236159319</v>
      </c>
      <c r="M4">
        <f>'Growth Regression'!P4</f>
        <v>1.6953010552766736E-2</v>
      </c>
      <c r="N4">
        <f>M4/'Growth Regression'!$O$24</f>
        <v>0.76224197522993997</v>
      </c>
      <c r="O4">
        <f>'Post Process Calc.'!C25</f>
        <v>5.5657530632110798E-2</v>
      </c>
      <c r="P4">
        <f>'Post Process Calc.'!D25</f>
        <v>3.3475557750086163E-2</v>
      </c>
      <c r="Q4">
        <f>'Post Process Calc.'!E25</f>
        <v>-1.5625556541085249E-3</v>
      </c>
      <c r="R4">
        <f>'Post Process Calc.'!F25</f>
        <v>3.3876678545710082E-2</v>
      </c>
      <c r="S4">
        <f>'Post Process Calc.'!G25</f>
        <v>7.8950881067768087E-4</v>
      </c>
      <c r="T4">
        <f t="shared" si="2"/>
        <v>0.60145603604578401</v>
      </c>
      <c r="U4">
        <f t="shared" si="3"/>
        <v>34.785956645069248</v>
      </c>
      <c r="V4">
        <f t="shared" si="3"/>
        <v>20.922223593803849</v>
      </c>
      <c r="W4">
        <f t="shared" si="0"/>
        <v>-0.97659728381782807</v>
      </c>
      <c r="X4">
        <f t="shared" si="0"/>
        <v>21.172924091068801</v>
      </c>
      <c r="Y4">
        <f t="shared" si="0"/>
        <v>0.49344300667355051</v>
      </c>
      <c r="Z4">
        <v>100</v>
      </c>
      <c r="AA4">
        <v>0.32</v>
      </c>
      <c r="AB4">
        <v>7</v>
      </c>
      <c r="AC4">
        <v>0.7</v>
      </c>
      <c r="AD4">
        <f t="shared" si="1"/>
        <v>5.0118723362727164E-8</v>
      </c>
      <c r="AE4">
        <v>1</v>
      </c>
      <c r="AF4">
        <v>0.311</v>
      </c>
      <c r="AG4">
        <f t="array" ref="AG4">INDEX(Transcriptome!D$2:D$28,MATCH(1,(Transcriptome!$A$2:$A$28=$B4)*(Transcriptome!$C$2:$C$28=$E4),0))</f>
        <v>0.67697416347644135</v>
      </c>
      <c r="AH4">
        <f t="array" ref="AH4">INDEX(Transcriptome!E$2:E$28,MATCH(1,(Transcriptome!$A$2:$A$28=$B4)*(Transcriptome!$C$2:$C$28=$E4),0))</f>
        <v>0.97108591748632156</v>
      </c>
      <c r="AI4">
        <f t="array" ref="AI4">INDEX(Transcriptome!F$2:F$28,MATCH(1,(Transcriptome!$A$2:$A$28=$B4)*(Transcriptome!$C$2:$C$28=$E4),0))</f>
        <v>0.61159395105760916</v>
      </c>
      <c r="AJ4">
        <f t="array" ref="AJ4">INDEX(Transcriptome!G$2:G$28,MATCH(1,(Transcriptome!$A$2:$A$28=$B4)*(Transcriptome!$C$2:$C$28=$E4),0))</f>
        <v>0.75414555079240442</v>
      </c>
      <c r="AK4">
        <f t="array" ref="AK4">INDEX(Transcriptome!H$2:H$28,MATCH(1,(Transcriptome!$A$2:$A$28=$B4)*(Transcriptome!$C$2:$C$28=$E4),0))</f>
        <v>0</v>
      </c>
      <c r="AL4">
        <f t="array" ref="AL4">INDEX(Transcriptome!I$2:I$28,MATCH(1,(Transcriptome!$A$2:$A$28=$B4)*(Transcriptome!$C$2:$C$28=$E4),0))</f>
        <v>1.4844654585909585</v>
      </c>
      <c r="AM4">
        <f t="array" ref="AM4">INDEX(Transcriptome!J$2:J$28,MATCH(1,(Transcriptome!$A$2:$A$28=$B4)*(Transcriptome!$C$2:$C$28=$E4),0))</f>
        <v>0.85917975846206451</v>
      </c>
      <c r="AN4">
        <f t="array" ref="AN4">INDEX(Transcriptome!K$2:K$28,MATCH(1,(Transcriptome!$A$2:$A$28=$B4)*(Transcriptome!$C$2:$C$28=$E4),0))</f>
        <v>0.67979984064438015</v>
      </c>
      <c r="AO4">
        <f t="array" ref="AO4">INDEX(Transcriptome!L$2:L$28,MATCH(1,(Transcriptome!$A$2:$A$28=$B4)*(Transcriptome!$C$2:$C$28=$E4),0))</f>
        <v>0.86197397339629678</v>
      </c>
      <c r="AP4">
        <f t="array" ref="AP4">INDEX(Transcriptome!M$2:M$28,MATCH(1,(Transcriptome!$A$2:$A$28=$B4)*(Transcriptome!$C$2:$C$28=$E4),0))</f>
        <v>0.41489292893504365</v>
      </c>
      <c r="AQ4">
        <f t="array" ref="AQ4">INDEX(Transcriptome!N$2:N$28,MATCH(1,(Transcriptome!$A$2:$A$28=$B4)*(Transcriptome!$C$2:$C$28=$E4),0))</f>
        <v>1.0192056884379528</v>
      </c>
      <c r="AR4">
        <f t="array" ref="AR4">INDEX(Transcriptome!O$2:O$28,MATCH(1,(Transcriptome!$A$2:$A$28=$B4)*(Transcriptome!$C$2:$C$28=$E4),0))</f>
        <v>1.1375110307944778</v>
      </c>
      <c r="AS4">
        <f t="array" ref="AS4">INDEX(Transcriptome!P$2:P$28,MATCH(1,(Transcriptome!$A$2:$A$28=$B4)*(Transcriptome!$C$2:$C$28=$E4),0))</f>
        <v>1.0221744298686861</v>
      </c>
      <c r="AT4">
        <f t="array" ref="AT4">INDEX(Transcriptome!Q$2:Q$28,MATCH(1,(Transcriptome!$A$2:$A$28=$B4)*(Transcriptome!$C$2:$C$28=$E4),0))</f>
        <v>0.6034062973983999</v>
      </c>
      <c r="AU4">
        <f t="array" ref="AU4">INDEX(Transcriptome!R$2:R$28,MATCH(1,(Transcriptome!$A$2:$A$28=$B4)*(Transcriptome!$C$2:$C$28=$E4),0))</f>
        <v>0.65575695671676482</v>
      </c>
      <c r="AV4">
        <f t="array" ref="AV4">INDEX(Transcriptome!S$2:S$28,MATCH(1,(Transcriptome!$A$2:$A$28=$B4)*(Transcriptome!$C$2:$C$28=$E4),0))</f>
        <v>0.51876323893668463</v>
      </c>
      <c r="AW4">
        <f t="array" ref="AW4">INDEX(Transcriptome!T$2:T$28,MATCH(1,(Transcriptome!$A$2:$A$28=$B4)*(Transcriptome!$C$2:$C$28=$E4),0))</f>
        <v>1.4338252541535452</v>
      </c>
      <c r="AX4">
        <f t="array" ref="AX4">INDEX(Transcriptome!U$2:U$28,MATCH(1,(Transcriptome!$A$2:$A$28=$B4)*(Transcriptome!$C$2:$C$28=$E4),0))</f>
        <v>3.3039930251733853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1.0224305545246637</v>
      </c>
      <c r="BB4">
        <f t="array" ref="BB4">INDEX(Transcriptome!Y$2:Y$28,MATCH(1,(Transcriptome!$A$2:$A$28=$B4)*(Transcriptome!$C$2:$C$28=$E4),0))</f>
        <v>0</v>
      </c>
      <c r="BC4">
        <f t="array" ref="BC4">INDEX(Transcriptome!Z$2:Z$28,MATCH(1,(Transcriptome!$A$2:$A$28=$B4)*(Transcriptome!$C$2:$C$28=$E4),0))</f>
        <v>0.38707518087448878</v>
      </c>
      <c r="BD4">
        <f t="array" ref="BD4">INDEX(Transcriptome!AA$2:AA$28,MATCH(1,(Transcriptome!$A$2:$A$28=$B4)*(Transcriptome!$C$2:$C$28=$E4),0))</f>
        <v>1.0007014531014189</v>
      </c>
      <c r="BE4">
        <f t="array" ref="BE4">INDEX(Transcriptome!AB$2:AB$28,MATCH(1,(Transcriptome!$A$2:$A$28=$B4)*(Transcriptome!$C$2:$C$28=$E4),0))</f>
        <v>0.45922207189374725</v>
      </c>
      <c r="BF4">
        <f t="array" ref="BF4">INDEX(Transcriptome!AC$2:AC$28,MATCH(1,(Transcriptome!$A$2:$A$28=$B4)*(Transcriptome!$C$2:$C$28=$E4),0))</f>
        <v>1.9237196641470735</v>
      </c>
      <c r="BG4">
        <f t="array" ref="BG4">INDEX(Transcriptome!AD$2:AD$28,MATCH(1,(Transcriptome!$A$2:$A$28=$B4)*(Transcriptome!$C$2:$C$28=$E4),0))</f>
        <v>1.032816463227298</v>
      </c>
      <c r="BH4">
        <f t="array" ref="BH4">INDEX(Transcriptome!AE$2:AE$28,MATCH(1,(Transcriptome!$A$2:$A$28=$B4)*(Transcriptome!$C$2:$C$28=$E4),0))</f>
        <v>2.7640811294278844</v>
      </c>
      <c r="BI4">
        <f t="array" ref="BI4">INDEX(Transcriptome!AF$2:AF$28,MATCH(1,(Transcriptome!$A$2:$A$28=$B4)*(Transcriptome!$C$2:$C$28=$E4),0))</f>
        <v>1.0852354300960789</v>
      </c>
      <c r="BJ4">
        <f t="array" ref="BJ4">INDEX(Transcriptome!AG$2:AG$28,MATCH(1,(Transcriptome!$A$2:$A$28=$B4)*(Transcriptome!$C$2:$C$28=$E4),0))</f>
        <v>1.1522363311649035</v>
      </c>
      <c r="BK4">
        <f t="array" ref="BK4">INDEX(Transcriptome!AH$2:AH$28,MATCH(1,(Transcriptome!$A$2:$A$28=$B4)*(Transcriptome!$C$2:$C$28=$E4),0))</f>
        <v>2.6437399796589114</v>
      </c>
      <c r="BL4">
        <f t="array" ref="BL4">INDEX(Transcriptome!AI$2:AI$28,MATCH(1,(Transcriptome!$A$2:$A$28=$B4)*(Transcriptome!$C$2:$C$28=$E4),0))</f>
        <v>0.82173758258465357</v>
      </c>
      <c r="BM4">
        <f t="array" ref="BM4">INDEX(Transcriptome!AJ$2:AJ$28,MATCH(1,(Transcriptome!$A$2:$A$28=$B4)*(Transcriptome!$C$2:$C$28=$E4),0))</f>
        <v>1.051351329393547</v>
      </c>
      <c r="BN4">
        <f t="array" ref="BN4">INDEX(Transcriptome!AK$2:AK$28,MATCH(1,(Transcriptome!$A$2:$A$28=$B4)*(Transcriptome!$C$2:$C$28=$E4),0))</f>
        <v>0.9880498731503139</v>
      </c>
      <c r="BO4">
        <f t="array" ref="BO4">INDEX(Transcriptome!AL$2:AL$28,MATCH(1,(Transcriptome!$A$2:$A$28=$B4)*(Transcriptome!$C$2:$C$28=$E4),0))</f>
        <v>1</v>
      </c>
      <c r="BP4">
        <f t="array" ref="BP4">INDEX(Transcriptome!AM$2:AM$28,MATCH(1,(Transcriptome!$A$2:$A$28=$B4)*(Transcriptome!$C$2:$C$28=$E4),0))</f>
        <v>0.45099822174046988</v>
      </c>
      <c r="BQ4">
        <f t="array" ref="BQ4">INDEX(Transcriptome!AN$2:AN$28,MATCH(1,(Transcriptome!$A$2:$A$28=$B4)*(Transcriptome!$C$2:$C$28=$E4),0))</f>
        <v>0.69927272792717565</v>
      </c>
      <c r="BR4">
        <f t="array" ref="BR4">INDEX(Transcriptome!AO$2:AO$28,MATCH(1,(Transcriptome!$A$2:$A$28=$B4)*(Transcriptome!$C$2:$C$28=$E4),0))</f>
        <v>1.4332145824757092</v>
      </c>
      <c r="BS4">
        <f t="array" ref="BS4">INDEX(Transcriptome!AP$2:AP$28,MATCH(1,(Transcriptome!$A$2:$A$28=$B4)*(Transcriptome!$C$2:$C$28=$E4),0))</f>
        <v>1.0463433183368731</v>
      </c>
      <c r="BT4">
        <f t="array" ref="BT4">INDEX(Transcriptome!AQ$2:AQ$28,MATCH(1,(Transcriptome!$A$2:$A$28=$B4)*(Transcriptome!$C$2:$C$28=$E4),0))</f>
        <v>1.8203185065571639</v>
      </c>
      <c r="BU4">
        <f t="array" ref="BU4">INDEX(Transcriptome!AR$2:AR$28,MATCH(1,(Transcriptome!$A$2:$A$28=$B4)*(Transcriptome!$C$2:$C$28=$E4),0))</f>
        <v>0.58064505333843308</v>
      </c>
      <c r="BV4">
        <f t="array" ref="BV4">INDEX(Transcriptome!AS$2:AS$28,MATCH(1,(Transcriptome!$A$2:$A$28=$B4)*(Transcriptome!$C$2:$C$28=$E4),0))</f>
        <v>1.0994730472011087</v>
      </c>
      <c r="BW4">
        <f t="array" ref="BW4">INDEX(Transcriptome!AT$2:AT$28,MATCH(1,(Transcriptome!$A$2:$A$28=$B4)*(Transcriptome!$C$2:$C$28=$E4),0))</f>
        <v>0.78913635335171373</v>
      </c>
      <c r="BX4">
        <f t="array" ref="BX4">INDEX(Transcriptome!AU$2:AU$28,MATCH(1,(Transcriptome!$A$2:$A$28=$B4)*(Transcriptome!$C$2:$C$28=$E4),0))</f>
        <v>1.0955732276146837</v>
      </c>
      <c r="BY4">
        <f t="array" ref="BY4">INDEX(Transcriptome!AV$2:AV$28,MATCH(1,(Transcriptome!$A$2:$A$28=$B4)*(Transcriptome!$C$2:$C$28=$E4),0))</f>
        <v>0.77932074550089292</v>
      </c>
      <c r="BZ4">
        <f t="array" ref="BZ4">INDEX(Transcriptome!AW$2:AW$28,MATCH(1,(Transcriptome!$A$2:$A$28=$B4)*(Transcriptome!$C$2:$C$28=$E4),0))</f>
        <v>0.3574610921833562</v>
      </c>
      <c r="CA4">
        <f t="array" ref="CA4">INDEX(Transcriptome!AX$2:AX$28,MATCH(1,(Transcriptome!$A$2:$A$28=$B4)*(Transcriptome!$C$2:$C$28=$E4),0))</f>
        <v>0.60924159907591313</v>
      </c>
      <c r="CB4">
        <f t="array" ref="CB4">INDEX(Transcriptome!AY$2:AY$28,MATCH(1,(Transcriptome!$A$2:$A$28=$B4)*(Transcriptome!$C$2:$C$28=$E4),0))</f>
        <v>1.3302930418847048</v>
      </c>
      <c r="CC4">
        <f t="array" ref="CC4">INDEX(Transcriptome!AZ$2:AZ$28,MATCH(1,(Transcriptome!$A$2:$A$28=$B4)*(Transcriptome!$C$2:$C$28=$E4),0))</f>
        <v>0.17765192077586467</v>
      </c>
      <c r="CD4">
        <f t="array" ref="CD4">INDEX(Transcriptome!BA$2:BA$28,MATCH(1,(Transcriptome!$A$2:$A$28=$B4)*(Transcriptome!$C$2:$C$28=$E4),0))</f>
        <v>3.9265845220091813</v>
      </c>
      <c r="CE4">
        <f t="array" ref="CE4">INDEX(Transcriptome!BB$2:BB$28,MATCH(1,(Transcriptome!$A$2:$A$28=$B4)*(Transcriptome!$C$2:$C$28=$E4),0))</f>
        <v>1.7652237467739826</v>
      </c>
      <c r="CF4">
        <f t="array" ref="CF4">INDEX(Transcriptome!BC$2:BC$28,MATCH(1,(Transcriptome!$A$2:$A$28=$B4)*(Transcriptome!$C$2:$C$28=$E4),0))</f>
        <v>0</v>
      </c>
      <c r="CG4">
        <f t="array" ref="CG4">INDEX(Transcriptome!BD$2:BD$28,MATCH(1,(Transcriptome!$A$2:$A$28=$B4)*(Transcriptome!$C$2:$C$28=$E4),0))</f>
        <v>2.0340158590476496</v>
      </c>
      <c r="CH4">
        <f t="array" ref="CH4">INDEX(Transcriptome!BE$2:BE$28,MATCH(1,(Transcriptome!$A$2:$A$28=$B4)*(Transcriptome!$C$2:$C$28=$E4),0))</f>
        <v>1.2384675842141977</v>
      </c>
      <c r="CI4">
        <f t="array" ref="CI4">INDEX(Transcriptome!BF$2:BF$28,MATCH(1,(Transcriptome!$A$2:$A$28=$B4)*(Transcriptome!$C$2:$C$28=$E4),0))</f>
        <v>1.7891928532218493</v>
      </c>
      <c r="CJ4">
        <f t="array" ref="CJ4">INDEX(Transcriptome!BG$2:BG$28,MATCH(1,(Transcriptome!$A$2:$A$28=$B4)*(Transcriptome!$C$2:$C$28=$E4),0))</f>
        <v>1.3443070491583662</v>
      </c>
      <c r="CK4">
        <f t="array" ref="CK4">INDEX(Transcriptome!BH$2:BH$28,MATCH(1,(Transcriptome!$A$2:$A$28=$B4)*(Transcriptome!$C$2:$C$28=$E4),0))</f>
        <v>0.49694341404239462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1.9331551708389507</v>
      </c>
      <c r="CO4">
        <f t="array" ref="CO4">INDEX(Transcriptome!BL$2:BL$28,MATCH(1,(Transcriptome!$A$2:$A$28=$B4)*(Transcriptome!$C$2:$C$28=$E4),0))</f>
        <v>1.0132237266750053</v>
      </c>
      <c r="CP4">
        <f t="array" ref="CP4">INDEX(Transcriptome!BM$2:BM$28,MATCH(1,(Transcriptome!$A$2:$A$28=$B4)*(Transcriptome!$C$2:$C$28=$E4),0))</f>
        <v>1.6368006957882133</v>
      </c>
      <c r="CQ4">
        <f t="array" ref="CQ4">INDEX(Transcriptome!BN$2:BN$28,MATCH(1,(Transcriptome!$A$2:$A$28=$B4)*(Transcriptome!$C$2:$C$28=$E4),0))</f>
        <v>6.7893281635503575</v>
      </c>
      <c r="CR4">
        <f t="array" ref="CR4">INDEX(Transcriptome!BO$2:BO$28,MATCH(1,(Transcriptome!$A$2:$A$28=$B4)*(Transcriptome!$C$2:$C$28=$E4),0))</f>
        <v>3.2652696236340111</v>
      </c>
      <c r="CS4">
        <f t="array" ref="CS4">INDEX(Transcriptome!BP$2:BP$28,MATCH(1,(Transcriptome!$A$2:$A$28=$B4)*(Transcriptome!$C$2:$C$28=$E4),0))</f>
        <v>0.49694341404239462</v>
      </c>
      <c r="CT4">
        <f t="array" ref="CT4">INDEX(Transcriptome!BQ$2:BQ$28,MATCH(1,(Transcriptome!$A$2:$A$28=$B4)*(Transcriptome!$C$2:$C$28=$E4),0))</f>
        <v>1</v>
      </c>
      <c r="CU4">
        <f t="array" ref="CU4">INDEX(Transcriptome!BR$2:BR$28,MATCH(1,(Transcriptome!$A$2:$A$28=$B4)*(Transcriptome!$C$2:$C$28=$E4),0))</f>
        <v>0.64149458034040685</v>
      </c>
    </row>
    <row r="5" spans="1:99" x14ac:dyDescent="0.15">
      <c r="A5">
        <f>'Measured Data'!A10</f>
        <v>3</v>
      </c>
      <c r="B5" s="369" t="s">
        <v>621</v>
      </c>
      <c r="C5" s="369" t="s">
        <v>549</v>
      </c>
      <c r="D5">
        <v>1</v>
      </c>
      <c r="E5" t="s">
        <v>550</v>
      </c>
      <c r="F5" s="306">
        <f>'Growth Regression'!R5</f>
        <v>3.4892361111087666</v>
      </c>
      <c r="G5" s="306">
        <f>'Growth Regression'!S5</f>
        <v>83.741666666610399</v>
      </c>
      <c r="H5">
        <f>AVERAGE('TL input - regression'!L6,'TL input - regression'!Q5)</f>
        <v>23.141697117336584</v>
      </c>
      <c r="I5">
        <f>AVERAGE('TL input - regression'!M6,'TL input - regression'!R5)</f>
        <v>4.9955595026642978</v>
      </c>
      <c r="J5">
        <f>AVERAGE('TL input - regression'!N6,'TL input - regression'!S5)</f>
        <v>0.255</v>
      </c>
      <c r="K5">
        <f>AVERAGE('TL input - regression'!O6,'TL input - regression'!T5)</f>
        <v>2.3326533784431338</v>
      </c>
      <c r="L5">
        <f>AVERAGE('TL input - regression'!P6,'TL input - regression'!U5)</f>
        <v>8.8403297656622453</v>
      </c>
      <c r="M5">
        <f>'Growth Regression'!P5</f>
        <v>1.403122334283978E-2</v>
      </c>
      <c r="N5">
        <f>M5/'Growth Regression'!$O$24</f>
        <v>0.6308724555116364</v>
      </c>
      <c r="O5">
        <f>'Post Process Calc.'!C26</f>
        <v>4.1725119081692554E-2</v>
      </c>
      <c r="P5">
        <f>'Post Process Calc.'!D26</f>
        <v>-4.2827987301539269E-3</v>
      </c>
      <c r="Q5">
        <f>'Post Process Calc.'!E26</f>
        <v>-1.0610612866227302E-3</v>
      </c>
      <c r="R5">
        <f>'Post Process Calc.'!F26</f>
        <v>2.3791544219411064E-2</v>
      </c>
      <c r="S5">
        <f>'Post Process Calc.'!G26</f>
        <v>3.2734230018471363E-3</v>
      </c>
      <c r="T5">
        <f t="shared" si="2"/>
        <v>-0.10264317572752145</v>
      </c>
      <c r="U5">
        <f t="shared" si="3"/>
        <v>26.078199426057846</v>
      </c>
      <c r="V5">
        <f t="shared" si="3"/>
        <v>-2.6767492063462042</v>
      </c>
      <c r="W5">
        <f t="shared" si="0"/>
        <v>-0.66316330413920632</v>
      </c>
      <c r="X5">
        <f t="shared" si="0"/>
        <v>14.869715137131914</v>
      </c>
      <c r="Y5">
        <f t="shared" si="0"/>
        <v>2.0458893761544599</v>
      </c>
      <c r="Z5">
        <v>100</v>
      </c>
      <c r="AA5">
        <v>0.32</v>
      </c>
      <c r="AB5">
        <v>7</v>
      </c>
      <c r="AC5">
        <v>0.7</v>
      </c>
      <c r="AD5">
        <f t="shared" si="1"/>
        <v>5.0118723362727164E-8</v>
      </c>
      <c r="AE5">
        <v>1</v>
      </c>
      <c r="AF5">
        <v>0.311</v>
      </c>
      <c r="AG5">
        <f t="array" ref="AG5">INDEX(Transcriptome!D$2:D$28,MATCH(1,(Transcriptome!$A$2:$A$28=$B5)*(Transcriptome!$C$2:$C$28=$E5),0))</f>
        <v>0.74958281373863833</v>
      </c>
      <c r="AH5">
        <f t="array" ref="AH5">INDEX(Transcriptome!E$2:E$28,MATCH(1,(Transcriptome!$A$2:$A$28=$B5)*(Transcriptome!$C$2:$C$28=$E5),0))</f>
        <v>0.99428350042695846</v>
      </c>
      <c r="AI5">
        <f t="array" ref="AI5">INDEX(Transcriptome!F$2:F$28,MATCH(1,(Transcriptome!$A$2:$A$28=$B5)*(Transcriptome!$C$2:$C$28=$E5),0))</f>
        <v>0.50115035905277838</v>
      </c>
      <c r="AJ5">
        <f t="array" ref="AJ5">INDEX(Transcriptome!G$2:G$28,MATCH(1,(Transcriptome!$A$2:$A$28=$B5)*(Transcriptome!$C$2:$C$28=$E5),0))</f>
        <v>0.39984898807098057</v>
      </c>
      <c r="AK5">
        <f t="array" ref="AK5">INDEX(Transcriptome!H$2:H$28,MATCH(1,(Transcriptome!$A$2:$A$28=$B5)*(Transcriptome!$C$2:$C$28=$E5),0))</f>
        <v>0</v>
      </c>
      <c r="AL5">
        <f t="array" ref="AL5">INDEX(Transcriptome!I$2:I$28,MATCH(1,(Transcriptome!$A$2:$A$28=$B5)*(Transcriptome!$C$2:$C$28=$E5),0))</f>
        <v>1.604477561761317</v>
      </c>
      <c r="AM5">
        <f t="array" ref="AM5">INDEX(Transcriptome!J$2:J$28,MATCH(1,(Transcriptome!$A$2:$A$28=$B5)*(Transcriptome!$C$2:$C$28=$E5),0))</f>
        <v>0.75031681956269425</v>
      </c>
      <c r="AN5">
        <f t="array" ref="AN5">INDEX(Transcriptome!K$2:K$28,MATCH(1,(Transcriptome!$A$2:$A$28=$B5)*(Transcriptome!$C$2:$C$28=$E5),0))</f>
        <v>0.66963287962127904</v>
      </c>
      <c r="AO5">
        <f t="array" ref="AO5">INDEX(Transcriptome!L$2:L$28,MATCH(1,(Transcriptome!$A$2:$A$28=$B5)*(Transcriptome!$C$2:$C$28=$E5),0))</f>
        <v>0.8932270630393373</v>
      </c>
      <c r="AP5">
        <f t="array" ref="AP5">INDEX(Transcriptome!M$2:M$28,MATCH(1,(Transcriptome!$A$2:$A$28=$B5)*(Transcriptome!$C$2:$C$28=$E5),0))</f>
        <v>0.47486349470754241</v>
      </c>
      <c r="AQ5">
        <f t="array" ref="AQ5">INDEX(Transcriptome!N$2:N$28,MATCH(1,(Transcriptome!$A$2:$A$28=$B5)*(Transcriptome!$C$2:$C$28=$E5),0))</f>
        <v>0.92357470464152269</v>
      </c>
      <c r="AR5">
        <f t="array" ref="AR5">INDEX(Transcriptome!O$2:O$28,MATCH(1,(Transcriptome!$A$2:$A$28=$B5)*(Transcriptome!$C$2:$C$28=$E5),0))</f>
        <v>1.0659307848714961</v>
      </c>
      <c r="AS5">
        <f t="array" ref="AS5">INDEX(Transcriptome!P$2:P$28,MATCH(1,(Transcriptome!$A$2:$A$28=$B5)*(Transcriptome!$C$2:$C$28=$E5),0))</f>
        <v>0.87036730164410236</v>
      </c>
      <c r="AT5">
        <f t="array" ref="AT5">INDEX(Transcriptome!Q$2:Q$28,MATCH(1,(Transcriptome!$A$2:$A$28=$B5)*(Transcriptome!$C$2:$C$28=$E5),0))</f>
        <v>0.48726817704711389</v>
      </c>
      <c r="AU5">
        <f t="array" ref="AU5">INDEX(Transcriptome!R$2:R$28,MATCH(1,(Transcriptome!$A$2:$A$28=$B5)*(Transcriptome!$C$2:$C$28=$E5),0))</f>
        <v>0.53435060735600626</v>
      </c>
      <c r="AV5">
        <f t="array" ref="AV5">INDEX(Transcriptome!S$2:S$28,MATCH(1,(Transcriptome!$A$2:$A$28=$B5)*(Transcriptome!$C$2:$C$28=$E5),0))</f>
        <v>0.5345161757319089</v>
      </c>
      <c r="AW5">
        <f t="array" ref="AW5">INDEX(Transcriptome!T$2:T$28,MATCH(1,(Transcriptome!$A$2:$A$28=$B5)*(Transcriptome!$C$2:$C$28=$E5),0))</f>
        <v>1.3003372494023584</v>
      </c>
      <c r="AX5">
        <f t="array" ref="AX5">INDEX(Transcriptome!U$2:U$28,MATCH(1,(Transcriptome!$A$2:$A$28=$B5)*(Transcriptome!$C$2:$C$28=$E5),0))</f>
        <v>5.4272528001521927</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0.82625231514025321</v>
      </c>
      <c r="BB5">
        <f t="array" ref="BB5">INDEX(Transcriptome!Y$2:Y$28,MATCH(1,(Transcriptome!$A$2:$A$28=$B5)*(Transcriptome!$C$2:$C$28=$E5),0))</f>
        <v>0</v>
      </c>
      <c r="BC5">
        <f t="array" ref="BC5">INDEX(Transcriptome!Z$2:Z$28,MATCH(1,(Transcriptome!$A$2:$A$28=$B5)*(Transcriptome!$C$2:$C$28=$E5),0))</f>
        <v>0.70493211701793013</v>
      </c>
      <c r="BD5">
        <f t="array" ref="BD5">INDEX(Transcriptome!AA$2:AA$28,MATCH(1,(Transcriptome!$A$2:$A$28=$B5)*(Transcriptome!$C$2:$C$28=$E5),0))</f>
        <v>0.94712279018622314</v>
      </c>
      <c r="BE5">
        <f t="array" ref="BE5">INDEX(Transcriptome!AB$2:AB$28,MATCH(1,(Transcriptome!$A$2:$A$28=$B5)*(Transcriptome!$C$2:$C$28=$E5),0))</f>
        <v>0.38030932511566967</v>
      </c>
      <c r="BF5">
        <f t="array" ref="BF5">INDEX(Transcriptome!AC$2:AC$28,MATCH(1,(Transcriptome!$A$2:$A$28=$B5)*(Transcriptome!$C$2:$C$28=$E5),0))</f>
        <v>1.9636483842201611</v>
      </c>
      <c r="BG5">
        <f t="array" ref="BG5">INDEX(Transcriptome!AD$2:AD$28,MATCH(1,(Transcriptome!$A$2:$A$28=$B5)*(Transcriptome!$C$2:$C$28=$E5),0))</f>
        <v>0.59943066778966325</v>
      </c>
      <c r="BH5">
        <f t="array" ref="BH5">INDEX(Transcriptome!AE$2:AE$28,MATCH(1,(Transcriptome!$A$2:$A$28=$B5)*(Transcriptome!$C$2:$C$28=$E5),0))</f>
        <v>2.1294716607238287</v>
      </c>
      <c r="BI5">
        <f t="array" ref="BI5">INDEX(Transcriptome!AF$2:AF$28,MATCH(1,(Transcriptome!$A$2:$A$28=$B5)*(Transcriptome!$C$2:$C$28=$E5),0))</f>
        <v>0.79611853694419166</v>
      </c>
      <c r="BJ5">
        <f t="array" ref="BJ5">INDEX(Transcriptome!AG$2:AG$28,MATCH(1,(Transcriptome!$A$2:$A$28=$B5)*(Transcriptome!$C$2:$C$28=$E5),0))</f>
        <v>0.68753465429358718</v>
      </c>
      <c r="BK5">
        <f t="array" ref="BK5">INDEX(Transcriptome!AH$2:AH$28,MATCH(1,(Transcriptome!$A$2:$A$28=$B5)*(Transcriptome!$C$2:$C$28=$E5),0))</f>
        <v>2.0293718621374146</v>
      </c>
      <c r="BL5">
        <f t="array" ref="BL5">INDEX(Transcriptome!AI$2:AI$28,MATCH(1,(Transcriptome!$A$2:$A$28=$B5)*(Transcriptome!$C$2:$C$28=$E5),0))</f>
        <v>0.56232040684970153</v>
      </c>
      <c r="BM5">
        <f t="array" ref="BM5">INDEX(Transcriptome!AJ$2:AJ$28,MATCH(1,(Transcriptome!$A$2:$A$28=$B5)*(Transcriptome!$C$2:$C$28=$E5),0))</f>
        <v>1.2115405301325413</v>
      </c>
      <c r="BN5">
        <f t="array" ref="BN5">INDEX(Transcriptome!AK$2:AK$28,MATCH(1,(Transcriptome!$A$2:$A$28=$B5)*(Transcriptome!$C$2:$C$28=$E5),0))</f>
        <v>0.8301621912745768</v>
      </c>
      <c r="BO5">
        <f t="array" ref="BO5">INDEX(Transcriptome!AL$2:AL$28,MATCH(1,(Transcriptome!$A$2:$A$28=$B5)*(Transcriptome!$C$2:$C$28=$E5),0))</f>
        <v>1</v>
      </c>
      <c r="BP5">
        <f t="array" ref="BP5">INDEX(Transcriptome!AM$2:AM$28,MATCH(1,(Transcriptome!$A$2:$A$28=$B5)*(Transcriptome!$C$2:$C$28=$E5),0))</f>
        <v>0.26211695867931561</v>
      </c>
      <c r="BQ5">
        <f t="array" ref="BQ5">INDEX(Transcriptome!AN$2:AN$28,MATCH(1,(Transcriptome!$A$2:$A$28=$B5)*(Transcriptome!$C$2:$C$28=$E5),0))</f>
        <v>0.65173143305533454</v>
      </c>
      <c r="BR5">
        <f t="array" ref="BR5">INDEX(Transcriptome!AO$2:AO$28,MATCH(1,(Transcriptome!$A$2:$A$28=$B5)*(Transcriptome!$C$2:$C$28=$E5),0))</f>
        <v>1.333179536854022</v>
      </c>
      <c r="BS5">
        <f t="array" ref="BS5">INDEX(Transcriptome!AP$2:AP$28,MATCH(1,(Transcriptome!$A$2:$A$28=$B5)*(Transcriptome!$C$2:$C$28=$E5),0))</f>
        <v>0.89887777514459044</v>
      </c>
      <c r="BT5">
        <f t="array" ref="BT5">INDEX(Transcriptome!AQ$2:AQ$28,MATCH(1,(Transcriptome!$A$2:$A$28=$B5)*(Transcriptome!$C$2:$C$28=$E5),0))</f>
        <v>1.2464471472536574</v>
      </c>
      <c r="BU5">
        <f t="array" ref="BU5">INDEX(Transcriptome!AR$2:AR$28,MATCH(1,(Transcriptome!$A$2:$A$28=$B5)*(Transcriptome!$C$2:$C$28=$E5),0))</f>
        <v>0.52462910791563222</v>
      </c>
      <c r="BV5">
        <f t="array" ref="BV5">INDEX(Transcriptome!AS$2:AS$28,MATCH(1,(Transcriptome!$A$2:$A$28=$B5)*(Transcriptome!$C$2:$C$28=$E5),0))</f>
        <v>0.90325288746750909</v>
      </c>
      <c r="BW5">
        <f t="array" ref="BW5">INDEX(Transcriptome!AT$2:AT$28,MATCH(1,(Transcriptome!$A$2:$A$28=$B5)*(Transcriptome!$C$2:$C$28=$E5),0))</f>
        <v>0.66520130196946792</v>
      </c>
      <c r="BX5">
        <f t="array" ref="BX5">INDEX(Transcriptome!AU$2:AU$28,MATCH(1,(Transcriptome!$A$2:$A$28=$B5)*(Transcriptome!$C$2:$C$28=$E5),0))</f>
        <v>1.0099826873947371</v>
      </c>
      <c r="BY5">
        <f t="array" ref="BY5">INDEX(Transcriptome!AV$2:AV$28,MATCH(1,(Transcriptome!$A$2:$A$28=$B5)*(Transcriptome!$C$2:$C$28=$E5),0))</f>
        <v>0.6401776746599912</v>
      </c>
      <c r="BZ5">
        <f t="array" ref="BZ5">INDEX(Transcriptome!AW$2:AW$28,MATCH(1,(Transcriptome!$A$2:$A$28=$B5)*(Transcriptome!$C$2:$C$28=$E5),0))</f>
        <v>0.34216286088513259</v>
      </c>
      <c r="CA5">
        <f t="array" ref="CA5">INDEX(Transcriptome!AX$2:AX$28,MATCH(1,(Transcriptome!$A$2:$A$28=$B5)*(Transcriptome!$C$2:$C$28=$E5),0))</f>
        <v>0.50294785699500899</v>
      </c>
      <c r="CB5">
        <f t="array" ref="CB5">INDEX(Transcriptome!AY$2:AY$28,MATCH(1,(Transcriptome!$A$2:$A$28=$B5)*(Transcriptome!$C$2:$C$28=$E5),0))</f>
        <v>0.95089667216374552</v>
      </c>
      <c r="CC5">
        <f t="array" ref="CC5">INDEX(Transcriptome!AZ$2:AZ$28,MATCH(1,(Transcriptome!$A$2:$A$28=$B5)*(Transcriptome!$C$2:$C$28=$E5),0))</f>
        <v>0.13421854541017778</v>
      </c>
      <c r="CD5">
        <f t="array" ref="CD5">INDEX(Transcriptome!BA$2:BA$28,MATCH(1,(Transcriptome!$A$2:$A$28=$B5)*(Transcriptome!$C$2:$C$28=$E5),0))</f>
        <v>3.0862172948459645</v>
      </c>
      <c r="CE5">
        <f t="array" ref="CE5">INDEX(Transcriptome!BB$2:BB$28,MATCH(1,(Transcriptome!$A$2:$A$28=$B5)*(Transcriptome!$C$2:$C$28=$E5),0))</f>
        <v>2.7824602187322536</v>
      </c>
      <c r="CF5">
        <f t="array" ref="CF5">INDEX(Transcriptome!BC$2:BC$28,MATCH(1,(Transcriptome!$A$2:$A$28=$B5)*(Transcriptome!$C$2:$C$28=$E5),0))</f>
        <v>0</v>
      </c>
      <c r="CG5">
        <f t="array" ref="CG5">INDEX(Transcriptome!BD$2:BD$28,MATCH(1,(Transcriptome!$A$2:$A$28=$B5)*(Transcriptome!$C$2:$C$28=$E5),0))</f>
        <v>1.8836144117589819</v>
      </c>
      <c r="CH5">
        <f t="array" ref="CH5">INDEX(Transcriptome!BE$2:BE$28,MATCH(1,(Transcriptome!$A$2:$A$28=$B5)*(Transcriptome!$C$2:$C$28=$E5),0))</f>
        <v>1.0782417354275973</v>
      </c>
      <c r="CI5">
        <f t="array" ref="CI5">INDEX(Transcriptome!BF$2:BF$28,MATCH(1,(Transcriptome!$A$2:$A$28=$B5)*(Transcriptome!$C$2:$C$28=$E5),0))</f>
        <v>1.715188272403062</v>
      </c>
      <c r="CJ5">
        <f t="array" ref="CJ5">INDEX(Transcriptome!BG$2:BG$28,MATCH(1,(Transcriptome!$A$2:$A$28=$B5)*(Transcriptome!$C$2:$C$28=$E5),0))</f>
        <v>1.9697815273760295</v>
      </c>
      <c r="CK5">
        <f t="array" ref="CK5">INDEX(Transcriptome!BH$2:BH$28,MATCH(1,(Transcriptome!$A$2:$A$28=$B5)*(Transcriptome!$C$2:$C$28=$E5),0))</f>
        <v>0.46353999839060839</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2.2647310069953286</v>
      </c>
      <c r="CO5">
        <f t="array" ref="CO5">INDEX(Transcriptome!BL$2:BL$28,MATCH(1,(Transcriptome!$A$2:$A$28=$B5)*(Transcriptome!$C$2:$C$28=$E5),0))</f>
        <v>0.94683341659889941</v>
      </c>
      <c r="CP5">
        <f t="array" ref="CP5">INDEX(Transcriptome!BM$2:BM$28,MATCH(1,(Transcriptome!$A$2:$A$28=$B5)*(Transcriptome!$C$2:$C$28=$E5),0))</f>
        <v>1.0589696583833461</v>
      </c>
      <c r="CQ5">
        <f t="array" ref="CQ5">INDEX(Transcriptome!BN$2:BN$28,MATCH(1,(Transcriptome!$A$2:$A$28=$B5)*(Transcriptome!$C$2:$C$28=$E5),0))</f>
        <v>6.2531853068059036</v>
      </c>
      <c r="CR5">
        <f t="array" ref="CR5">INDEX(Transcriptome!BO$2:BO$28,MATCH(1,(Transcriptome!$A$2:$A$28=$B5)*(Transcriptome!$C$2:$C$28=$E5),0))</f>
        <v>2.9803252797369506</v>
      </c>
      <c r="CS5">
        <f t="array" ref="CS5">INDEX(Transcriptome!BP$2:BP$28,MATCH(1,(Transcriptome!$A$2:$A$28=$B5)*(Transcriptome!$C$2:$C$28=$E5),0))</f>
        <v>0.46353999839060839</v>
      </c>
      <c r="CT5">
        <f t="array" ref="CT5">INDEX(Transcriptome!BQ$2:BQ$28,MATCH(1,(Transcriptome!$A$2:$A$28=$B5)*(Transcriptome!$C$2:$C$28=$E5),0))</f>
        <v>1</v>
      </c>
      <c r="CU5">
        <f t="array" ref="CU5">INDEX(Transcriptome!BR$2:BR$28,MATCH(1,(Transcriptome!$A$2:$A$28=$B5)*(Transcriptome!$C$2:$C$28=$E5),0))</f>
        <v>0.70109568372941489</v>
      </c>
    </row>
    <row r="6" spans="1:99" x14ac:dyDescent="0.15">
      <c r="A6">
        <f>'Measured Data'!A11</f>
        <v>4</v>
      </c>
      <c r="B6" s="369" t="s">
        <v>621</v>
      </c>
      <c r="C6" s="369" t="s">
        <v>549</v>
      </c>
      <c r="D6">
        <v>1</v>
      </c>
      <c r="E6" t="s">
        <v>550</v>
      </c>
      <c r="F6" s="306">
        <f>'Growth Regression'!R6</f>
        <v>4.3878472222204437</v>
      </c>
      <c r="G6" s="306">
        <f>'Growth Regression'!S6</f>
        <v>105.30833333329065</v>
      </c>
      <c r="H6">
        <f>AVERAGE('TL input - regression'!L7,'TL input - regression'!Q6)</f>
        <v>20.833333333333336</v>
      </c>
      <c r="I6">
        <f>AVERAGE('TL input - regression'!M7,'TL input - regression'!R6)</f>
        <v>4.9400532859680286</v>
      </c>
      <c r="J6">
        <f>AVERAGE('TL input - regression'!N7,'TL input - regression'!S6)</f>
        <v>0.29500000000000004</v>
      </c>
      <c r="K6">
        <f>AVERAGE('TL input - regression'!O7,'TL input - regression'!T6)</f>
        <v>1.4528425339374329</v>
      </c>
      <c r="L6">
        <f>AVERAGE('TL input - regression'!P7,'TL input - regression'!U6)</f>
        <v>8.6638190548241667</v>
      </c>
      <c r="M6">
        <f>'Growth Regression'!P6</f>
        <v>1.1097562479368238E-2</v>
      </c>
      <c r="N6">
        <f>M6/'Growth Regression'!$O$24</f>
        <v>0.49896907208205565</v>
      </c>
      <c r="O6">
        <f>'Post Process Calc.'!C27</f>
        <v>3.6514205539646225E-2</v>
      </c>
      <c r="P6">
        <f>'Post Process Calc.'!D27</f>
        <v>-1.6604441078433129E-2</v>
      </c>
      <c r="Q6">
        <f>'Post Process Calc.'!E27</f>
        <v>-7.728928731813321E-4</v>
      </c>
      <c r="R6">
        <f>'Post Process Calc.'!F27</f>
        <v>1.6808607273545276E-2</v>
      </c>
      <c r="S6">
        <f>'Post Process Calc.'!G27</f>
        <v>4.7664524489451779E-3</v>
      </c>
      <c r="T6">
        <f t="shared" si="2"/>
        <v>-0.45473921267174872</v>
      </c>
      <c r="U6">
        <f t="shared" si="3"/>
        <v>22.82137846227889</v>
      </c>
      <c r="V6">
        <f t="shared" si="3"/>
        <v>-10.377775674020706</v>
      </c>
      <c r="W6">
        <f t="shared" si="0"/>
        <v>-0.48305804573833255</v>
      </c>
      <c r="X6">
        <f t="shared" si="0"/>
        <v>10.505379545965797</v>
      </c>
      <c r="Y6">
        <f t="shared" si="0"/>
        <v>2.9790327805907362</v>
      </c>
      <c r="Z6">
        <v>100</v>
      </c>
      <c r="AA6">
        <v>0.32</v>
      </c>
      <c r="AB6">
        <v>7</v>
      </c>
      <c r="AC6">
        <v>0.7</v>
      </c>
      <c r="AD6">
        <f t="shared" si="1"/>
        <v>5.0118723362727164E-8</v>
      </c>
      <c r="AE6">
        <v>1</v>
      </c>
      <c r="AF6">
        <v>0.311</v>
      </c>
      <c r="AG6">
        <f t="array" ref="AG6">INDEX(Transcriptome!D$2:D$28,MATCH(1,(Transcriptome!$A$2:$A$28=$B6)*(Transcriptome!$C$2:$C$28=$E6),0))</f>
        <v>0.74958281373863833</v>
      </c>
      <c r="AH6">
        <f t="array" ref="AH6">INDEX(Transcriptome!E$2:E$28,MATCH(1,(Transcriptome!$A$2:$A$28=$B6)*(Transcriptome!$C$2:$C$28=$E6),0))</f>
        <v>0.99428350042695846</v>
      </c>
      <c r="AI6">
        <f t="array" ref="AI6">INDEX(Transcriptome!F$2:F$28,MATCH(1,(Transcriptome!$A$2:$A$28=$B6)*(Transcriptome!$C$2:$C$28=$E6),0))</f>
        <v>0.50115035905277838</v>
      </c>
      <c r="AJ6">
        <f t="array" ref="AJ6">INDEX(Transcriptome!G$2:G$28,MATCH(1,(Transcriptome!$A$2:$A$28=$B6)*(Transcriptome!$C$2:$C$28=$E6),0))</f>
        <v>0.39984898807098057</v>
      </c>
      <c r="AK6">
        <f t="array" ref="AK6">INDEX(Transcriptome!H$2:H$28,MATCH(1,(Transcriptome!$A$2:$A$28=$B6)*(Transcriptome!$C$2:$C$28=$E6),0))</f>
        <v>0</v>
      </c>
      <c r="AL6">
        <f t="array" ref="AL6">INDEX(Transcriptome!I$2:I$28,MATCH(1,(Transcriptome!$A$2:$A$28=$B6)*(Transcriptome!$C$2:$C$28=$E6),0))</f>
        <v>1.604477561761317</v>
      </c>
      <c r="AM6">
        <f t="array" ref="AM6">INDEX(Transcriptome!J$2:J$28,MATCH(1,(Transcriptome!$A$2:$A$28=$B6)*(Transcriptome!$C$2:$C$28=$E6),0))</f>
        <v>0.75031681956269425</v>
      </c>
      <c r="AN6">
        <f t="array" ref="AN6">INDEX(Transcriptome!K$2:K$28,MATCH(1,(Transcriptome!$A$2:$A$28=$B6)*(Transcriptome!$C$2:$C$28=$E6),0))</f>
        <v>0.66963287962127904</v>
      </c>
      <c r="AO6">
        <f t="array" ref="AO6">INDEX(Transcriptome!L$2:L$28,MATCH(1,(Transcriptome!$A$2:$A$28=$B6)*(Transcriptome!$C$2:$C$28=$E6),0))</f>
        <v>0.8932270630393373</v>
      </c>
      <c r="AP6">
        <f t="array" ref="AP6">INDEX(Transcriptome!M$2:M$28,MATCH(1,(Transcriptome!$A$2:$A$28=$B6)*(Transcriptome!$C$2:$C$28=$E6),0))</f>
        <v>0.47486349470754241</v>
      </c>
      <c r="AQ6">
        <f t="array" ref="AQ6">INDEX(Transcriptome!N$2:N$28,MATCH(1,(Transcriptome!$A$2:$A$28=$B6)*(Transcriptome!$C$2:$C$28=$E6),0))</f>
        <v>0.92357470464152269</v>
      </c>
      <c r="AR6">
        <f t="array" ref="AR6">INDEX(Transcriptome!O$2:O$28,MATCH(1,(Transcriptome!$A$2:$A$28=$B6)*(Transcriptome!$C$2:$C$28=$E6),0))</f>
        <v>1.0659307848714961</v>
      </c>
      <c r="AS6">
        <f t="array" ref="AS6">INDEX(Transcriptome!P$2:P$28,MATCH(1,(Transcriptome!$A$2:$A$28=$B6)*(Transcriptome!$C$2:$C$28=$E6),0))</f>
        <v>0.87036730164410236</v>
      </c>
      <c r="AT6">
        <f t="array" ref="AT6">INDEX(Transcriptome!Q$2:Q$28,MATCH(1,(Transcriptome!$A$2:$A$28=$B6)*(Transcriptome!$C$2:$C$28=$E6),0))</f>
        <v>0.48726817704711389</v>
      </c>
      <c r="AU6">
        <f t="array" ref="AU6">INDEX(Transcriptome!R$2:R$28,MATCH(1,(Transcriptome!$A$2:$A$28=$B6)*(Transcriptome!$C$2:$C$28=$E6),0))</f>
        <v>0.53435060735600626</v>
      </c>
      <c r="AV6">
        <f t="array" ref="AV6">INDEX(Transcriptome!S$2:S$28,MATCH(1,(Transcriptome!$A$2:$A$28=$B6)*(Transcriptome!$C$2:$C$28=$E6),0))</f>
        <v>0.5345161757319089</v>
      </c>
      <c r="AW6">
        <f t="array" ref="AW6">INDEX(Transcriptome!T$2:T$28,MATCH(1,(Transcriptome!$A$2:$A$28=$B6)*(Transcriptome!$C$2:$C$28=$E6),0))</f>
        <v>1.3003372494023584</v>
      </c>
      <c r="AX6">
        <f t="array" ref="AX6">INDEX(Transcriptome!U$2:U$28,MATCH(1,(Transcriptome!$A$2:$A$28=$B6)*(Transcriptome!$C$2:$C$28=$E6),0))</f>
        <v>5.4272528001521927</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0.82625231514025321</v>
      </c>
      <c r="BB6">
        <f t="array" ref="BB6">INDEX(Transcriptome!Y$2:Y$28,MATCH(1,(Transcriptome!$A$2:$A$28=$B6)*(Transcriptome!$C$2:$C$28=$E6),0))</f>
        <v>0</v>
      </c>
      <c r="BC6">
        <f t="array" ref="BC6">INDEX(Transcriptome!Z$2:Z$28,MATCH(1,(Transcriptome!$A$2:$A$28=$B6)*(Transcriptome!$C$2:$C$28=$E6),0))</f>
        <v>0.70493211701793013</v>
      </c>
      <c r="BD6">
        <f t="array" ref="BD6">INDEX(Transcriptome!AA$2:AA$28,MATCH(1,(Transcriptome!$A$2:$A$28=$B6)*(Transcriptome!$C$2:$C$28=$E6),0))</f>
        <v>0.94712279018622314</v>
      </c>
      <c r="BE6">
        <f t="array" ref="BE6">INDEX(Transcriptome!AB$2:AB$28,MATCH(1,(Transcriptome!$A$2:$A$28=$B6)*(Transcriptome!$C$2:$C$28=$E6),0))</f>
        <v>0.38030932511566967</v>
      </c>
      <c r="BF6">
        <f t="array" ref="BF6">INDEX(Transcriptome!AC$2:AC$28,MATCH(1,(Transcriptome!$A$2:$A$28=$B6)*(Transcriptome!$C$2:$C$28=$E6),0))</f>
        <v>1.9636483842201611</v>
      </c>
      <c r="BG6">
        <f t="array" ref="BG6">INDEX(Transcriptome!AD$2:AD$28,MATCH(1,(Transcriptome!$A$2:$A$28=$B6)*(Transcriptome!$C$2:$C$28=$E6),0))</f>
        <v>0.59943066778966325</v>
      </c>
      <c r="BH6">
        <f t="array" ref="BH6">INDEX(Transcriptome!AE$2:AE$28,MATCH(1,(Transcriptome!$A$2:$A$28=$B6)*(Transcriptome!$C$2:$C$28=$E6),0))</f>
        <v>2.1294716607238287</v>
      </c>
      <c r="BI6">
        <f t="array" ref="BI6">INDEX(Transcriptome!AF$2:AF$28,MATCH(1,(Transcriptome!$A$2:$A$28=$B6)*(Transcriptome!$C$2:$C$28=$E6),0))</f>
        <v>0.79611853694419166</v>
      </c>
      <c r="BJ6">
        <f t="array" ref="BJ6">INDEX(Transcriptome!AG$2:AG$28,MATCH(1,(Transcriptome!$A$2:$A$28=$B6)*(Transcriptome!$C$2:$C$28=$E6),0))</f>
        <v>0.68753465429358718</v>
      </c>
      <c r="BK6">
        <f t="array" ref="BK6">INDEX(Transcriptome!AH$2:AH$28,MATCH(1,(Transcriptome!$A$2:$A$28=$B6)*(Transcriptome!$C$2:$C$28=$E6),0))</f>
        <v>2.0293718621374146</v>
      </c>
      <c r="BL6">
        <f t="array" ref="BL6">INDEX(Transcriptome!AI$2:AI$28,MATCH(1,(Transcriptome!$A$2:$A$28=$B6)*(Transcriptome!$C$2:$C$28=$E6),0))</f>
        <v>0.56232040684970153</v>
      </c>
      <c r="BM6">
        <f t="array" ref="BM6">INDEX(Transcriptome!AJ$2:AJ$28,MATCH(1,(Transcriptome!$A$2:$A$28=$B6)*(Transcriptome!$C$2:$C$28=$E6),0))</f>
        <v>1.2115405301325413</v>
      </c>
      <c r="BN6">
        <f t="array" ref="BN6">INDEX(Transcriptome!AK$2:AK$28,MATCH(1,(Transcriptome!$A$2:$A$28=$B6)*(Transcriptome!$C$2:$C$28=$E6),0))</f>
        <v>0.8301621912745768</v>
      </c>
      <c r="BO6">
        <f t="array" ref="BO6">INDEX(Transcriptome!AL$2:AL$28,MATCH(1,(Transcriptome!$A$2:$A$28=$B6)*(Transcriptome!$C$2:$C$28=$E6),0))</f>
        <v>1</v>
      </c>
      <c r="BP6">
        <f t="array" ref="BP6">INDEX(Transcriptome!AM$2:AM$28,MATCH(1,(Transcriptome!$A$2:$A$28=$B6)*(Transcriptome!$C$2:$C$28=$E6),0))</f>
        <v>0.26211695867931561</v>
      </c>
      <c r="BQ6">
        <f t="array" ref="BQ6">INDEX(Transcriptome!AN$2:AN$28,MATCH(1,(Transcriptome!$A$2:$A$28=$B6)*(Transcriptome!$C$2:$C$28=$E6),0))</f>
        <v>0.65173143305533454</v>
      </c>
      <c r="BR6">
        <f t="array" ref="BR6">INDEX(Transcriptome!AO$2:AO$28,MATCH(1,(Transcriptome!$A$2:$A$28=$B6)*(Transcriptome!$C$2:$C$28=$E6),0))</f>
        <v>1.333179536854022</v>
      </c>
      <c r="BS6">
        <f t="array" ref="BS6">INDEX(Transcriptome!AP$2:AP$28,MATCH(1,(Transcriptome!$A$2:$A$28=$B6)*(Transcriptome!$C$2:$C$28=$E6),0))</f>
        <v>0.89887777514459044</v>
      </c>
      <c r="BT6">
        <f t="array" ref="BT6">INDEX(Transcriptome!AQ$2:AQ$28,MATCH(1,(Transcriptome!$A$2:$A$28=$B6)*(Transcriptome!$C$2:$C$28=$E6),0))</f>
        <v>1.2464471472536574</v>
      </c>
      <c r="BU6">
        <f t="array" ref="BU6">INDEX(Transcriptome!AR$2:AR$28,MATCH(1,(Transcriptome!$A$2:$A$28=$B6)*(Transcriptome!$C$2:$C$28=$E6),0))</f>
        <v>0.52462910791563222</v>
      </c>
      <c r="BV6">
        <f t="array" ref="BV6">INDEX(Transcriptome!AS$2:AS$28,MATCH(1,(Transcriptome!$A$2:$A$28=$B6)*(Transcriptome!$C$2:$C$28=$E6),0))</f>
        <v>0.90325288746750909</v>
      </c>
      <c r="BW6">
        <f t="array" ref="BW6">INDEX(Transcriptome!AT$2:AT$28,MATCH(1,(Transcriptome!$A$2:$A$28=$B6)*(Transcriptome!$C$2:$C$28=$E6),0))</f>
        <v>0.66520130196946792</v>
      </c>
      <c r="BX6">
        <f t="array" ref="BX6">INDEX(Transcriptome!AU$2:AU$28,MATCH(1,(Transcriptome!$A$2:$A$28=$B6)*(Transcriptome!$C$2:$C$28=$E6),0))</f>
        <v>1.0099826873947371</v>
      </c>
      <c r="BY6">
        <f t="array" ref="BY6">INDEX(Transcriptome!AV$2:AV$28,MATCH(1,(Transcriptome!$A$2:$A$28=$B6)*(Transcriptome!$C$2:$C$28=$E6),0))</f>
        <v>0.6401776746599912</v>
      </c>
      <c r="BZ6">
        <f t="array" ref="BZ6">INDEX(Transcriptome!AW$2:AW$28,MATCH(1,(Transcriptome!$A$2:$A$28=$B6)*(Transcriptome!$C$2:$C$28=$E6),0))</f>
        <v>0.34216286088513259</v>
      </c>
      <c r="CA6">
        <f t="array" ref="CA6">INDEX(Transcriptome!AX$2:AX$28,MATCH(1,(Transcriptome!$A$2:$A$28=$B6)*(Transcriptome!$C$2:$C$28=$E6),0))</f>
        <v>0.50294785699500899</v>
      </c>
      <c r="CB6">
        <f t="array" ref="CB6">INDEX(Transcriptome!AY$2:AY$28,MATCH(1,(Transcriptome!$A$2:$A$28=$B6)*(Transcriptome!$C$2:$C$28=$E6),0))</f>
        <v>0.95089667216374552</v>
      </c>
      <c r="CC6">
        <f t="array" ref="CC6">INDEX(Transcriptome!AZ$2:AZ$28,MATCH(1,(Transcriptome!$A$2:$A$28=$B6)*(Transcriptome!$C$2:$C$28=$E6),0))</f>
        <v>0.13421854541017778</v>
      </c>
      <c r="CD6">
        <f t="array" ref="CD6">INDEX(Transcriptome!BA$2:BA$28,MATCH(1,(Transcriptome!$A$2:$A$28=$B6)*(Transcriptome!$C$2:$C$28=$E6),0))</f>
        <v>3.0862172948459645</v>
      </c>
      <c r="CE6">
        <f t="array" ref="CE6">INDEX(Transcriptome!BB$2:BB$28,MATCH(1,(Transcriptome!$A$2:$A$28=$B6)*(Transcriptome!$C$2:$C$28=$E6),0))</f>
        <v>2.7824602187322536</v>
      </c>
      <c r="CF6">
        <f t="array" ref="CF6">INDEX(Transcriptome!BC$2:BC$28,MATCH(1,(Transcriptome!$A$2:$A$28=$B6)*(Transcriptome!$C$2:$C$28=$E6),0))</f>
        <v>0</v>
      </c>
      <c r="CG6">
        <f t="array" ref="CG6">INDEX(Transcriptome!BD$2:BD$28,MATCH(1,(Transcriptome!$A$2:$A$28=$B6)*(Transcriptome!$C$2:$C$28=$E6),0))</f>
        <v>1.8836144117589819</v>
      </c>
      <c r="CH6">
        <f t="array" ref="CH6">INDEX(Transcriptome!BE$2:BE$28,MATCH(1,(Transcriptome!$A$2:$A$28=$B6)*(Transcriptome!$C$2:$C$28=$E6),0))</f>
        <v>1.0782417354275973</v>
      </c>
      <c r="CI6">
        <f t="array" ref="CI6">INDEX(Transcriptome!BF$2:BF$28,MATCH(1,(Transcriptome!$A$2:$A$28=$B6)*(Transcriptome!$C$2:$C$28=$E6),0))</f>
        <v>1.715188272403062</v>
      </c>
      <c r="CJ6">
        <f t="array" ref="CJ6">INDEX(Transcriptome!BG$2:BG$28,MATCH(1,(Transcriptome!$A$2:$A$28=$B6)*(Transcriptome!$C$2:$C$28=$E6),0))</f>
        <v>1.9697815273760295</v>
      </c>
      <c r="CK6">
        <f t="array" ref="CK6">INDEX(Transcriptome!BH$2:BH$28,MATCH(1,(Transcriptome!$A$2:$A$28=$B6)*(Transcriptome!$C$2:$C$28=$E6),0))</f>
        <v>0.46353999839060839</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2.2647310069953286</v>
      </c>
      <c r="CO6">
        <f t="array" ref="CO6">INDEX(Transcriptome!BL$2:BL$28,MATCH(1,(Transcriptome!$A$2:$A$28=$B6)*(Transcriptome!$C$2:$C$28=$E6),0))</f>
        <v>0.94683341659889941</v>
      </c>
      <c r="CP6">
        <f t="array" ref="CP6">INDEX(Transcriptome!BM$2:BM$28,MATCH(1,(Transcriptome!$A$2:$A$28=$B6)*(Transcriptome!$C$2:$C$28=$E6),0))</f>
        <v>1.0589696583833461</v>
      </c>
      <c r="CQ6">
        <f t="array" ref="CQ6">INDEX(Transcriptome!BN$2:BN$28,MATCH(1,(Transcriptome!$A$2:$A$28=$B6)*(Transcriptome!$C$2:$C$28=$E6),0))</f>
        <v>6.2531853068059036</v>
      </c>
      <c r="CR6">
        <f t="array" ref="CR6">INDEX(Transcriptome!BO$2:BO$28,MATCH(1,(Transcriptome!$A$2:$A$28=$B6)*(Transcriptome!$C$2:$C$28=$E6),0))</f>
        <v>2.9803252797369506</v>
      </c>
      <c r="CS6">
        <f t="array" ref="CS6">INDEX(Transcriptome!BP$2:BP$28,MATCH(1,(Transcriptome!$A$2:$A$28=$B6)*(Transcriptome!$C$2:$C$28=$E6),0))</f>
        <v>0.46353999839060839</v>
      </c>
      <c r="CT6">
        <f t="array" ref="CT6">INDEX(Transcriptome!BQ$2:BQ$28,MATCH(1,(Transcriptome!$A$2:$A$28=$B6)*(Transcriptome!$C$2:$C$28=$E6),0))</f>
        <v>1</v>
      </c>
      <c r="CU6">
        <f t="array" ref="CU6">INDEX(Transcriptome!BR$2:BR$28,MATCH(1,(Transcriptome!$A$2:$A$28=$B6)*(Transcriptome!$C$2:$C$28=$E6),0))</f>
        <v>0.70109568372941489</v>
      </c>
    </row>
    <row r="7" spans="1:99" x14ac:dyDescent="0.15">
      <c r="A7">
        <f>'Measured Data'!A12</f>
        <v>5</v>
      </c>
      <c r="B7" s="369" t="s">
        <v>621</v>
      </c>
      <c r="C7" s="369" t="s">
        <v>549</v>
      </c>
      <c r="D7">
        <v>1</v>
      </c>
      <c r="E7" t="s">
        <v>550</v>
      </c>
      <c r="F7" s="306">
        <f>'Growth Regression'!R7</f>
        <v>5.4048611111102218</v>
      </c>
      <c r="G7" s="306">
        <f>'Growth Regression'!S7</f>
        <v>129.71666666664532</v>
      </c>
      <c r="H7">
        <f>AVERAGE('TL input - regression'!L8,'TL input - regression'!Q7)</f>
        <v>18.138888888888889</v>
      </c>
      <c r="I7">
        <f>AVERAGE('TL input - regression'!M8,'TL input - regression'!R7)</f>
        <v>3.5523978685612789</v>
      </c>
      <c r="J7">
        <f>AVERAGE('TL input - regression'!N8,'TL input - regression'!S7)</f>
        <v>0.34499999999999997</v>
      </c>
      <c r="K7">
        <f>AVERAGE('TL input - regression'!O8,'TL input - regression'!T7)</f>
        <v>0.58736385808511271</v>
      </c>
      <c r="L7">
        <f>AVERAGE('TL input - regression'!P8,'TL input - regression'!U7)</f>
        <v>8.2872042559709342</v>
      </c>
      <c r="M7">
        <f>'Growth Regression'!P7</f>
        <v>8.8010130448035479E-3</v>
      </c>
      <c r="N7">
        <f>M7/'Growth Regression'!$O$24</f>
        <v>0.39571151958026091</v>
      </c>
      <c r="O7">
        <f>'Post Process Calc.'!C28</f>
        <v>3.4238097701867851E-2</v>
      </c>
      <c r="P7">
        <f>'Post Process Calc.'!D28</f>
        <v>-1.7837835588469842E-2</v>
      </c>
      <c r="Q7">
        <f>'Post Process Calc.'!E28</f>
        <v>-5.4865808750545096E-4</v>
      </c>
      <c r="R7">
        <f>'Post Process Calc.'!F28</f>
        <v>1.0958058766976253E-2</v>
      </c>
      <c r="S7">
        <f>'Post Process Calc.'!G28</f>
        <v>5.9798237819376999E-3</v>
      </c>
      <c r="T7">
        <f t="shared" si="2"/>
        <v>-0.5209937696829664</v>
      </c>
      <c r="U7">
        <f t="shared" si="3"/>
        <v>21.398811063667406</v>
      </c>
      <c r="V7">
        <f t="shared" si="3"/>
        <v>-11.14864724279365</v>
      </c>
      <c r="W7">
        <f t="shared" si="0"/>
        <v>-0.3429113046909068</v>
      </c>
      <c r="X7">
        <f t="shared" si="0"/>
        <v>6.8487867293601576</v>
      </c>
      <c r="Y7">
        <f t="shared" si="0"/>
        <v>3.7373898637110621</v>
      </c>
      <c r="Z7">
        <v>100</v>
      </c>
      <c r="AA7">
        <v>0.32</v>
      </c>
      <c r="AB7">
        <v>7</v>
      </c>
      <c r="AC7">
        <v>0.7</v>
      </c>
      <c r="AD7">
        <f t="shared" si="1"/>
        <v>5.0118723362727164E-8</v>
      </c>
      <c r="AE7">
        <v>1</v>
      </c>
      <c r="AF7">
        <v>0.311</v>
      </c>
      <c r="AG7">
        <f t="array" ref="AG7">INDEX(Transcriptome!D$2:D$28,MATCH(1,(Transcriptome!$A$2:$A$28=$B7)*(Transcriptome!$C$2:$C$28=$E7),0))</f>
        <v>0.74958281373863833</v>
      </c>
      <c r="AH7">
        <f t="array" ref="AH7">INDEX(Transcriptome!E$2:E$28,MATCH(1,(Transcriptome!$A$2:$A$28=$B7)*(Transcriptome!$C$2:$C$28=$E7),0))</f>
        <v>0.99428350042695846</v>
      </c>
      <c r="AI7">
        <f t="array" ref="AI7">INDEX(Transcriptome!F$2:F$28,MATCH(1,(Transcriptome!$A$2:$A$28=$B7)*(Transcriptome!$C$2:$C$28=$E7),0))</f>
        <v>0.50115035905277838</v>
      </c>
      <c r="AJ7">
        <f t="array" ref="AJ7">INDEX(Transcriptome!G$2:G$28,MATCH(1,(Transcriptome!$A$2:$A$28=$B7)*(Transcriptome!$C$2:$C$28=$E7),0))</f>
        <v>0.39984898807098057</v>
      </c>
      <c r="AK7">
        <f t="array" ref="AK7">INDEX(Transcriptome!H$2:H$28,MATCH(1,(Transcriptome!$A$2:$A$28=$B7)*(Transcriptome!$C$2:$C$28=$E7),0))</f>
        <v>0</v>
      </c>
      <c r="AL7">
        <f t="array" ref="AL7">INDEX(Transcriptome!I$2:I$28,MATCH(1,(Transcriptome!$A$2:$A$28=$B7)*(Transcriptome!$C$2:$C$28=$E7),0))</f>
        <v>1.604477561761317</v>
      </c>
      <c r="AM7">
        <f t="array" ref="AM7">INDEX(Transcriptome!J$2:J$28,MATCH(1,(Transcriptome!$A$2:$A$28=$B7)*(Transcriptome!$C$2:$C$28=$E7),0))</f>
        <v>0.75031681956269425</v>
      </c>
      <c r="AN7">
        <f t="array" ref="AN7">INDEX(Transcriptome!K$2:K$28,MATCH(1,(Transcriptome!$A$2:$A$28=$B7)*(Transcriptome!$C$2:$C$28=$E7),0))</f>
        <v>0.66963287962127904</v>
      </c>
      <c r="AO7">
        <f t="array" ref="AO7">INDEX(Transcriptome!L$2:L$28,MATCH(1,(Transcriptome!$A$2:$A$28=$B7)*(Transcriptome!$C$2:$C$28=$E7),0))</f>
        <v>0.8932270630393373</v>
      </c>
      <c r="AP7">
        <f t="array" ref="AP7">INDEX(Transcriptome!M$2:M$28,MATCH(1,(Transcriptome!$A$2:$A$28=$B7)*(Transcriptome!$C$2:$C$28=$E7),0))</f>
        <v>0.47486349470754241</v>
      </c>
      <c r="AQ7">
        <f t="array" ref="AQ7">INDEX(Transcriptome!N$2:N$28,MATCH(1,(Transcriptome!$A$2:$A$28=$B7)*(Transcriptome!$C$2:$C$28=$E7),0))</f>
        <v>0.92357470464152269</v>
      </c>
      <c r="AR7">
        <f t="array" ref="AR7">INDEX(Transcriptome!O$2:O$28,MATCH(1,(Transcriptome!$A$2:$A$28=$B7)*(Transcriptome!$C$2:$C$28=$E7),0))</f>
        <v>1.0659307848714961</v>
      </c>
      <c r="AS7">
        <f t="array" ref="AS7">INDEX(Transcriptome!P$2:P$28,MATCH(1,(Transcriptome!$A$2:$A$28=$B7)*(Transcriptome!$C$2:$C$28=$E7),0))</f>
        <v>0.87036730164410236</v>
      </c>
      <c r="AT7">
        <f t="array" ref="AT7">INDEX(Transcriptome!Q$2:Q$28,MATCH(1,(Transcriptome!$A$2:$A$28=$B7)*(Transcriptome!$C$2:$C$28=$E7),0))</f>
        <v>0.48726817704711389</v>
      </c>
      <c r="AU7">
        <f t="array" ref="AU7">INDEX(Transcriptome!R$2:R$28,MATCH(1,(Transcriptome!$A$2:$A$28=$B7)*(Transcriptome!$C$2:$C$28=$E7),0))</f>
        <v>0.53435060735600626</v>
      </c>
      <c r="AV7">
        <f t="array" ref="AV7">INDEX(Transcriptome!S$2:S$28,MATCH(1,(Transcriptome!$A$2:$A$28=$B7)*(Transcriptome!$C$2:$C$28=$E7),0))</f>
        <v>0.5345161757319089</v>
      </c>
      <c r="AW7">
        <f t="array" ref="AW7">INDEX(Transcriptome!T$2:T$28,MATCH(1,(Transcriptome!$A$2:$A$28=$B7)*(Transcriptome!$C$2:$C$28=$E7),0))</f>
        <v>1.3003372494023584</v>
      </c>
      <c r="AX7">
        <f t="array" ref="AX7">INDEX(Transcriptome!U$2:U$28,MATCH(1,(Transcriptome!$A$2:$A$28=$B7)*(Transcriptome!$C$2:$C$28=$E7),0))</f>
        <v>5.4272528001521927</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0.82625231514025321</v>
      </c>
      <c r="BB7">
        <f t="array" ref="BB7">INDEX(Transcriptome!Y$2:Y$28,MATCH(1,(Transcriptome!$A$2:$A$28=$B7)*(Transcriptome!$C$2:$C$28=$E7),0))</f>
        <v>0</v>
      </c>
      <c r="BC7">
        <f t="array" ref="BC7">INDEX(Transcriptome!Z$2:Z$28,MATCH(1,(Transcriptome!$A$2:$A$28=$B7)*(Transcriptome!$C$2:$C$28=$E7),0))</f>
        <v>0.70493211701793013</v>
      </c>
      <c r="BD7">
        <f t="array" ref="BD7">INDEX(Transcriptome!AA$2:AA$28,MATCH(1,(Transcriptome!$A$2:$A$28=$B7)*(Transcriptome!$C$2:$C$28=$E7),0))</f>
        <v>0.94712279018622314</v>
      </c>
      <c r="BE7">
        <f t="array" ref="BE7">INDEX(Transcriptome!AB$2:AB$28,MATCH(1,(Transcriptome!$A$2:$A$28=$B7)*(Transcriptome!$C$2:$C$28=$E7),0))</f>
        <v>0.38030932511566967</v>
      </c>
      <c r="BF7">
        <f t="array" ref="BF7">INDEX(Transcriptome!AC$2:AC$28,MATCH(1,(Transcriptome!$A$2:$A$28=$B7)*(Transcriptome!$C$2:$C$28=$E7),0))</f>
        <v>1.9636483842201611</v>
      </c>
      <c r="BG7">
        <f t="array" ref="BG7">INDEX(Transcriptome!AD$2:AD$28,MATCH(1,(Transcriptome!$A$2:$A$28=$B7)*(Transcriptome!$C$2:$C$28=$E7),0))</f>
        <v>0.59943066778966325</v>
      </c>
      <c r="BH7">
        <f t="array" ref="BH7">INDEX(Transcriptome!AE$2:AE$28,MATCH(1,(Transcriptome!$A$2:$A$28=$B7)*(Transcriptome!$C$2:$C$28=$E7),0))</f>
        <v>2.1294716607238287</v>
      </c>
      <c r="BI7">
        <f t="array" ref="BI7">INDEX(Transcriptome!AF$2:AF$28,MATCH(1,(Transcriptome!$A$2:$A$28=$B7)*(Transcriptome!$C$2:$C$28=$E7),0))</f>
        <v>0.79611853694419166</v>
      </c>
      <c r="BJ7">
        <f t="array" ref="BJ7">INDEX(Transcriptome!AG$2:AG$28,MATCH(1,(Transcriptome!$A$2:$A$28=$B7)*(Transcriptome!$C$2:$C$28=$E7),0))</f>
        <v>0.68753465429358718</v>
      </c>
      <c r="BK7">
        <f t="array" ref="BK7">INDEX(Transcriptome!AH$2:AH$28,MATCH(1,(Transcriptome!$A$2:$A$28=$B7)*(Transcriptome!$C$2:$C$28=$E7),0))</f>
        <v>2.0293718621374146</v>
      </c>
      <c r="BL7">
        <f t="array" ref="BL7">INDEX(Transcriptome!AI$2:AI$28,MATCH(1,(Transcriptome!$A$2:$A$28=$B7)*(Transcriptome!$C$2:$C$28=$E7),0))</f>
        <v>0.56232040684970153</v>
      </c>
      <c r="BM7">
        <f t="array" ref="BM7">INDEX(Transcriptome!AJ$2:AJ$28,MATCH(1,(Transcriptome!$A$2:$A$28=$B7)*(Transcriptome!$C$2:$C$28=$E7),0))</f>
        <v>1.2115405301325413</v>
      </c>
      <c r="BN7">
        <f t="array" ref="BN7">INDEX(Transcriptome!AK$2:AK$28,MATCH(1,(Transcriptome!$A$2:$A$28=$B7)*(Transcriptome!$C$2:$C$28=$E7),0))</f>
        <v>0.8301621912745768</v>
      </c>
      <c r="BO7">
        <f t="array" ref="BO7">INDEX(Transcriptome!AL$2:AL$28,MATCH(1,(Transcriptome!$A$2:$A$28=$B7)*(Transcriptome!$C$2:$C$28=$E7),0))</f>
        <v>1</v>
      </c>
      <c r="BP7">
        <f t="array" ref="BP7">INDEX(Transcriptome!AM$2:AM$28,MATCH(1,(Transcriptome!$A$2:$A$28=$B7)*(Transcriptome!$C$2:$C$28=$E7),0))</f>
        <v>0.26211695867931561</v>
      </c>
      <c r="BQ7">
        <f t="array" ref="BQ7">INDEX(Transcriptome!AN$2:AN$28,MATCH(1,(Transcriptome!$A$2:$A$28=$B7)*(Transcriptome!$C$2:$C$28=$E7),0))</f>
        <v>0.65173143305533454</v>
      </c>
      <c r="BR7">
        <f t="array" ref="BR7">INDEX(Transcriptome!AO$2:AO$28,MATCH(1,(Transcriptome!$A$2:$A$28=$B7)*(Transcriptome!$C$2:$C$28=$E7),0))</f>
        <v>1.333179536854022</v>
      </c>
      <c r="BS7">
        <f t="array" ref="BS7">INDEX(Transcriptome!AP$2:AP$28,MATCH(1,(Transcriptome!$A$2:$A$28=$B7)*(Transcriptome!$C$2:$C$28=$E7),0))</f>
        <v>0.89887777514459044</v>
      </c>
      <c r="BT7">
        <f t="array" ref="BT7">INDEX(Transcriptome!AQ$2:AQ$28,MATCH(1,(Transcriptome!$A$2:$A$28=$B7)*(Transcriptome!$C$2:$C$28=$E7),0))</f>
        <v>1.2464471472536574</v>
      </c>
      <c r="BU7">
        <f t="array" ref="BU7">INDEX(Transcriptome!AR$2:AR$28,MATCH(1,(Transcriptome!$A$2:$A$28=$B7)*(Transcriptome!$C$2:$C$28=$E7),0))</f>
        <v>0.52462910791563222</v>
      </c>
      <c r="BV7">
        <f t="array" ref="BV7">INDEX(Transcriptome!AS$2:AS$28,MATCH(1,(Transcriptome!$A$2:$A$28=$B7)*(Transcriptome!$C$2:$C$28=$E7),0))</f>
        <v>0.90325288746750909</v>
      </c>
      <c r="BW7">
        <f t="array" ref="BW7">INDEX(Transcriptome!AT$2:AT$28,MATCH(1,(Transcriptome!$A$2:$A$28=$B7)*(Transcriptome!$C$2:$C$28=$E7),0))</f>
        <v>0.66520130196946792</v>
      </c>
      <c r="BX7">
        <f t="array" ref="BX7">INDEX(Transcriptome!AU$2:AU$28,MATCH(1,(Transcriptome!$A$2:$A$28=$B7)*(Transcriptome!$C$2:$C$28=$E7),0))</f>
        <v>1.0099826873947371</v>
      </c>
      <c r="BY7">
        <f t="array" ref="BY7">INDEX(Transcriptome!AV$2:AV$28,MATCH(1,(Transcriptome!$A$2:$A$28=$B7)*(Transcriptome!$C$2:$C$28=$E7),0))</f>
        <v>0.6401776746599912</v>
      </c>
      <c r="BZ7">
        <f t="array" ref="BZ7">INDEX(Transcriptome!AW$2:AW$28,MATCH(1,(Transcriptome!$A$2:$A$28=$B7)*(Transcriptome!$C$2:$C$28=$E7),0))</f>
        <v>0.34216286088513259</v>
      </c>
      <c r="CA7">
        <f t="array" ref="CA7">INDEX(Transcriptome!AX$2:AX$28,MATCH(1,(Transcriptome!$A$2:$A$28=$B7)*(Transcriptome!$C$2:$C$28=$E7),0))</f>
        <v>0.50294785699500899</v>
      </c>
      <c r="CB7">
        <f t="array" ref="CB7">INDEX(Transcriptome!AY$2:AY$28,MATCH(1,(Transcriptome!$A$2:$A$28=$B7)*(Transcriptome!$C$2:$C$28=$E7),0))</f>
        <v>0.95089667216374552</v>
      </c>
      <c r="CC7">
        <f t="array" ref="CC7">INDEX(Transcriptome!AZ$2:AZ$28,MATCH(1,(Transcriptome!$A$2:$A$28=$B7)*(Transcriptome!$C$2:$C$28=$E7),0))</f>
        <v>0.13421854541017778</v>
      </c>
      <c r="CD7">
        <f t="array" ref="CD7">INDEX(Transcriptome!BA$2:BA$28,MATCH(1,(Transcriptome!$A$2:$A$28=$B7)*(Transcriptome!$C$2:$C$28=$E7),0))</f>
        <v>3.0862172948459645</v>
      </c>
      <c r="CE7">
        <f t="array" ref="CE7">INDEX(Transcriptome!BB$2:BB$28,MATCH(1,(Transcriptome!$A$2:$A$28=$B7)*(Transcriptome!$C$2:$C$28=$E7),0))</f>
        <v>2.7824602187322536</v>
      </c>
      <c r="CF7">
        <f t="array" ref="CF7">INDEX(Transcriptome!BC$2:BC$28,MATCH(1,(Transcriptome!$A$2:$A$28=$B7)*(Transcriptome!$C$2:$C$28=$E7),0))</f>
        <v>0</v>
      </c>
      <c r="CG7">
        <f t="array" ref="CG7">INDEX(Transcriptome!BD$2:BD$28,MATCH(1,(Transcriptome!$A$2:$A$28=$B7)*(Transcriptome!$C$2:$C$28=$E7),0))</f>
        <v>1.8836144117589819</v>
      </c>
      <c r="CH7">
        <f t="array" ref="CH7">INDEX(Transcriptome!BE$2:BE$28,MATCH(1,(Transcriptome!$A$2:$A$28=$B7)*(Transcriptome!$C$2:$C$28=$E7),0))</f>
        <v>1.0782417354275973</v>
      </c>
      <c r="CI7">
        <f t="array" ref="CI7">INDEX(Transcriptome!BF$2:BF$28,MATCH(1,(Transcriptome!$A$2:$A$28=$B7)*(Transcriptome!$C$2:$C$28=$E7),0))</f>
        <v>1.715188272403062</v>
      </c>
      <c r="CJ7">
        <f t="array" ref="CJ7">INDEX(Transcriptome!BG$2:BG$28,MATCH(1,(Transcriptome!$A$2:$A$28=$B7)*(Transcriptome!$C$2:$C$28=$E7),0))</f>
        <v>1.9697815273760295</v>
      </c>
      <c r="CK7">
        <f t="array" ref="CK7">INDEX(Transcriptome!BH$2:BH$28,MATCH(1,(Transcriptome!$A$2:$A$28=$B7)*(Transcriptome!$C$2:$C$28=$E7),0))</f>
        <v>0.46353999839060839</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2.2647310069953286</v>
      </c>
      <c r="CO7">
        <f t="array" ref="CO7">INDEX(Transcriptome!BL$2:BL$28,MATCH(1,(Transcriptome!$A$2:$A$28=$B7)*(Transcriptome!$C$2:$C$28=$E7),0))</f>
        <v>0.94683341659889941</v>
      </c>
      <c r="CP7">
        <f t="array" ref="CP7">INDEX(Transcriptome!BM$2:BM$28,MATCH(1,(Transcriptome!$A$2:$A$28=$B7)*(Transcriptome!$C$2:$C$28=$E7),0))</f>
        <v>1.0589696583833461</v>
      </c>
      <c r="CQ7">
        <f t="array" ref="CQ7">INDEX(Transcriptome!BN$2:BN$28,MATCH(1,(Transcriptome!$A$2:$A$28=$B7)*(Transcriptome!$C$2:$C$28=$E7),0))</f>
        <v>6.2531853068059036</v>
      </c>
      <c r="CR7">
        <f t="array" ref="CR7">INDEX(Transcriptome!BO$2:BO$28,MATCH(1,(Transcriptome!$A$2:$A$28=$B7)*(Transcriptome!$C$2:$C$28=$E7),0))</f>
        <v>2.9803252797369506</v>
      </c>
      <c r="CS7">
        <f t="array" ref="CS7">INDEX(Transcriptome!BP$2:BP$28,MATCH(1,(Transcriptome!$A$2:$A$28=$B7)*(Transcriptome!$C$2:$C$28=$E7),0))</f>
        <v>0.46353999839060839</v>
      </c>
      <c r="CT7">
        <f t="array" ref="CT7">INDEX(Transcriptome!BQ$2:BQ$28,MATCH(1,(Transcriptome!$A$2:$A$28=$B7)*(Transcriptome!$C$2:$C$28=$E7),0))</f>
        <v>1</v>
      </c>
      <c r="CU7">
        <f t="array" ref="CU7">INDEX(Transcriptome!BR$2:BR$28,MATCH(1,(Transcriptome!$A$2:$A$28=$B7)*(Transcriptome!$C$2:$C$28=$E7),0))</f>
        <v>0.70109568372941489</v>
      </c>
    </row>
    <row r="8" spans="1:99" x14ac:dyDescent="0.15">
      <c r="A8">
        <f>'Measured Data'!A13</f>
        <v>6</v>
      </c>
      <c r="B8" s="369" t="s">
        <v>621</v>
      </c>
      <c r="C8" s="369" t="s">
        <v>549</v>
      </c>
      <c r="D8">
        <v>1</v>
      </c>
      <c r="E8" t="s">
        <v>550</v>
      </c>
      <c r="F8" s="306">
        <f>'Growth Regression'!R8</f>
        <v>6.4576388888890506</v>
      </c>
      <c r="G8" s="306">
        <f>'Growth Regression'!S8</f>
        <v>154.98333333333721</v>
      </c>
      <c r="H8">
        <f>AVERAGE('TL input - regression'!L9,'TL input - regression'!Q8)</f>
        <v>33.637863385054395</v>
      </c>
      <c r="I8">
        <f>AVERAGE('TL input - regression'!M9,'TL input - regression'!R8)</f>
        <v>1.8317051509769096</v>
      </c>
      <c r="J8">
        <f>AVERAGE('TL input - regression'!N9,'TL input - regression'!S8)</f>
        <v>0.40500000000000003</v>
      </c>
      <c r="K8">
        <f>AVERAGE('TL input - regression'!O9,'TL input - regression'!T8)</f>
        <v>0.85708581957011321</v>
      </c>
      <c r="L8">
        <f>AVERAGE('TL input - regression'!P9,'TL input - regression'!U8)</f>
        <v>7.6007724857909427</v>
      </c>
      <c r="M8">
        <f>'Growth Regression'!P8</f>
        <v>5.5968477703582974E-3</v>
      </c>
      <c r="N8">
        <f>M8/'Growth Regression'!$O$24</f>
        <v>0.25164570541973486</v>
      </c>
      <c r="O8">
        <f>'Post Process Calc.'!C29</f>
        <v>3.5695377129951404E-2</v>
      </c>
      <c r="P8">
        <f>'Post Process Calc.'!D29</f>
        <v>-1.3205666742143405E-2</v>
      </c>
      <c r="Q8">
        <f>'Post Process Calc.'!E29</f>
        <v>-4.0355027822410339E-4</v>
      </c>
      <c r="R8">
        <f>'Post Process Calc.'!F29</f>
        <v>6.9651942533832658E-3</v>
      </c>
      <c r="S8">
        <f>'Post Process Calc.'!G29</f>
        <v>7.2237881110767156E-3</v>
      </c>
      <c r="T8">
        <f t="shared" si="2"/>
        <v>-0.36995453764411268</v>
      </c>
      <c r="U8">
        <f t="shared" si="3"/>
        <v>22.309610706219626</v>
      </c>
      <c r="V8">
        <f t="shared" si="3"/>
        <v>-8.2535417138396276</v>
      </c>
      <c r="W8">
        <f t="shared" si="0"/>
        <v>-0.25221892389006462</v>
      </c>
      <c r="X8">
        <f t="shared" si="0"/>
        <v>4.3532464083645408</v>
      </c>
      <c r="Y8">
        <f t="shared" si="0"/>
        <v>4.5148675694229468</v>
      </c>
      <c r="Z8">
        <v>100</v>
      </c>
      <c r="AA8">
        <v>0.32</v>
      </c>
      <c r="AB8">
        <v>7</v>
      </c>
      <c r="AC8">
        <v>0.7</v>
      </c>
      <c r="AD8">
        <f t="shared" si="1"/>
        <v>5.0118723362727164E-8</v>
      </c>
      <c r="AE8">
        <v>1</v>
      </c>
      <c r="AF8">
        <v>0.311</v>
      </c>
      <c r="AG8">
        <f t="array" ref="AG8">INDEX(Transcriptome!D$2:D$28,MATCH(1,(Transcriptome!$A$2:$A$28=$B8)*(Transcriptome!$C$2:$C$28=$E8),0))</f>
        <v>0.74958281373863833</v>
      </c>
      <c r="AH8">
        <f t="array" ref="AH8">INDEX(Transcriptome!E$2:E$28,MATCH(1,(Transcriptome!$A$2:$A$28=$B8)*(Transcriptome!$C$2:$C$28=$E8),0))</f>
        <v>0.99428350042695846</v>
      </c>
      <c r="AI8">
        <f t="array" ref="AI8">INDEX(Transcriptome!F$2:F$28,MATCH(1,(Transcriptome!$A$2:$A$28=$B8)*(Transcriptome!$C$2:$C$28=$E8),0))</f>
        <v>0.50115035905277838</v>
      </c>
      <c r="AJ8">
        <f t="array" ref="AJ8">INDEX(Transcriptome!G$2:G$28,MATCH(1,(Transcriptome!$A$2:$A$28=$B8)*(Transcriptome!$C$2:$C$28=$E8),0))</f>
        <v>0.39984898807098057</v>
      </c>
      <c r="AK8">
        <f t="array" ref="AK8">INDEX(Transcriptome!H$2:H$28,MATCH(1,(Transcriptome!$A$2:$A$28=$B8)*(Transcriptome!$C$2:$C$28=$E8),0))</f>
        <v>0</v>
      </c>
      <c r="AL8">
        <f t="array" ref="AL8">INDEX(Transcriptome!I$2:I$28,MATCH(1,(Transcriptome!$A$2:$A$28=$B8)*(Transcriptome!$C$2:$C$28=$E8),0))</f>
        <v>1.604477561761317</v>
      </c>
      <c r="AM8">
        <f t="array" ref="AM8">INDEX(Transcriptome!J$2:J$28,MATCH(1,(Transcriptome!$A$2:$A$28=$B8)*(Transcriptome!$C$2:$C$28=$E8),0))</f>
        <v>0.75031681956269425</v>
      </c>
      <c r="AN8">
        <f t="array" ref="AN8">INDEX(Transcriptome!K$2:K$28,MATCH(1,(Transcriptome!$A$2:$A$28=$B8)*(Transcriptome!$C$2:$C$28=$E8),0))</f>
        <v>0.66963287962127904</v>
      </c>
      <c r="AO8">
        <f t="array" ref="AO8">INDEX(Transcriptome!L$2:L$28,MATCH(1,(Transcriptome!$A$2:$A$28=$B8)*(Transcriptome!$C$2:$C$28=$E8),0))</f>
        <v>0.8932270630393373</v>
      </c>
      <c r="AP8">
        <f t="array" ref="AP8">INDEX(Transcriptome!M$2:M$28,MATCH(1,(Transcriptome!$A$2:$A$28=$B8)*(Transcriptome!$C$2:$C$28=$E8),0))</f>
        <v>0.47486349470754241</v>
      </c>
      <c r="AQ8">
        <f t="array" ref="AQ8">INDEX(Transcriptome!N$2:N$28,MATCH(1,(Transcriptome!$A$2:$A$28=$B8)*(Transcriptome!$C$2:$C$28=$E8),0))</f>
        <v>0.92357470464152269</v>
      </c>
      <c r="AR8">
        <f t="array" ref="AR8">INDEX(Transcriptome!O$2:O$28,MATCH(1,(Transcriptome!$A$2:$A$28=$B8)*(Transcriptome!$C$2:$C$28=$E8),0))</f>
        <v>1.0659307848714961</v>
      </c>
      <c r="AS8">
        <f t="array" ref="AS8">INDEX(Transcriptome!P$2:P$28,MATCH(1,(Transcriptome!$A$2:$A$28=$B8)*(Transcriptome!$C$2:$C$28=$E8),0))</f>
        <v>0.87036730164410236</v>
      </c>
      <c r="AT8">
        <f t="array" ref="AT8">INDEX(Transcriptome!Q$2:Q$28,MATCH(1,(Transcriptome!$A$2:$A$28=$B8)*(Transcriptome!$C$2:$C$28=$E8),0))</f>
        <v>0.48726817704711389</v>
      </c>
      <c r="AU8">
        <f t="array" ref="AU8">INDEX(Transcriptome!R$2:R$28,MATCH(1,(Transcriptome!$A$2:$A$28=$B8)*(Transcriptome!$C$2:$C$28=$E8),0))</f>
        <v>0.53435060735600626</v>
      </c>
      <c r="AV8">
        <f t="array" ref="AV8">INDEX(Transcriptome!S$2:S$28,MATCH(1,(Transcriptome!$A$2:$A$28=$B8)*(Transcriptome!$C$2:$C$28=$E8),0))</f>
        <v>0.5345161757319089</v>
      </c>
      <c r="AW8">
        <f t="array" ref="AW8">INDEX(Transcriptome!T$2:T$28,MATCH(1,(Transcriptome!$A$2:$A$28=$B8)*(Transcriptome!$C$2:$C$28=$E8),0))</f>
        <v>1.3003372494023584</v>
      </c>
      <c r="AX8">
        <f t="array" ref="AX8">INDEX(Transcriptome!U$2:U$28,MATCH(1,(Transcriptome!$A$2:$A$28=$B8)*(Transcriptome!$C$2:$C$28=$E8),0))</f>
        <v>5.4272528001521927</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0.82625231514025321</v>
      </c>
      <c r="BB8">
        <f t="array" ref="BB8">INDEX(Transcriptome!Y$2:Y$28,MATCH(1,(Transcriptome!$A$2:$A$28=$B8)*(Transcriptome!$C$2:$C$28=$E8),0))</f>
        <v>0</v>
      </c>
      <c r="BC8">
        <f t="array" ref="BC8">INDEX(Transcriptome!Z$2:Z$28,MATCH(1,(Transcriptome!$A$2:$A$28=$B8)*(Transcriptome!$C$2:$C$28=$E8),0))</f>
        <v>0.70493211701793013</v>
      </c>
      <c r="BD8">
        <f t="array" ref="BD8">INDEX(Transcriptome!AA$2:AA$28,MATCH(1,(Transcriptome!$A$2:$A$28=$B8)*(Transcriptome!$C$2:$C$28=$E8),0))</f>
        <v>0.94712279018622314</v>
      </c>
      <c r="BE8">
        <f t="array" ref="BE8">INDEX(Transcriptome!AB$2:AB$28,MATCH(1,(Transcriptome!$A$2:$A$28=$B8)*(Transcriptome!$C$2:$C$28=$E8),0))</f>
        <v>0.38030932511566967</v>
      </c>
      <c r="BF8">
        <f t="array" ref="BF8">INDEX(Transcriptome!AC$2:AC$28,MATCH(1,(Transcriptome!$A$2:$A$28=$B8)*(Transcriptome!$C$2:$C$28=$E8),0))</f>
        <v>1.9636483842201611</v>
      </c>
      <c r="BG8">
        <f t="array" ref="BG8">INDEX(Transcriptome!AD$2:AD$28,MATCH(1,(Transcriptome!$A$2:$A$28=$B8)*(Transcriptome!$C$2:$C$28=$E8),0))</f>
        <v>0.59943066778966325</v>
      </c>
      <c r="BH8">
        <f t="array" ref="BH8">INDEX(Transcriptome!AE$2:AE$28,MATCH(1,(Transcriptome!$A$2:$A$28=$B8)*(Transcriptome!$C$2:$C$28=$E8),0))</f>
        <v>2.1294716607238287</v>
      </c>
      <c r="BI8">
        <f t="array" ref="BI8">INDEX(Transcriptome!AF$2:AF$28,MATCH(1,(Transcriptome!$A$2:$A$28=$B8)*(Transcriptome!$C$2:$C$28=$E8),0))</f>
        <v>0.79611853694419166</v>
      </c>
      <c r="BJ8">
        <f t="array" ref="BJ8">INDEX(Transcriptome!AG$2:AG$28,MATCH(1,(Transcriptome!$A$2:$A$28=$B8)*(Transcriptome!$C$2:$C$28=$E8),0))</f>
        <v>0.68753465429358718</v>
      </c>
      <c r="BK8">
        <f t="array" ref="BK8">INDEX(Transcriptome!AH$2:AH$28,MATCH(1,(Transcriptome!$A$2:$A$28=$B8)*(Transcriptome!$C$2:$C$28=$E8),0))</f>
        <v>2.0293718621374146</v>
      </c>
      <c r="BL8">
        <f t="array" ref="BL8">INDEX(Transcriptome!AI$2:AI$28,MATCH(1,(Transcriptome!$A$2:$A$28=$B8)*(Transcriptome!$C$2:$C$28=$E8),0))</f>
        <v>0.56232040684970153</v>
      </c>
      <c r="BM8">
        <f t="array" ref="BM8">INDEX(Transcriptome!AJ$2:AJ$28,MATCH(1,(Transcriptome!$A$2:$A$28=$B8)*(Transcriptome!$C$2:$C$28=$E8),0))</f>
        <v>1.2115405301325413</v>
      </c>
      <c r="BN8">
        <f t="array" ref="BN8">INDEX(Transcriptome!AK$2:AK$28,MATCH(1,(Transcriptome!$A$2:$A$28=$B8)*(Transcriptome!$C$2:$C$28=$E8),0))</f>
        <v>0.8301621912745768</v>
      </c>
      <c r="BO8">
        <f t="array" ref="BO8">INDEX(Transcriptome!AL$2:AL$28,MATCH(1,(Transcriptome!$A$2:$A$28=$B8)*(Transcriptome!$C$2:$C$28=$E8),0))</f>
        <v>1</v>
      </c>
      <c r="BP8">
        <f t="array" ref="BP8">INDEX(Transcriptome!AM$2:AM$28,MATCH(1,(Transcriptome!$A$2:$A$28=$B8)*(Transcriptome!$C$2:$C$28=$E8),0))</f>
        <v>0.26211695867931561</v>
      </c>
      <c r="BQ8">
        <f t="array" ref="BQ8">INDEX(Transcriptome!AN$2:AN$28,MATCH(1,(Transcriptome!$A$2:$A$28=$B8)*(Transcriptome!$C$2:$C$28=$E8),0))</f>
        <v>0.65173143305533454</v>
      </c>
      <c r="BR8">
        <f t="array" ref="BR8">INDEX(Transcriptome!AO$2:AO$28,MATCH(1,(Transcriptome!$A$2:$A$28=$B8)*(Transcriptome!$C$2:$C$28=$E8),0))</f>
        <v>1.333179536854022</v>
      </c>
      <c r="BS8">
        <f t="array" ref="BS8">INDEX(Transcriptome!AP$2:AP$28,MATCH(1,(Transcriptome!$A$2:$A$28=$B8)*(Transcriptome!$C$2:$C$28=$E8),0))</f>
        <v>0.89887777514459044</v>
      </c>
      <c r="BT8">
        <f t="array" ref="BT8">INDEX(Transcriptome!AQ$2:AQ$28,MATCH(1,(Transcriptome!$A$2:$A$28=$B8)*(Transcriptome!$C$2:$C$28=$E8),0))</f>
        <v>1.2464471472536574</v>
      </c>
      <c r="BU8">
        <f t="array" ref="BU8">INDEX(Transcriptome!AR$2:AR$28,MATCH(1,(Transcriptome!$A$2:$A$28=$B8)*(Transcriptome!$C$2:$C$28=$E8),0))</f>
        <v>0.52462910791563222</v>
      </c>
      <c r="BV8">
        <f t="array" ref="BV8">INDEX(Transcriptome!AS$2:AS$28,MATCH(1,(Transcriptome!$A$2:$A$28=$B8)*(Transcriptome!$C$2:$C$28=$E8),0))</f>
        <v>0.90325288746750909</v>
      </c>
      <c r="BW8">
        <f t="array" ref="BW8">INDEX(Transcriptome!AT$2:AT$28,MATCH(1,(Transcriptome!$A$2:$A$28=$B8)*(Transcriptome!$C$2:$C$28=$E8),0))</f>
        <v>0.66520130196946792</v>
      </c>
      <c r="BX8">
        <f t="array" ref="BX8">INDEX(Transcriptome!AU$2:AU$28,MATCH(1,(Transcriptome!$A$2:$A$28=$B8)*(Transcriptome!$C$2:$C$28=$E8),0))</f>
        <v>1.0099826873947371</v>
      </c>
      <c r="BY8">
        <f t="array" ref="BY8">INDEX(Transcriptome!AV$2:AV$28,MATCH(1,(Transcriptome!$A$2:$A$28=$B8)*(Transcriptome!$C$2:$C$28=$E8),0))</f>
        <v>0.6401776746599912</v>
      </c>
      <c r="BZ8">
        <f t="array" ref="BZ8">INDEX(Transcriptome!AW$2:AW$28,MATCH(1,(Transcriptome!$A$2:$A$28=$B8)*(Transcriptome!$C$2:$C$28=$E8),0))</f>
        <v>0.34216286088513259</v>
      </c>
      <c r="CA8">
        <f t="array" ref="CA8">INDEX(Transcriptome!AX$2:AX$28,MATCH(1,(Transcriptome!$A$2:$A$28=$B8)*(Transcriptome!$C$2:$C$28=$E8),0))</f>
        <v>0.50294785699500899</v>
      </c>
      <c r="CB8">
        <f t="array" ref="CB8">INDEX(Transcriptome!AY$2:AY$28,MATCH(1,(Transcriptome!$A$2:$A$28=$B8)*(Transcriptome!$C$2:$C$28=$E8),0))</f>
        <v>0.95089667216374552</v>
      </c>
      <c r="CC8">
        <f t="array" ref="CC8">INDEX(Transcriptome!AZ$2:AZ$28,MATCH(1,(Transcriptome!$A$2:$A$28=$B8)*(Transcriptome!$C$2:$C$28=$E8),0))</f>
        <v>0.13421854541017778</v>
      </c>
      <c r="CD8">
        <f t="array" ref="CD8">INDEX(Transcriptome!BA$2:BA$28,MATCH(1,(Transcriptome!$A$2:$A$28=$B8)*(Transcriptome!$C$2:$C$28=$E8),0))</f>
        <v>3.0862172948459645</v>
      </c>
      <c r="CE8">
        <f t="array" ref="CE8">INDEX(Transcriptome!BB$2:BB$28,MATCH(1,(Transcriptome!$A$2:$A$28=$B8)*(Transcriptome!$C$2:$C$28=$E8),0))</f>
        <v>2.7824602187322536</v>
      </c>
      <c r="CF8">
        <f t="array" ref="CF8">INDEX(Transcriptome!BC$2:BC$28,MATCH(1,(Transcriptome!$A$2:$A$28=$B8)*(Transcriptome!$C$2:$C$28=$E8),0))</f>
        <v>0</v>
      </c>
      <c r="CG8">
        <f t="array" ref="CG8">INDEX(Transcriptome!BD$2:BD$28,MATCH(1,(Transcriptome!$A$2:$A$28=$B8)*(Transcriptome!$C$2:$C$28=$E8),0))</f>
        <v>1.8836144117589819</v>
      </c>
      <c r="CH8">
        <f t="array" ref="CH8">INDEX(Transcriptome!BE$2:BE$28,MATCH(1,(Transcriptome!$A$2:$A$28=$B8)*(Transcriptome!$C$2:$C$28=$E8),0))</f>
        <v>1.0782417354275973</v>
      </c>
      <c r="CI8">
        <f t="array" ref="CI8">INDEX(Transcriptome!BF$2:BF$28,MATCH(1,(Transcriptome!$A$2:$A$28=$B8)*(Transcriptome!$C$2:$C$28=$E8),0))</f>
        <v>1.715188272403062</v>
      </c>
      <c r="CJ8">
        <f t="array" ref="CJ8">INDEX(Transcriptome!BG$2:BG$28,MATCH(1,(Transcriptome!$A$2:$A$28=$B8)*(Transcriptome!$C$2:$C$28=$E8),0))</f>
        <v>1.9697815273760295</v>
      </c>
      <c r="CK8">
        <f t="array" ref="CK8">INDEX(Transcriptome!BH$2:BH$28,MATCH(1,(Transcriptome!$A$2:$A$28=$B8)*(Transcriptome!$C$2:$C$28=$E8),0))</f>
        <v>0.46353999839060839</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2.2647310069953286</v>
      </c>
      <c r="CO8">
        <f t="array" ref="CO8">INDEX(Transcriptome!BL$2:BL$28,MATCH(1,(Transcriptome!$A$2:$A$28=$B8)*(Transcriptome!$C$2:$C$28=$E8),0))</f>
        <v>0.94683341659889941</v>
      </c>
      <c r="CP8">
        <f t="array" ref="CP8">INDEX(Transcriptome!BM$2:BM$28,MATCH(1,(Transcriptome!$A$2:$A$28=$B8)*(Transcriptome!$C$2:$C$28=$E8),0))</f>
        <v>1.0589696583833461</v>
      </c>
      <c r="CQ8">
        <f t="array" ref="CQ8">INDEX(Transcriptome!BN$2:BN$28,MATCH(1,(Transcriptome!$A$2:$A$28=$B8)*(Transcriptome!$C$2:$C$28=$E8),0))</f>
        <v>6.2531853068059036</v>
      </c>
      <c r="CR8">
        <f t="array" ref="CR8">INDEX(Transcriptome!BO$2:BO$28,MATCH(1,(Transcriptome!$A$2:$A$28=$B8)*(Transcriptome!$C$2:$C$28=$E8),0))</f>
        <v>2.9803252797369506</v>
      </c>
      <c r="CS8">
        <f t="array" ref="CS8">INDEX(Transcriptome!BP$2:BP$28,MATCH(1,(Transcriptome!$A$2:$A$28=$B8)*(Transcriptome!$C$2:$C$28=$E8),0))</f>
        <v>0.46353999839060839</v>
      </c>
      <c r="CT8">
        <f t="array" ref="CT8">INDEX(Transcriptome!BQ$2:BQ$28,MATCH(1,(Transcriptome!$A$2:$A$28=$B8)*(Transcriptome!$C$2:$C$28=$E8),0))</f>
        <v>1</v>
      </c>
      <c r="CU8">
        <f t="array" ref="CU8">INDEX(Transcriptome!BR$2:BR$28,MATCH(1,(Transcriptome!$A$2:$A$28=$B8)*(Transcriptome!$C$2:$C$28=$E8),0))</f>
        <v>0.70109568372941489</v>
      </c>
    </row>
    <row r="9" spans="1:99" x14ac:dyDescent="0.15">
      <c r="A9">
        <f>'Measured Data'!A14</f>
        <v>7</v>
      </c>
      <c r="B9" s="369" t="s">
        <v>621</v>
      </c>
      <c r="C9" s="369" t="s">
        <v>549</v>
      </c>
      <c r="D9">
        <v>1</v>
      </c>
      <c r="E9" t="s">
        <v>550</v>
      </c>
      <c r="F9" s="306">
        <f>'Growth Regression'!R9</f>
        <v>7.3684027777781012</v>
      </c>
      <c r="G9" s="306">
        <f>'Growth Regression'!S9</f>
        <v>176.84166666667443</v>
      </c>
      <c r="H9">
        <f>AVERAGE('TL input - regression'!L10,'TL input - regression'!Q9)</f>
        <v>31.277777777777775</v>
      </c>
      <c r="I9">
        <f>AVERAGE('TL input - regression'!M10,'TL input - regression'!R9)</f>
        <v>1.0546181172291296</v>
      </c>
      <c r="J9">
        <f>AVERAGE('TL input - regression'!N10,'TL input - regression'!S9)</f>
        <v>0.435</v>
      </c>
      <c r="K9">
        <f>AVERAGE('TL input - regression'!O10,'TL input - regression'!T9)</f>
        <v>0.4104795496620311</v>
      </c>
      <c r="L9">
        <f>AVERAGE('TL input - regression'!P10,'TL input - regression'!U9)</f>
        <v>6.9709013960766928</v>
      </c>
      <c r="M9">
        <f>'Growth Regression'!P9</f>
        <v>3.9028447135746277E-3</v>
      </c>
      <c r="N9">
        <f>M9/'Growth Regression'!$O$24</f>
        <v>0.17547986855970824</v>
      </c>
      <c r="O9">
        <f>'Post Process Calc.'!C30</f>
        <v>3.8029176256015151E-2</v>
      </c>
      <c r="P9">
        <f>'Post Process Calc.'!D30</f>
        <v>-7.2284745475844807E-3</v>
      </c>
      <c r="Q9">
        <f>'Post Process Calc.'!E30</f>
        <v>-2.9862918884066827E-4</v>
      </c>
      <c r="R9">
        <f>'Post Process Calc.'!F30</f>
        <v>4.2707641536402956E-3</v>
      </c>
      <c r="S9">
        <f>'Post Process Calc.'!G30</f>
        <v>8.1531809059677135E-3</v>
      </c>
      <c r="T9">
        <f t="shared" si="2"/>
        <v>-0.19007707395295312</v>
      </c>
      <c r="U9">
        <f t="shared" si="3"/>
        <v>23.768235160009468</v>
      </c>
      <c r="V9">
        <f t="shared" si="3"/>
        <v>-4.5177965922403001</v>
      </c>
      <c r="W9">
        <f t="shared" si="0"/>
        <v>-0.18664324302541765</v>
      </c>
      <c r="X9">
        <f t="shared" si="0"/>
        <v>2.6692275960251846</v>
      </c>
      <c r="Y9">
        <f t="shared" si="0"/>
        <v>5.0957380662298206</v>
      </c>
      <c r="Z9">
        <v>100</v>
      </c>
      <c r="AA9">
        <v>0.32</v>
      </c>
      <c r="AB9">
        <v>7</v>
      </c>
      <c r="AC9">
        <v>0.7</v>
      </c>
      <c r="AD9">
        <f t="shared" si="1"/>
        <v>5.0118723362727164E-8</v>
      </c>
      <c r="AE9">
        <v>1</v>
      </c>
      <c r="AF9">
        <v>0.311</v>
      </c>
      <c r="AG9">
        <f t="array" ref="AG9">INDEX(Transcriptome!D$2:D$28,MATCH(1,(Transcriptome!$A$2:$A$28=$B9)*(Transcriptome!$C$2:$C$28=$E9),0))</f>
        <v>0.74958281373863833</v>
      </c>
      <c r="AH9">
        <f t="array" ref="AH9">INDEX(Transcriptome!E$2:E$28,MATCH(1,(Transcriptome!$A$2:$A$28=$B9)*(Transcriptome!$C$2:$C$28=$E9),0))</f>
        <v>0.99428350042695846</v>
      </c>
      <c r="AI9">
        <f t="array" ref="AI9">INDEX(Transcriptome!F$2:F$28,MATCH(1,(Transcriptome!$A$2:$A$28=$B9)*(Transcriptome!$C$2:$C$28=$E9),0))</f>
        <v>0.50115035905277838</v>
      </c>
      <c r="AJ9">
        <f t="array" ref="AJ9">INDEX(Transcriptome!G$2:G$28,MATCH(1,(Transcriptome!$A$2:$A$28=$B9)*(Transcriptome!$C$2:$C$28=$E9),0))</f>
        <v>0.39984898807098057</v>
      </c>
      <c r="AK9">
        <f t="array" ref="AK9">INDEX(Transcriptome!H$2:H$28,MATCH(1,(Transcriptome!$A$2:$A$28=$B9)*(Transcriptome!$C$2:$C$28=$E9),0))</f>
        <v>0</v>
      </c>
      <c r="AL9">
        <f t="array" ref="AL9">INDEX(Transcriptome!I$2:I$28,MATCH(1,(Transcriptome!$A$2:$A$28=$B9)*(Transcriptome!$C$2:$C$28=$E9),0))</f>
        <v>1.604477561761317</v>
      </c>
      <c r="AM9">
        <f t="array" ref="AM9">INDEX(Transcriptome!J$2:J$28,MATCH(1,(Transcriptome!$A$2:$A$28=$B9)*(Transcriptome!$C$2:$C$28=$E9),0))</f>
        <v>0.75031681956269425</v>
      </c>
      <c r="AN9">
        <f t="array" ref="AN9">INDEX(Transcriptome!K$2:K$28,MATCH(1,(Transcriptome!$A$2:$A$28=$B9)*(Transcriptome!$C$2:$C$28=$E9),0))</f>
        <v>0.66963287962127904</v>
      </c>
      <c r="AO9">
        <f t="array" ref="AO9">INDEX(Transcriptome!L$2:L$28,MATCH(1,(Transcriptome!$A$2:$A$28=$B9)*(Transcriptome!$C$2:$C$28=$E9),0))</f>
        <v>0.8932270630393373</v>
      </c>
      <c r="AP9">
        <f t="array" ref="AP9">INDEX(Transcriptome!M$2:M$28,MATCH(1,(Transcriptome!$A$2:$A$28=$B9)*(Transcriptome!$C$2:$C$28=$E9),0))</f>
        <v>0.47486349470754241</v>
      </c>
      <c r="AQ9">
        <f t="array" ref="AQ9">INDEX(Transcriptome!N$2:N$28,MATCH(1,(Transcriptome!$A$2:$A$28=$B9)*(Transcriptome!$C$2:$C$28=$E9),0))</f>
        <v>0.92357470464152269</v>
      </c>
      <c r="AR9">
        <f t="array" ref="AR9">INDEX(Transcriptome!O$2:O$28,MATCH(1,(Transcriptome!$A$2:$A$28=$B9)*(Transcriptome!$C$2:$C$28=$E9),0))</f>
        <v>1.0659307848714961</v>
      </c>
      <c r="AS9">
        <f t="array" ref="AS9">INDEX(Transcriptome!P$2:P$28,MATCH(1,(Transcriptome!$A$2:$A$28=$B9)*(Transcriptome!$C$2:$C$28=$E9),0))</f>
        <v>0.87036730164410236</v>
      </c>
      <c r="AT9">
        <f t="array" ref="AT9">INDEX(Transcriptome!Q$2:Q$28,MATCH(1,(Transcriptome!$A$2:$A$28=$B9)*(Transcriptome!$C$2:$C$28=$E9),0))</f>
        <v>0.48726817704711389</v>
      </c>
      <c r="AU9">
        <f t="array" ref="AU9">INDEX(Transcriptome!R$2:R$28,MATCH(1,(Transcriptome!$A$2:$A$28=$B9)*(Transcriptome!$C$2:$C$28=$E9),0))</f>
        <v>0.53435060735600626</v>
      </c>
      <c r="AV9">
        <f t="array" ref="AV9">INDEX(Transcriptome!S$2:S$28,MATCH(1,(Transcriptome!$A$2:$A$28=$B9)*(Transcriptome!$C$2:$C$28=$E9),0))</f>
        <v>0.5345161757319089</v>
      </c>
      <c r="AW9">
        <f t="array" ref="AW9">INDEX(Transcriptome!T$2:T$28,MATCH(1,(Transcriptome!$A$2:$A$28=$B9)*(Transcriptome!$C$2:$C$28=$E9),0))</f>
        <v>1.3003372494023584</v>
      </c>
      <c r="AX9">
        <f t="array" ref="AX9">INDEX(Transcriptome!U$2:U$28,MATCH(1,(Transcriptome!$A$2:$A$28=$B9)*(Transcriptome!$C$2:$C$28=$E9),0))</f>
        <v>5.4272528001521927</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0.82625231514025321</v>
      </c>
      <c r="BB9">
        <f t="array" ref="BB9">INDEX(Transcriptome!Y$2:Y$28,MATCH(1,(Transcriptome!$A$2:$A$28=$B9)*(Transcriptome!$C$2:$C$28=$E9),0))</f>
        <v>0</v>
      </c>
      <c r="BC9">
        <f t="array" ref="BC9">INDEX(Transcriptome!Z$2:Z$28,MATCH(1,(Transcriptome!$A$2:$A$28=$B9)*(Transcriptome!$C$2:$C$28=$E9),0))</f>
        <v>0.70493211701793013</v>
      </c>
      <c r="BD9">
        <f t="array" ref="BD9">INDEX(Transcriptome!AA$2:AA$28,MATCH(1,(Transcriptome!$A$2:$A$28=$B9)*(Transcriptome!$C$2:$C$28=$E9),0))</f>
        <v>0.94712279018622314</v>
      </c>
      <c r="BE9">
        <f t="array" ref="BE9">INDEX(Transcriptome!AB$2:AB$28,MATCH(1,(Transcriptome!$A$2:$A$28=$B9)*(Transcriptome!$C$2:$C$28=$E9),0))</f>
        <v>0.38030932511566967</v>
      </c>
      <c r="BF9">
        <f t="array" ref="BF9">INDEX(Transcriptome!AC$2:AC$28,MATCH(1,(Transcriptome!$A$2:$A$28=$B9)*(Transcriptome!$C$2:$C$28=$E9),0))</f>
        <v>1.9636483842201611</v>
      </c>
      <c r="BG9">
        <f t="array" ref="BG9">INDEX(Transcriptome!AD$2:AD$28,MATCH(1,(Transcriptome!$A$2:$A$28=$B9)*(Transcriptome!$C$2:$C$28=$E9),0))</f>
        <v>0.59943066778966325</v>
      </c>
      <c r="BH9">
        <f t="array" ref="BH9">INDEX(Transcriptome!AE$2:AE$28,MATCH(1,(Transcriptome!$A$2:$A$28=$B9)*(Transcriptome!$C$2:$C$28=$E9),0))</f>
        <v>2.1294716607238287</v>
      </c>
      <c r="BI9">
        <f t="array" ref="BI9">INDEX(Transcriptome!AF$2:AF$28,MATCH(1,(Transcriptome!$A$2:$A$28=$B9)*(Transcriptome!$C$2:$C$28=$E9),0))</f>
        <v>0.79611853694419166</v>
      </c>
      <c r="BJ9">
        <f t="array" ref="BJ9">INDEX(Transcriptome!AG$2:AG$28,MATCH(1,(Transcriptome!$A$2:$A$28=$B9)*(Transcriptome!$C$2:$C$28=$E9),0))</f>
        <v>0.68753465429358718</v>
      </c>
      <c r="BK9">
        <f t="array" ref="BK9">INDEX(Transcriptome!AH$2:AH$28,MATCH(1,(Transcriptome!$A$2:$A$28=$B9)*(Transcriptome!$C$2:$C$28=$E9),0))</f>
        <v>2.0293718621374146</v>
      </c>
      <c r="BL9">
        <f t="array" ref="BL9">INDEX(Transcriptome!AI$2:AI$28,MATCH(1,(Transcriptome!$A$2:$A$28=$B9)*(Transcriptome!$C$2:$C$28=$E9),0))</f>
        <v>0.56232040684970153</v>
      </c>
      <c r="BM9">
        <f t="array" ref="BM9">INDEX(Transcriptome!AJ$2:AJ$28,MATCH(1,(Transcriptome!$A$2:$A$28=$B9)*(Transcriptome!$C$2:$C$28=$E9),0))</f>
        <v>1.2115405301325413</v>
      </c>
      <c r="BN9">
        <f t="array" ref="BN9">INDEX(Transcriptome!AK$2:AK$28,MATCH(1,(Transcriptome!$A$2:$A$28=$B9)*(Transcriptome!$C$2:$C$28=$E9),0))</f>
        <v>0.8301621912745768</v>
      </c>
      <c r="BO9">
        <f t="array" ref="BO9">INDEX(Transcriptome!AL$2:AL$28,MATCH(1,(Transcriptome!$A$2:$A$28=$B9)*(Transcriptome!$C$2:$C$28=$E9),0))</f>
        <v>1</v>
      </c>
      <c r="BP9">
        <f t="array" ref="BP9">INDEX(Transcriptome!AM$2:AM$28,MATCH(1,(Transcriptome!$A$2:$A$28=$B9)*(Transcriptome!$C$2:$C$28=$E9),0))</f>
        <v>0.26211695867931561</v>
      </c>
      <c r="BQ9">
        <f t="array" ref="BQ9">INDEX(Transcriptome!AN$2:AN$28,MATCH(1,(Transcriptome!$A$2:$A$28=$B9)*(Transcriptome!$C$2:$C$28=$E9),0))</f>
        <v>0.65173143305533454</v>
      </c>
      <c r="BR9">
        <f t="array" ref="BR9">INDEX(Transcriptome!AO$2:AO$28,MATCH(1,(Transcriptome!$A$2:$A$28=$B9)*(Transcriptome!$C$2:$C$28=$E9),0))</f>
        <v>1.333179536854022</v>
      </c>
      <c r="BS9">
        <f t="array" ref="BS9">INDEX(Transcriptome!AP$2:AP$28,MATCH(1,(Transcriptome!$A$2:$A$28=$B9)*(Transcriptome!$C$2:$C$28=$E9),0))</f>
        <v>0.89887777514459044</v>
      </c>
      <c r="BT9">
        <f t="array" ref="BT9">INDEX(Transcriptome!AQ$2:AQ$28,MATCH(1,(Transcriptome!$A$2:$A$28=$B9)*(Transcriptome!$C$2:$C$28=$E9),0))</f>
        <v>1.2464471472536574</v>
      </c>
      <c r="BU9">
        <f t="array" ref="BU9">INDEX(Transcriptome!AR$2:AR$28,MATCH(1,(Transcriptome!$A$2:$A$28=$B9)*(Transcriptome!$C$2:$C$28=$E9),0))</f>
        <v>0.52462910791563222</v>
      </c>
      <c r="BV9">
        <f t="array" ref="BV9">INDEX(Transcriptome!AS$2:AS$28,MATCH(1,(Transcriptome!$A$2:$A$28=$B9)*(Transcriptome!$C$2:$C$28=$E9),0))</f>
        <v>0.90325288746750909</v>
      </c>
      <c r="BW9">
        <f t="array" ref="BW9">INDEX(Transcriptome!AT$2:AT$28,MATCH(1,(Transcriptome!$A$2:$A$28=$B9)*(Transcriptome!$C$2:$C$28=$E9),0))</f>
        <v>0.66520130196946792</v>
      </c>
      <c r="BX9">
        <f t="array" ref="BX9">INDEX(Transcriptome!AU$2:AU$28,MATCH(1,(Transcriptome!$A$2:$A$28=$B9)*(Transcriptome!$C$2:$C$28=$E9),0))</f>
        <v>1.0099826873947371</v>
      </c>
      <c r="BY9">
        <f t="array" ref="BY9">INDEX(Transcriptome!AV$2:AV$28,MATCH(1,(Transcriptome!$A$2:$A$28=$B9)*(Transcriptome!$C$2:$C$28=$E9),0))</f>
        <v>0.6401776746599912</v>
      </c>
      <c r="BZ9">
        <f t="array" ref="BZ9">INDEX(Transcriptome!AW$2:AW$28,MATCH(1,(Transcriptome!$A$2:$A$28=$B9)*(Transcriptome!$C$2:$C$28=$E9),0))</f>
        <v>0.34216286088513259</v>
      </c>
      <c r="CA9">
        <f t="array" ref="CA9">INDEX(Transcriptome!AX$2:AX$28,MATCH(1,(Transcriptome!$A$2:$A$28=$B9)*(Transcriptome!$C$2:$C$28=$E9),0))</f>
        <v>0.50294785699500899</v>
      </c>
      <c r="CB9">
        <f t="array" ref="CB9">INDEX(Transcriptome!AY$2:AY$28,MATCH(1,(Transcriptome!$A$2:$A$28=$B9)*(Transcriptome!$C$2:$C$28=$E9),0))</f>
        <v>0.95089667216374552</v>
      </c>
      <c r="CC9">
        <f t="array" ref="CC9">INDEX(Transcriptome!AZ$2:AZ$28,MATCH(1,(Transcriptome!$A$2:$A$28=$B9)*(Transcriptome!$C$2:$C$28=$E9),0))</f>
        <v>0.13421854541017778</v>
      </c>
      <c r="CD9">
        <f t="array" ref="CD9">INDEX(Transcriptome!BA$2:BA$28,MATCH(1,(Transcriptome!$A$2:$A$28=$B9)*(Transcriptome!$C$2:$C$28=$E9),0))</f>
        <v>3.0862172948459645</v>
      </c>
      <c r="CE9">
        <f t="array" ref="CE9">INDEX(Transcriptome!BB$2:BB$28,MATCH(1,(Transcriptome!$A$2:$A$28=$B9)*(Transcriptome!$C$2:$C$28=$E9),0))</f>
        <v>2.7824602187322536</v>
      </c>
      <c r="CF9">
        <f t="array" ref="CF9">INDEX(Transcriptome!BC$2:BC$28,MATCH(1,(Transcriptome!$A$2:$A$28=$B9)*(Transcriptome!$C$2:$C$28=$E9),0))</f>
        <v>0</v>
      </c>
      <c r="CG9">
        <f t="array" ref="CG9">INDEX(Transcriptome!BD$2:BD$28,MATCH(1,(Transcriptome!$A$2:$A$28=$B9)*(Transcriptome!$C$2:$C$28=$E9),0))</f>
        <v>1.8836144117589819</v>
      </c>
      <c r="CH9">
        <f t="array" ref="CH9">INDEX(Transcriptome!BE$2:BE$28,MATCH(1,(Transcriptome!$A$2:$A$28=$B9)*(Transcriptome!$C$2:$C$28=$E9),0))</f>
        <v>1.0782417354275973</v>
      </c>
      <c r="CI9">
        <f t="array" ref="CI9">INDEX(Transcriptome!BF$2:BF$28,MATCH(1,(Transcriptome!$A$2:$A$28=$B9)*(Transcriptome!$C$2:$C$28=$E9),0))</f>
        <v>1.715188272403062</v>
      </c>
      <c r="CJ9">
        <f t="array" ref="CJ9">INDEX(Transcriptome!BG$2:BG$28,MATCH(1,(Transcriptome!$A$2:$A$28=$B9)*(Transcriptome!$C$2:$C$28=$E9),0))</f>
        <v>1.9697815273760295</v>
      </c>
      <c r="CK9">
        <f t="array" ref="CK9">INDEX(Transcriptome!BH$2:BH$28,MATCH(1,(Transcriptome!$A$2:$A$28=$B9)*(Transcriptome!$C$2:$C$28=$E9),0))</f>
        <v>0.46353999839060839</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2.2647310069953286</v>
      </c>
      <c r="CO9">
        <f t="array" ref="CO9">INDEX(Transcriptome!BL$2:BL$28,MATCH(1,(Transcriptome!$A$2:$A$28=$B9)*(Transcriptome!$C$2:$C$28=$E9),0))</f>
        <v>0.94683341659889941</v>
      </c>
      <c r="CP9">
        <f t="array" ref="CP9">INDEX(Transcriptome!BM$2:BM$28,MATCH(1,(Transcriptome!$A$2:$A$28=$B9)*(Transcriptome!$C$2:$C$28=$E9),0))</f>
        <v>1.0589696583833461</v>
      </c>
      <c r="CQ9">
        <f t="array" ref="CQ9">INDEX(Transcriptome!BN$2:BN$28,MATCH(1,(Transcriptome!$A$2:$A$28=$B9)*(Transcriptome!$C$2:$C$28=$E9),0))</f>
        <v>6.2531853068059036</v>
      </c>
      <c r="CR9">
        <f t="array" ref="CR9">INDEX(Transcriptome!BO$2:BO$28,MATCH(1,(Transcriptome!$A$2:$A$28=$B9)*(Transcriptome!$C$2:$C$28=$E9),0))</f>
        <v>2.9803252797369506</v>
      </c>
      <c r="CS9">
        <f t="array" ref="CS9">INDEX(Transcriptome!BP$2:BP$28,MATCH(1,(Transcriptome!$A$2:$A$28=$B9)*(Transcriptome!$C$2:$C$28=$E9),0))</f>
        <v>0.46353999839060839</v>
      </c>
      <c r="CT9">
        <f t="array" ref="CT9">INDEX(Transcriptome!BQ$2:BQ$28,MATCH(1,(Transcriptome!$A$2:$A$28=$B9)*(Transcriptome!$C$2:$C$28=$E9),0))</f>
        <v>1</v>
      </c>
      <c r="CU9">
        <f t="array" ref="CU9">INDEX(Transcriptome!BR$2:BR$28,MATCH(1,(Transcriptome!$A$2:$A$28=$B9)*(Transcriptome!$C$2:$C$28=$E9),0))</f>
        <v>0.70109568372941489</v>
      </c>
    </row>
    <row r="10" spans="1:99" x14ac:dyDescent="0.15">
      <c r="A10">
        <f>'Measured Data'!A15</f>
        <v>8</v>
      </c>
      <c r="B10" s="369" t="s">
        <v>621</v>
      </c>
      <c r="C10" s="369" t="s">
        <v>549</v>
      </c>
      <c r="D10">
        <v>1</v>
      </c>
      <c r="E10" t="s">
        <v>551</v>
      </c>
      <c r="F10" s="306">
        <f>'Growth Regression'!R10</f>
        <v>8.3541666666678793</v>
      </c>
      <c r="G10" s="306">
        <f>'Growth Regression'!S10</f>
        <v>200.5000000000291</v>
      </c>
      <c r="H10">
        <f>AVERAGE('TL input - regression'!L11,'TL input - regression'!Q10)</f>
        <v>27.472222222222221</v>
      </c>
      <c r="I10">
        <f>AVERAGE('TL input - regression'!M11,'TL input - regression'!R10)</f>
        <v>0.83259325044404986</v>
      </c>
      <c r="J10">
        <f>AVERAGE('TL input - regression'!N11,'TL input - regression'!S10)</f>
        <v>0.41500000000000004</v>
      </c>
      <c r="K10">
        <f>AVERAGE('TL input - regression'!O11,'TL input - regression'!T10)</f>
        <v>5.1435252825577519E-3</v>
      </c>
      <c r="L10">
        <f>AVERAGE('TL input - regression'!P11,'TL input - regression'!U10)</f>
        <v>6.1727565442971031</v>
      </c>
      <c r="M10">
        <f>'Growth Regression'!P10</f>
        <v>2.5094464679544801E-3</v>
      </c>
      <c r="N10">
        <f>M10/'Growth Regression'!$O$24</f>
        <v>0.11282983789302536</v>
      </c>
      <c r="O10">
        <f>'Post Process Calc.'!C31</f>
        <v>4.384943487351619E-2</v>
      </c>
      <c r="P10">
        <f>'Post Process Calc.'!D31</f>
        <v>-1.3404515034379169E-3</v>
      </c>
      <c r="Q10">
        <f>'Post Process Calc.'!E31</f>
        <v>-2.0355240781288729E-4</v>
      </c>
      <c r="R10">
        <f>'Post Process Calc.'!F31</f>
        <v>2.1136670802212433E-3</v>
      </c>
      <c r="S10">
        <f>'Post Process Calc.'!G31</f>
        <v>9.5483759192575377E-3</v>
      </c>
      <c r="T10">
        <f t="shared" si="2"/>
        <v>-3.0569413432680551E-2</v>
      </c>
      <c r="U10">
        <f t="shared" si="3"/>
        <v>27.405896795947616</v>
      </c>
      <c r="V10">
        <f t="shared" si="3"/>
        <v>-0.83778218964869799</v>
      </c>
      <c r="W10">
        <f t="shared" si="0"/>
        <v>-0.12722025488305455</v>
      </c>
      <c r="X10">
        <f t="shared" si="0"/>
        <v>1.321041925138277</v>
      </c>
      <c r="Y10">
        <f t="shared" si="0"/>
        <v>5.9677349495359611</v>
      </c>
      <c r="Z10">
        <v>100</v>
      </c>
      <c r="AA10">
        <v>0.32</v>
      </c>
      <c r="AB10">
        <v>7</v>
      </c>
      <c r="AC10">
        <v>0.7</v>
      </c>
      <c r="AD10">
        <f t="shared" si="1"/>
        <v>5.0118723362727164E-8</v>
      </c>
      <c r="AE10">
        <v>1</v>
      </c>
      <c r="AF10">
        <v>0.311</v>
      </c>
      <c r="AG10">
        <f t="array" ref="AG10">INDEX(Transcriptome!D$2:D$28,MATCH(1,(Transcriptome!$A$2:$A$28=$B10)*(Transcriptome!$C$2:$C$28=$E10),0))</f>
        <v>0.76126586460748469</v>
      </c>
      <c r="AH10">
        <f t="array" ref="AH10">INDEX(Transcriptome!E$2:E$28,MATCH(1,(Transcriptome!$A$2:$A$28=$B10)*(Transcriptome!$C$2:$C$28=$E10),0))</f>
        <v>1.0067166893323634</v>
      </c>
      <c r="AI10">
        <f t="array" ref="AI10">INDEX(Transcriptome!F$2:F$28,MATCH(1,(Transcriptome!$A$2:$A$28=$B10)*(Transcriptome!$C$2:$C$28=$E10),0))</f>
        <v>0.45754575587886476</v>
      </c>
      <c r="AJ10">
        <f t="array" ref="AJ10">INDEX(Transcriptome!G$2:G$28,MATCH(1,(Transcriptome!$A$2:$A$28=$B10)*(Transcriptome!$C$2:$C$28=$E10),0))</f>
        <v>0.48846324240432004</v>
      </c>
      <c r="AK10">
        <f t="array" ref="AK10">INDEX(Transcriptome!H$2:H$28,MATCH(1,(Transcriptome!$A$2:$A$28=$B10)*(Transcriptome!$C$2:$C$28=$E10),0))</f>
        <v>0</v>
      </c>
      <c r="AL10">
        <f t="array" ref="AL10">INDEX(Transcriptome!I$2:I$28,MATCH(1,(Transcriptome!$A$2:$A$28=$B10)*(Transcriptome!$C$2:$C$28=$E10),0))</f>
        <v>1.5798262155892502</v>
      </c>
      <c r="AM10">
        <f t="array" ref="AM10">INDEX(Transcriptome!J$2:J$28,MATCH(1,(Transcriptome!$A$2:$A$28=$B10)*(Transcriptome!$C$2:$C$28=$E10),0))</f>
        <v>0.70460612892462582</v>
      </c>
      <c r="AN10">
        <f t="array" ref="AN10">INDEX(Transcriptome!K$2:K$28,MATCH(1,(Transcriptome!$A$2:$A$28=$B10)*(Transcriptome!$C$2:$C$28=$E10),0))</f>
        <v>0.64384653120684021</v>
      </c>
      <c r="AO10">
        <f t="array" ref="AO10">INDEX(Transcriptome!L$2:L$28,MATCH(1,(Transcriptome!$A$2:$A$28=$B10)*(Transcriptome!$C$2:$C$28=$E10),0))</f>
        <v>0.81172328662586457</v>
      </c>
      <c r="AP10">
        <f t="array" ref="AP10">INDEX(Transcriptome!M$2:M$28,MATCH(1,(Transcriptome!$A$2:$A$28=$B10)*(Transcriptome!$C$2:$C$28=$E10),0))</f>
        <v>0.56215742245635925</v>
      </c>
      <c r="AQ10">
        <f t="array" ref="AQ10">INDEX(Transcriptome!N$2:N$28,MATCH(1,(Transcriptome!$A$2:$A$28=$B10)*(Transcriptome!$C$2:$C$28=$E10),0))</f>
        <v>0.91328143893150393</v>
      </c>
      <c r="AR10">
        <f t="array" ref="AR10">INDEX(Transcriptome!O$2:O$28,MATCH(1,(Transcriptome!$A$2:$A$28=$B10)*(Transcriptome!$C$2:$C$28=$E10),0))</f>
        <v>1.0352318900368249</v>
      </c>
      <c r="AS10">
        <f t="array" ref="AS10">INDEX(Transcriptome!P$2:P$28,MATCH(1,(Transcriptome!$A$2:$A$28=$B10)*(Transcriptome!$C$2:$C$28=$E10),0))</f>
        <v>0.78845325952817968</v>
      </c>
      <c r="AT10">
        <f t="array" ref="AT10">INDEX(Transcriptome!Q$2:Q$28,MATCH(1,(Transcriptome!$A$2:$A$28=$B10)*(Transcriptome!$C$2:$C$28=$E10),0))</f>
        <v>0.4655884046074244</v>
      </c>
      <c r="AU10">
        <f t="array" ref="AU10">INDEX(Transcriptome!R$2:R$28,MATCH(1,(Transcriptome!$A$2:$A$28=$B10)*(Transcriptome!$C$2:$C$28=$E10),0))</f>
        <v>0.50968527015317655</v>
      </c>
      <c r="AV10">
        <f t="array" ref="AV10">INDEX(Transcriptome!S$2:S$28,MATCH(1,(Transcriptome!$A$2:$A$28=$B10)*(Transcriptome!$C$2:$C$28=$E10),0))</f>
        <v>0.56707823359800258</v>
      </c>
      <c r="AW10">
        <f t="array" ref="AW10">INDEX(Transcriptome!T$2:T$28,MATCH(1,(Transcriptome!$A$2:$A$28=$B10)*(Transcriptome!$C$2:$C$28=$E10),0))</f>
        <v>1.2507011992753443</v>
      </c>
      <c r="AX10">
        <f t="array" ref="AX10">INDEX(Transcriptome!U$2:U$28,MATCH(1,(Transcriptome!$A$2:$A$28=$B10)*(Transcriptome!$C$2:$C$28=$E10),0))</f>
        <v>6.9553084516168706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0.78838111771172881</v>
      </c>
      <c r="BB10">
        <f t="array" ref="BB10">INDEX(Transcriptome!Y$2:Y$28,MATCH(1,(Transcriptome!$A$2:$A$28=$B10)*(Transcriptome!$C$2:$C$28=$E10),0))</f>
        <v>0</v>
      </c>
      <c r="BC10">
        <f t="array" ref="BC10">INDEX(Transcriptome!Z$2:Z$28,MATCH(1,(Transcriptome!$A$2:$A$28=$B10)*(Transcriptome!$C$2:$C$28=$E10),0))</f>
        <v>0.41289730523225332</v>
      </c>
      <c r="BD10">
        <f t="array" ref="BD10">INDEX(Transcriptome!AA$2:AA$28,MATCH(1,(Transcriptome!$A$2:$A$28=$B10)*(Transcriptome!$C$2:$C$28=$E10),0))</f>
        <v>0.97015081937290493</v>
      </c>
      <c r="BE10">
        <f t="array" ref="BE10">INDEX(Transcriptome!AB$2:AB$28,MATCH(1,(Transcriptome!$A$2:$A$28=$B10)*(Transcriptome!$C$2:$C$28=$E10),0))</f>
        <v>0.35868251087486558</v>
      </c>
      <c r="BF10">
        <f t="array" ref="BF10">INDEX(Transcriptome!AC$2:AC$28,MATCH(1,(Transcriptome!$A$2:$A$28=$B10)*(Transcriptome!$C$2:$C$28=$E10),0))</f>
        <v>1.9831601104399204</v>
      </c>
      <c r="BG10">
        <f t="array" ref="BG10">INDEX(Transcriptome!AD$2:AD$28,MATCH(1,(Transcriptome!$A$2:$A$28=$B10)*(Transcriptome!$C$2:$C$28=$E10),0))</f>
        <v>0.5299435375268472</v>
      </c>
      <c r="BH10">
        <f t="array" ref="BH10">INDEX(Transcriptome!AE$2:AE$28,MATCH(1,(Transcriptome!$A$2:$A$28=$B10)*(Transcriptome!$C$2:$C$28=$E10),0))</f>
        <v>1.9938704166269972</v>
      </c>
      <c r="BI10">
        <f t="array" ref="BI10">INDEX(Transcriptome!AF$2:AF$28,MATCH(1,(Transcriptome!$A$2:$A$28=$B10)*(Transcriptome!$C$2:$C$28=$E10),0))</f>
        <v>0.75080576472637872</v>
      </c>
      <c r="BJ10">
        <f t="array" ref="BJ10">INDEX(Transcriptome!AG$2:AG$28,MATCH(1,(Transcriptome!$A$2:$A$28=$B10)*(Transcriptome!$C$2:$C$28=$E10),0))</f>
        <v>0.62179108627041579</v>
      </c>
      <c r="BK10">
        <f t="array" ref="BK10">INDEX(Transcriptome!AH$2:AH$28,MATCH(1,(Transcriptome!$A$2:$A$28=$B10)*(Transcriptome!$C$2:$C$28=$E10),0))</f>
        <v>1.8746814168168227</v>
      </c>
      <c r="BL10">
        <f t="array" ref="BL10">INDEX(Transcriptome!AI$2:AI$28,MATCH(1,(Transcriptome!$A$2:$A$28=$B10)*(Transcriptome!$C$2:$C$28=$E10),0))</f>
        <v>0.53159944414439131</v>
      </c>
      <c r="BM10">
        <f t="array" ref="BM10">INDEX(Transcriptome!AJ$2:AJ$28,MATCH(1,(Transcriptome!$A$2:$A$28=$B10)*(Transcriptome!$C$2:$C$28=$E10),0))</f>
        <v>1.2891281069689371</v>
      </c>
      <c r="BN10">
        <f t="array" ref="BN10">INDEX(Transcriptome!AK$2:AK$28,MATCH(1,(Transcriptome!$A$2:$A$28=$B10)*(Transcriptome!$C$2:$C$28=$E10),0))</f>
        <v>0.87790804797058519</v>
      </c>
      <c r="BO10">
        <f t="array" ref="BO10">INDEX(Transcriptome!AL$2:AL$28,MATCH(1,(Transcriptome!$A$2:$A$28=$B10)*(Transcriptome!$C$2:$C$28=$E10),0))</f>
        <v>1</v>
      </c>
      <c r="BP10">
        <f t="array" ref="BP10">INDEX(Transcriptome!AM$2:AM$28,MATCH(1,(Transcriptome!$A$2:$A$28=$B10)*(Transcriptome!$C$2:$C$28=$E10),0))</f>
        <v>0.21535962742556525</v>
      </c>
      <c r="BQ10">
        <f t="array" ref="BQ10">INDEX(Transcriptome!AN$2:AN$28,MATCH(1,(Transcriptome!$A$2:$A$28=$B10)*(Transcriptome!$C$2:$C$28=$E10),0))</f>
        <v>0.65529445430298139</v>
      </c>
      <c r="BR10">
        <f t="array" ref="BR10">INDEX(Transcriptome!AO$2:AO$28,MATCH(1,(Transcriptome!$A$2:$A$28=$B10)*(Transcriptome!$C$2:$C$28=$E10),0))</f>
        <v>1.4254693059330157</v>
      </c>
      <c r="BS10">
        <f t="array" ref="BS10">INDEX(Transcriptome!AP$2:AP$28,MATCH(1,(Transcriptome!$A$2:$A$28=$B10)*(Transcriptome!$C$2:$C$28=$E10),0))</f>
        <v>0.87743988973652087</v>
      </c>
      <c r="BT10">
        <f t="array" ref="BT10">INDEX(Transcriptome!AQ$2:AQ$28,MATCH(1,(Transcriptome!$A$2:$A$28=$B10)*(Transcriptome!$C$2:$C$28=$E10),0))</f>
        <v>1.0844746595113941</v>
      </c>
      <c r="BU10">
        <f t="array" ref="BU10">INDEX(Transcriptome!AR$2:AR$28,MATCH(1,(Transcriptome!$A$2:$A$28=$B10)*(Transcriptome!$C$2:$C$28=$E10),0))</f>
        <v>0.5411388822039872</v>
      </c>
      <c r="BV10">
        <f t="array" ref="BV10">INDEX(Transcriptome!AS$2:AS$28,MATCH(1,(Transcriptome!$A$2:$A$28=$B10)*(Transcriptome!$C$2:$C$28=$E10),0))</f>
        <v>0.89225012205106391</v>
      </c>
      <c r="BW10">
        <f t="array" ref="BW10">INDEX(Transcriptome!AT$2:AT$28,MATCH(1,(Transcriptome!$A$2:$A$28=$B10)*(Transcriptome!$C$2:$C$28=$E10),0))</f>
        <v>0.65242413681425648</v>
      </c>
      <c r="BX10">
        <f t="array" ref="BX10">INDEX(Transcriptome!AU$2:AU$28,MATCH(1,(Transcriptome!$A$2:$A$28=$B10)*(Transcriptome!$C$2:$C$28=$E10),0))</f>
        <v>0.96067166242184321</v>
      </c>
      <c r="BY10">
        <f t="array" ref="BY10">INDEX(Transcriptome!AV$2:AV$28,MATCH(1,(Transcriptome!$A$2:$A$28=$B10)*(Transcriptome!$C$2:$C$28=$E10),0))</f>
        <v>0.6401996550302993</v>
      </c>
      <c r="BZ10">
        <f t="array" ref="BZ10">INDEX(Transcriptome!AW$2:AW$28,MATCH(1,(Transcriptome!$A$2:$A$28=$B10)*(Transcriptome!$C$2:$C$28=$E10),0))</f>
        <v>0.36542949691997662</v>
      </c>
      <c r="CA10">
        <f t="array" ref="CA10">INDEX(Transcriptome!AX$2:AX$28,MATCH(1,(Transcriptome!$A$2:$A$28=$B10)*(Transcriptome!$C$2:$C$28=$E10),0))</f>
        <v>0.4563840991638714</v>
      </c>
      <c r="CB10">
        <f t="array" ref="CB10">INDEX(Transcriptome!AY$2:AY$28,MATCH(1,(Transcriptome!$A$2:$A$28=$B10)*(Transcriptome!$C$2:$C$28=$E10),0))</f>
        <v>0.92813793874033457</v>
      </c>
      <c r="CC10">
        <f t="array" ref="CC10">INDEX(Transcriptome!AZ$2:AZ$28,MATCH(1,(Transcriptome!$A$2:$A$28=$B10)*(Transcriptome!$C$2:$C$28=$E10),0))</f>
        <v>0.12596675971592061</v>
      </c>
      <c r="CD10">
        <f t="array" ref="CD10">INDEX(Transcriptome!BA$2:BA$28,MATCH(1,(Transcriptome!$A$2:$A$28=$B10)*(Transcriptome!$C$2:$C$28=$E10),0))</f>
        <v>3.0109868180543868</v>
      </c>
      <c r="CE10">
        <f t="array" ref="CE10">INDEX(Transcriptome!BB$2:BB$28,MATCH(1,(Transcriptome!$A$2:$A$28=$B10)*(Transcriptome!$C$2:$C$28=$E10),0))</f>
        <v>2.0842096987206054</v>
      </c>
      <c r="CF10">
        <f t="array" ref="CF10">INDEX(Transcriptome!BC$2:BC$28,MATCH(1,(Transcriptome!$A$2:$A$28=$B10)*(Transcriptome!$C$2:$C$28=$E10),0))</f>
        <v>0</v>
      </c>
      <c r="CG10">
        <f t="array" ref="CG10">INDEX(Transcriptome!BD$2:BD$28,MATCH(1,(Transcriptome!$A$2:$A$28=$B10)*(Transcriptome!$C$2:$C$28=$E10),0))</f>
        <v>2.084355674486035</v>
      </c>
      <c r="CH10">
        <f t="array" ref="CH10">INDEX(Transcriptome!BE$2:BE$28,MATCH(1,(Transcriptome!$A$2:$A$28=$B10)*(Transcriptome!$C$2:$C$28=$E10),0))</f>
        <v>1.1961344826347162</v>
      </c>
      <c r="CI10">
        <f t="array" ref="CI10">INDEX(Transcriptome!BF$2:BF$28,MATCH(1,(Transcriptome!$A$2:$A$28=$B10)*(Transcriptome!$C$2:$C$28=$E10),0))</f>
        <v>1.9183606169102954</v>
      </c>
      <c r="CJ10">
        <f t="array" ref="CJ10">INDEX(Transcriptome!BG$2:BG$28,MATCH(1,(Transcriptome!$A$2:$A$28=$B10)*(Transcriptome!$C$2:$C$28=$E10),0))</f>
        <v>1.5189971490655103</v>
      </c>
      <c r="CK10">
        <f t="array" ref="CK10">INDEX(Transcriptome!BH$2:BH$28,MATCH(1,(Transcriptome!$A$2:$A$28=$B10)*(Transcriptome!$C$2:$C$28=$E10),0))</f>
        <v>0.44707912762440416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2.5977705943415788</v>
      </c>
      <c r="CO10">
        <f t="array" ref="CO10">INDEX(Transcriptome!BL$2:BL$28,MATCH(1,(Transcriptome!$A$2:$A$28=$B10)*(Transcriptome!$C$2:$C$28=$E10),0))</f>
        <v>1.1224906371821473</v>
      </c>
      <c r="CP10">
        <f t="array" ref="CP10">INDEX(Transcriptome!BM$2:BM$28,MATCH(1,(Transcriptome!$A$2:$A$28=$B10)*(Transcriptome!$C$2:$C$28=$E10),0))</f>
        <v>0.86546204462795606</v>
      </c>
      <c r="CQ10">
        <f t="array" ref="CQ10">INDEX(Transcriptome!BN$2:BN$28,MATCH(1,(Transcriptome!$A$2:$A$28=$B10)*(Transcriptome!$C$2:$C$28=$E10),0))</f>
        <v>4.1996966647061758</v>
      </c>
      <c r="CR10">
        <f t="array" ref="CR10">INDEX(Transcriptome!BO$2:BO$28,MATCH(1,(Transcriptome!$A$2:$A$28=$B10)*(Transcriptome!$C$2:$C$28=$E10),0))</f>
        <v>1.9533251489767749</v>
      </c>
      <c r="CS10">
        <f t="array" ref="CS10">INDEX(Transcriptome!BP$2:BP$28,MATCH(1,(Transcriptome!$A$2:$A$28=$B10)*(Transcriptome!$C$2:$C$28=$E10),0))</f>
        <v>0.44707912762440416</v>
      </c>
      <c r="CT10">
        <f t="array" ref="CT10">INDEX(Transcriptome!BQ$2:BQ$28,MATCH(1,(Transcriptome!$A$2:$A$28=$B10)*(Transcriptome!$C$2:$C$28=$E10),0))</f>
        <v>1</v>
      </c>
      <c r="CU10">
        <f t="array" ref="CU10">INDEX(Transcriptome!BR$2:BR$28,MATCH(1,(Transcriptome!$A$2:$A$28=$B10)*(Transcriptome!$C$2:$C$28=$E10),0))</f>
        <v>0.82404161842947043</v>
      </c>
    </row>
    <row r="11" spans="1:99" x14ac:dyDescent="0.15">
      <c r="A11">
        <f>'Measured Data'!A16</f>
        <v>9</v>
      </c>
      <c r="B11" s="369" t="s">
        <v>621</v>
      </c>
      <c r="C11" s="369" t="s">
        <v>549</v>
      </c>
      <c r="D11">
        <v>1</v>
      </c>
      <c r="E11" t="s">
        <v>551</v>
      </c>
      <c r="F11" s="306">
        <f>'Growth Regression'!R11</f>
        <v>9.398263888888323</v>
      </c>
      <c r="G11" s="306">
        <f>'Growth Regression'!S11</f>
        <v>225.55833333331975</v>
      </c>
      <c r="H11">
        <f>AVERAGE('TL input - regression'!L12,'TL input - regression'!Q11)</f>
        <v>21.499759667565975</v>
      </c>
      <c r="I11">
        <f>AVERAGE('TL input - regression'!M12,'TL input - regression'!R11)</f>
        <v>0.83259325044404986</v>
      </c>
      <c r="J11">
        <f>AVERAGE('TL input - regression'!N12,'TL input - regression'!S11)</f>
        <v>0.4</v>
      </c>
      <c r="K11">
        <f>AVERAGE('TL input - regression'!O12,'TL input - regression'!T11)</f>
        <v>0.79408322156219935</v>
      </c>
      <c r="L11">
        <f>AVERAGE('TL input - regression'!P12,'TL input - regression'!U11)</f>
        <v>4.9371631293406946</v>
      </c>
      <c r="M11">
        <f>'Growth Regression'!P11</f>
        <v>1.5382126340733554E-3</v>
      </c>
      <c r="N11">
        <f>M11/'Growth Regression'!$O$24</f>
        <v>6.9161181305840244E-2</v>
      </c>
      <c r="O11">
        <f>'Post Process Calc.'!C32</f>
        <v>4.7338865407992634E-2</v>
      </c>
      <c r="P11">
        <f>'Post Process Calc.'!D32</f>
        <v>2.4665608678280798E-3</v>
      </c>
      <c r="Q11">
        <f>'Post Process Calc.'!E32</f>
        <v>-7.634201579012929E-5</v>
      </c>
      <c r="R11">
        <f>'Post Process Calc.'!F32</f>
        <v>2.9039926158525795E-4</v>
      </c>
      <c r="S11">
        <f>'Post Process Calc.'!G32</f>
        <v>1.0047772494801722E-2</v>
      </c>
      <c r="T11">
        <f t="shared" si="2"/>
        <v>5.2104351183111138E-2</v>
      </c>
      <c r="U11">
        <f t="shared" si="3"/>
        <v>29.586790879995394</v>
      </c>
      <c r="V11">
        <f t="shared" si="3"/>
        <v>1.5416005423925498</v>
      </c>
      <c r="W11">
        <f t="shared" si="0"/>
        <v>-4.7713759868830807E-2</v>
      </c>
      <c r="X11">
        <f t="shared" si="0"/>
        <v>0.18149953849078621</v>
      </c>
      <c r="Y11">
        <f t="shared" si="0"/>
        <v>6.2798578092510757</v>
      </c>
      <c r="Z11">
        <v>100</v>
      </c>
      <c r="AA11">
        <v>0.32</v>
      </c>
      <c r="AB11">
        <v>7</v>
      </c>
      <c r="AC11">
        <v>0.7</v>
      </c>
      <c r="AD11">
        <f t="shared" si="1"/>
        <v>5.0118723362727164E-8</v>
      </c>
      <c r="AE11">
        <v>1</v>
      </c>
      <c r="AF11">
        <v>0.311</v>
      </c>
      <c r="AG11">
        <f t="array" ref="AG11">INDEX(Transcriptome!D$2:D$28,MATCH(1,(Transcriptome!$A$2:$A$28=$B11)*(Transcriptome!$C$2:$C$28=$E11),0))</f>
        <v>0.76126586460748469</v>
      </c>
      <c r="AH11">
        <f t="array" ref="AH11">INDEX(Transcriptome!E$2:E$28,MATCH(1,(Transcriptome!$A$2:$A$28=$B11)*(Transcriptome!$C$2:$C$28=$E11),0))</f>
        <v>1.0067166893323634</v>
      </c>
      <c r="AI11">
        <f t="array" ref="AI11">INDEX(Transcriptome!F$2:F$28,MATCH(1,(Transcriptome!$A$2:$A$28=$B11)*(Transcriptome!$C$2:$C$28=$E11),0))</f>
        <v>0.45754575587886476</v>
      </c>
      <c r="AJ11">
        <f t="array" ref="AJ11">INDEX(Transcriptome!G$2:G$28,MATCH(1,(Transcriptome!$A$2:$A$28=$B11)*(Transcriptome!$C$2:$C$28=$E11),0))</f>
        <v>0.48846324240432004</v>
      </c>
      <c r="AK11">
        <f t="array" ref="AK11">INDEX(Transcriptome!H$2:H$28,MATCH(1,(Transcriptome!$A$2:$A$28=$B11)*(Transcriptome!$C$2:$C$28=$E11),0))</f>
        <v>0</v>
      </c>
      <c r="AL11">
        <f t="array" ref="AL11">INDEX(Transcriptome!I$2:I$28,MATCH(1,(Transcriptome!$A$2:$A$28=$B11)*(Transcriptome!$C$2:$C$28=$E11),0))</f>
        <v>1.5798262155892502</v>
      </c>
      <c r="AM11">
        <f t="array" ref="AM11">INDEX(Transcriptome!J$2:J$28,MATCH(1,(Transcriptome!$A$2:$A$28=$B11)*(Transcriptome!$C$2:$C$28=$E11),0))</f>
        <v>0.70460612892462582</v>
      </c>
      <c r="AN11">
        <f t="array" ref="AN11">INDEX(Transcriptome!K$2:K$28,MATCH(1,(Transcriptome!$A$2:$A$28=$B11)*(Transcriptome!$C$2:$C$28=$E11),0))</f>
        <v>0.64384653120684021</v>
      </c>
      <c r="AO11">
        <f t="array" ref="AO11">INDEX(Transcriptome!L$2:L$28,MATCH(1,(Transcriptome!$A$2:$A$28=$B11)*(Transcriptome!$C$2:$C$28=$E11),0))</f>
        <v>0.81172328662586457</v>
      </c>
      <c r="AP11">
        <f t="array" ref="AP11">INDEX(Transcriptome!M$2:M$28,MATCH(1,(Transcriptome!$A$2:$A$28=$B11)*(Transcriptome!$C$2:$C$28=$E11),0))</f>
        <v>0.56215742245635925</v>
      </c>
      <c r="AQ11">
        <f t="array" ref="AQ11">INDEX(Transcriptome!N$2:N$28,MATCH(1,(Transcriptome!$A$2:$A$28=$B11)*(Transcriptome!$C$2:$C$28=$E11),0))</f>
        <v>0.91328143893150393</v>
      </c>
      <c r="AR11">
        <f t="array" ref="AR11">INDEX(Transcriptome!O$2:O$28,MATCH(1,(Transcriptome!$A$2:$A$28=$B11)*(Transcriptome!$C$2:$C$28=$E11),0))</f>
        <v>1.0352318900368249</v>
      </c>
      <c r="AS11">
        <f t="array" ref="AS11">INDEX(Transcriptome!P$2:P$28,MATCH(1,(Transcriptome!$A$2:$A$28=$B11)*(Transcriptome!$C$2:$C$28=$E11),0))</f>
        <v>0.78845325952817968</v>
      </c>
      <c r="AT11">
        <f t="array" ref="AT11">INDEX(Transcriptome!Q$2:Q$28,MATCH(1,(Transcriptome!$A$2:$A$28=$B11)*(Transcriptome!$C$2:$C$28=$E11),0))</f>
        <v>0.4655884046074244</v>
      </c>
      <c r="AU11">
        <f t="array" ref="AU11">INDEX(Transcriptome!R$2:R$28,MATCH(1,(Transcriptome!$A$2:$A$28=$B11)*(Transcriptome!$C$2:$C$28=$E11),0))</f>
        <v>0.50968527015317655</v>
      </c>
      <c r="AV11">
        <f t="array" ref="AV11">INDEX(Transcriptome!S$2:S$28,MATCH(1,(Transcriptome!$A$2:$A$28=$B11)*(Transcriptome!$C$2:$C$28=$E11),0))</f>
        <v>0.56707823359800258</v>
      </c>
      <c r="AW11">
        <f t="array" ref="AW11">INDEX(Transcriptome!T$2:T$28,MATCH(1,(Transcriptome!$A$2:$A$28=$B11)*(Transcriptome!$C$2:$C$28=$E11),0))</f>
        <v>1.2507011992753443</v>
      </c>
      <c r="AX11">
        <f t="array" ref="AX11">INDEX(Transcriptome!U$2:U$28,MATCH(1,(Transcriptome!$A$2:$A$28=$B11)*(Transcriptome!$C$2:$C$28=$E11),0))</f>
        <v>6.9553084516168706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0.78838111771172881</v>
      </c>
      <c r="BB11">
        <f t="array" ref="BB11">INDEX(Transcriptome!Y$2:Y$28,MATCH(1,(Transcriptome!$A$2:$A$28=$B11)*(Transcriptome!$C$2:$C$28=$E11),0))</f>
        <v>0</v>
      </c>
      <c r="BC11">
        <f t="array" ref="BC11">INDEX(Transcriptome!Z$2:Z$28,MATCH(1,(Transcriptome!$A$2:$A$28=$B11)*(Transcriptome!$C$2:$C$28=$E11),0))</f>
        <v>0.41289730523225332</v>
      </c>
      <c r="BD11">
        <f t="array" ref="BD11">INDEX(Transcriptome!AA$2:AA$28,MATCH(1,(Transcriptome!$A$2:$A$28=$B11)*(Transcriptome!$C$2:$C$28=$E11),0))</f>
        <v>0.97015081937290493</v>
      </c>
      <c r="BE11">
        <f t="array" ref="BE11">INDEX(Transcriptome!AB$2:AB$28,MATCH(1,(Transcriptome!$A$2:$A$28=$B11)*(Transcriptome!$C$2:$C$28=$E11),0))</f>
        <v>0.35868251087486558</v>
      </c>
      <c r="BF11">
        <f t="array" ref="BF11">INDEX(Transcriptome!AC$2:AC$28,MATCH(1,(Transcriptome!$A$2:$A$28=$B11)*(Transcriptome!$C$2:$C$28=$E11),0))</f>
        <v>1.9831601104399204</v>
      </c>
      <c r="BG11">
        <f t="array" ref="BG11">INDEX(Transcriptome!AD$2:AD$28,MATCH(1,(Transcriptome!$A$2:$A$28=$B11)*(Transcriptome!$C$2:$C$28=$E11),0))</f>
        <v>0.5299435375268472</v>
      </c>
      <c r="BH11">
        <f t="array" ref="BH11">INDEX(Transcriptome!AE$2:AE$28,MATCH(1,(Transcriptome!$A$2:$A$28=$B11)*(Transcriptome!$C$2:$C$28=$E11),0))</f>
        <v>1.9938704166269972</v>
      </c>
      <c r="BI11">
        <f t="array" ref="BI11">INDEX(Transcriptome!AF$2:AF$28,MATCH(1,(Transcriptome!$A$2:$A$28=$B11)*(Transcriptome!$C$2:$C$28=$E11),0))</f>
        <v>0.75080576472637872</v>
      </c>
      <c r="BJ11">
        <f t="array" ref="BJ11">INDEX(Transcriptome!AG$2:AG$28,MATCH(1,(Transcriptome!$A$2:$A$28=$B11)*(Transcriptome!$C$2:$C$28=$E11),0))</f>
        <v>0.62179108627041579</v>
      </c>
      <c r="BK11">
        <f t="array" ref="BK11">INDEX(Transcriptome!AH$2:AH$28,MATCH(1,(Transcriptome!$A$2:$A$28=$B11)*(Transcriptome!$C$2:$C$28=$E11),0))</f>
        <v>1.8746814168168227</v>
      </c>
      <c r="BL11">
        <f t="array" ref="BL11">INDEX(Transcriptome!AI$2:AI$28,MATCH(1,(Transcriptome!$A$2:$A$28=$B11)*(Transcriptome!$C$2:$C$28=$E11),0))</f>
        <v>0.53159944414439131</v>
      </c>
      <c r="BM11">
        <f t="array" ref="BM11">INDEX(Transcriptome!AJ$2:AJ$28,MATCH(1,(Transcriptome!$A$2:$A$28=$B11)*(Transcriptome!$C$2:$C$28=$E11),0))</f>
        <v>1.2891281069689371</v>
      </c>
      <c r="BN11">
        <f t="array" ref="BN11">INDEX(Transcriptome!AK$2:AK$28,MATCH(1,(Transcriptome!$A$2:$A$28=$B11)*(Transcriptome!$C$2:$C$28=$E11),0))</f>
        <v>0.87790804797058519</v>
      </c>
      <c r="BO11">
        <f t="array" ref="BO11">INDEX(Transcriptome!AL$2:AL$28,MATCH(1,(Transcriptome!$A$2:$A$28=$B11)*(Transcriptome!$C$2:$C$28=$E11),0))</f>
        <v>1</v>
      </c>
      <c r="BP11">
        <f t="array" ref="BP11">INDEX(Transcriptome!AM$2:AM$28,MATCH(1,(Transcriptome!$A$2:$A$28=$B11)*(Transcriptome!$C$2:$C$28=$E11),0))</f>
        <v>0.21535962742556525</v>
      </c>
      <c r="BQ11">
        <f t="array" ref="BQ11">INDEX(Transcriptome!AN$2:AN$28,MATCH(1,(Transcriptome!$A$2:$A$28=$B11)*(Transcriptome!$C$2:$C$28=$E11),0))</f>
        <v>0.65529445430298139</v>
      </c>
      <c r="BR11">
        <f t="array" ref="BR11">INDEX(Transcriptome!AO$2:AO$28,MATCH(1,(Transcriptome!$A$2:$A$28=$B11)*(Transcriptome!$C$2:$C$28=$E11),0))</f>
        <v>1.4254693059330157</v>
      </c>
      <c r="BS11">
        <f t="array" ref="BS11">INDEX(Transcriptome!AP$2:AP$28,MATCH(1,(Transcriptome!$A$2:$A$28=$B11)*(Transcriptome!$C$2:$C$28=$E11),0))</f>
        <v>0.87743988973652087</v>
      </c>
      <c r="BT11">
        <f t="array" ref="BT11">INDEX(Transcriptome!AQ$2:AQ$28,MATCH(1,(Transcriptome!$A$2:$A$28=$B11)*(Transcriptome!$C$2:$C$28=$E11),0))</f>
        <v>1.0844746595113941</v>
      </c>
      <c r="BU11">
        <f t="array" ref="BU11">INDEX(Transcriptome!AR$2:AR$28,MATCH(1,(Transcriptome!$A$2:$A$28=$B11)*(Transcriptome!$C$2:$C$28=$E11),0))</f>
        <v>0.5411388822039872</v>
      </c>
      <c r="BV11">
        <f t="array" ref="BV11">INDEX(Transcriptome!AS$2:AS$28,MATCH(1,(Transcriptome!$A$2:$A$28=$B11)*(Transcriptome!$C$2:$C$28=$E11),0))</f>
        <v>0.89225012205106391</v>
      </c>
      <c r="BW11">
        <f t="array" ref="BW11">INDEX(Transcriptome!AT$2:AT$28,MATCH(1,(Transcriptome!$A$2:$A$28=$B11)*(Transcriptome!$C$2:$C$28=$E11),0))</f>
        <v>0.65242413681425648</v>
      </c>
      <c r="BX11">
        <f t="array" ref="BX11">INDEX(Transcriptome!AU$2:AU$28,MATCH(1,(Transcriptome!$A$2:$A$28=$B11)*(Transcriptome!$C$2:$C$28=$E11),0))</f>
        <v>0.96067166242184321</v>
      </c>
      <c r="BY11">
        <f t="array" ref="BY11">INDEX(Transcriptome!AV$2:AV$28,MATCH(1,(Transcriptome!$A$2:$A$28=$B11)*(Transcriptome!$C$2:$C$28=$E11),0))</f>
        <v>0.6401996550302993</v>
      </c>
      <c r="BZ11">
        <f t="array" ref="BZ11">INDEX(Transcriptome!AW$2:AW$28,MATCH(1,(Transcriptome!$A$2:$A$28=$B11)*(Transcriptome!$C$2:$C$28=$E11),0))</f>
        <v>0.36542949691997662</v>
      </c>
      <c r="CA11">
        <f t="array" ref="CA11">INDEX(Transcriptome!AX$2:AX$28,MATCH(1,(Transcriptome!$A$2:$A$28=$B11)*(Transcriptome!$C$2:$C$28=$E11),0))</f>
        <v>0.4563840991638714</v>
      </c>
      <c r="CB11">
        <f t="array" ref="CB11">INDEX(Transcriptome!AY$2:AY$28,MATCH(1,(Transcriptome!$A$2:$A$28=$B11)*(Transcriptome!$C$2:$C$28=$E11),0))</f>
        <v>0.92813793874033457</v>
      </c>
      <c r="CC11">
        <f t="array" ref="CC11">INDEX(Transcriptome!AZ$2:AZ$28,MATCH(1,(Transcriptome!$A$2:$A$28=$B11)*(Transcriptome!$C$2:$C$28=$E11),0))</f>
        <v>0.12596675971592061</v>
      </c>
      <c r="CD11">
        <f t="array" ref="CD11">INDEX(Transcriptome!BA$2:BA$28,MATCH(1,(Transcriptome!$A$2:$A$28=$B11)*(Transcriptome!$C$2:$C$28=$E11),0))</f>
        <v>3.0109868180543868</v>
      </c>
      <c r="CE11">
        <f t="array" ref="CE11">INDEX(Transcriptome!BB$2:BB$28,MATCH(1,(Transcriptome!$A$2:$A$28=$B11)*(Transcriptome!$C$2:$C$28=$E11),0))</f>
        <v>2.0842096987206054</v>
      </c>
      <c r="CF11">
        <f t="array" ref="CF11">INDEX(Transcriptome!BC$2:BC$28,MATCH(1,(Transcriptome!$A$2:$A$28=$B11)*(Transcriptome!$C$2:$C$28=$E11),0))</f>
        <v>0</v>
      </c>
      <c r="CG11">
        <f t="array" ref="CG11">INDEX(Transcriptome!BD$2:BD$28,MATCH(1,(Transcriptome!$A$2:$A$28=$B11)*(Transcriptome!$C$2:$C$28=$E11),0))</f>
        <v>2.084355674486035</v>
      </c>
      <c r="CH11">
        <f t="array" ref="CH11">INDEX(Transcriptome!BE$2:BE$28,MATCH(1,(Transcriptome!$A$2:$A$28=$B11)*(Transcriptome!$C$2:$C$28=$E11),0))</f>
        <v>1.1961344826347162</v>
      </c>
      <c r="CI11">
        <f t="array" ref="CI11">INDEX(Transcriptome!BF$2:BF$28,MATCH(1,(Transcriptome!$A$2:$A$28=$B11)*(Transcriptome!$C$2:$C$28=$E11),0))</f>
        <v>1.9183606169102954</v>
      </c>
      <c r="CJ11">
        <f t="array" ref="CJ11">INDEX(Transcriptome!BG$2:BG$28,MATCH(1,(Transcriptome!$A$2:$A$28=$B11)*(Transcriptome!$C$2:$C$28=$E11),0))</f>
        <v>1.5189971490655103</v>
      </c>
      <c r="CK11">
        <f t="array" ref="CK11">INDEX(Transcriptome!BH$2:BH$28,MATCH(1,(Transcriptome!$A$2:$A$28=$B11)*(Transcriptome!$C$2:$C$28=$E11),0))</f>
        <v>0.44707912762440416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2.5977705943415788</v>
      </c>
      <c r="CO11">
        <f t="array" ref="CO11">INDEX(Transcriptome!BL$2:BL$28,MATCH(1,(Transcriptome!$A$2:$A$28=$B11)*(Transcriptome!$C$2:$C$28=$E11),0))</f>
        <v>1.1224906371821473</v>
      </c>
      <c r="CP11">
        <f t="array" ref="CP11">INDEX(Transcriptome!BM$2:BM$28,MATCH(1,(Transcriptome!$A$2:$A$28=$B11)*(Transcriptome!$C$2:$C$28=$E11),0))</f>
        <v>0.86546204462795606</v>
      </c>
      <c r="CQ11">
        <f t="array" ref="CQ11">INDEX(Transcriptome!BN$2:BN$28,MATCH(1,(Transcriptome!$A$2:$A$28=$B11)*(Transcriptome!$C$2:$C$28=$E11),0))</f>
        <v>4.1996966647061758</v>
      </c>
      <c r="CR11">
        <f t="array" ref="CR11">INDEX(Transcriptome!BO$2:BO$28,MATCH(1,(Transcriptome!$A$2:$A$28=$B11)*(Transcriptome!$C$2:$C$28=$E11),0))</f>
        <v>1.9533251489767749</v>
      </c>
      <c r="CS11">
        <f t="array" ref="CS11">INDEX(Transcriptome!BP$2:BP$28,MATCH(1,(Transcriptome!$A$2:$A$28=$B11)*(Transcriptome!$C$2:$C$28=$E11),0))</f>
        <v>0.44707912762440416</v>
      </c>
      <c r="CT11">
        <f t="array" ref="CT11">INDEX(Transcriptome!BQ$2:BQ$28,MATCH(1,(Transcriptome!$A$2:$A$28=$B11)*(Transcriptome!$C$2:$C$28=$E11),0))</f>
        <v>1</v>
      </c>
      <c r="CU11">
        <f t="array" ref="CU11">INDEX(Transcriptome!BR$2:BR$28,MATCH(1,(Transcriptome!$A$2:$A$28=$B11)*(Transcriptome!$C$2:$C$28=$E11),0))</f>
        <v>0.82404161842947043</v>
      </c>
    </row>
    <row r="12" spans="1:99" x14ac:dyDescent="0.15">
      <c r="A12">
        <f>'Measured Data'!A17</f>
        <v>10</v>
      </c>
      <c r="B12" s="369" t="s">
        <v>621</v>
      </c>
      <c r="C12" s="369" t="s">
        <v>549</v>
      </c>
      <c r="D12">
        <v>1</v>
      </c>
      <c r="E12" t="s">
        <v>552</v>
      </c>
      <c r="F12" s="306">
        <f>'Growth Regression'!R12</f>
        <v>10.411111111108767</v>
      </c>
      <c r="G12" s="306">
        <f>'Growth Regression'!S12</f>
        <v>249.8666666666104</v>
      </c>
      <c r="H12">
        <f>AVERAGE('TL input - regression'!L13,'TL input - regression'!Q12)</f>
        <v>16.305555555555557</v>
      </c>
      <c r="I12">
        <f>AVERAGE('TL input - regression'!M13,'TL input - regression'!R12)</f>
        <v>0.99911190053285981</v>
      </c>
      <c r="J12">
        <f>AVERAGE('TL input - regression'!N13,'TL input - regression'!S12)</f>
        <v>0.39</v>
      </c>
      <c r="K12">
        <f>AVERAGE('TL input - regression'!O13,'TL input - regression'!T12)</f>
        <v>0.80107002176823072</v>
      </c>
      <c r="L12">
        <f>AVERAGE('TL input - regression'!P13,'TL input - regression'!U12)</f>
        <v>3.9507783125334237</v>
      </c>
      <c r="M12">
        <f>'Growth Regression'!P12</f>
        <v>8.9071085350325967E-4</v>
      </c>
      <c r="N12">
        <f>M12/'Growth Regression'!$O$24</f>
        <v>4.0048178948503495E-2</v>
      </c>
      <c r="O12">
        <f>'Post Process Calc.'!C33</f>
        <v>5.0000571230086763E-2</v>
      </c>
      <c r="P12">
        <f>'Post Process Calc.'!D33</f>
        <v>1.9722025803776255E-3</v>
      </c>
      <c r="Q12">
        <f>'Post Process Calc.'!E33</f>
        <v>6.0359636203010429E-5</v>
      </c>
      <c r="R12">
        <f>'Post Process Calc.'!F33</f>
        <v>-5.6156290199344439E-4</v>
      </c>
      <c r="S12">
        <f>'Post Process Calc.'!G33</f>
        <v>9.9186849176760451E-3</v>
      </c>
      <c r="T12">
        <f t="shared" si="2"/>
        <v>3.9443600980120307E-2</v>
      </c>
      <c r="U12">
        <f t="shared" si="3"/>
        <v>31.250357018804227</v>
      </c>
      <c r="V12">
        <f t="shared" si="3"/>
        <v>1.2326266127360159</v>
      </c>
      <c r="W12">
        <f t="shared" si="0"/>
        <v>3.7724772626881516E-2</v>
      </c>
      <c r="X12">
        <f t="shared" si="0"/>
        <v>-0.35097681374590273</v>
      </c>
      <c r="Y12">
        <f t="shared" si="0"/>
        <v>6.1991780735475279</v>
      </c>
      <c r="Z12">
        <v>100</v>
      </c>
      <c r="AA12">
        <v>0.32</v>
      </c>
      <c r="AB12">
        <v>7</v>
      </c>
      <c r="AC12">
        <v>0.7</v>
      </c>
      <c r="AD12">
        <f t="shared" si="1"/>
        <v>5.0118723362727164E-8</v>
      </c>
      <c r="AE12">
        <v>1</v>
      </c>
      <c r="AF12">
        <v>0.311</v>
      </c>
      <c r="AG12" t="e">
        <f t="array" ref="AG12">INDEX(Transcriptome!D$2:D$28,MATCH(1,(Transcriptome!$A$2:$A$28=$B12)*(Transcriptome!$C$2:$C$28=$E12),0))</f>
        <v>#N/A</v>
      </c>
      <c r="AH12" t="e">
        <f t="array" ref="AH12">INDEX(Transcriptome!E$2:E$28,MATCH(1,(Transcriptome!$A$2:$A$28=$B12)*(Transcriptome!$C$2:$C$28=$E12),0))</f>
        <v>#N/A</v>
      </c>
      <c r="AI12" t="e">
        <f t="array" ref="AI12">INDEX(Transcriptome!F$2:F$28,MATCH(1,(Transcriptome!$A$2:$A$28=$B12)*(Transcriptome!$C$2:$C$28=$E12),0))</f>
        <v>#N/A</v>
      </c>
      <c r="AJ12" t="e">
        <f t="array" ref="AJ12">INDEX(Transcriptome!G$2:G$28,MATCH(1,(Transcriptome!$A$2:$A$28=$B12)*(Transcriptome!$C$2:$C$28=$E12),0))</f>
        <v>#N/A</v>
      </c>
      <c r="AK12" t="e">
        <f t="array" ref="AK12">INDEX(Transcriptome!H$2:H$28,MATCH(1,(Transcriptome!$A$2:$A$28=$B12)*(Transcriptome!$C$2:$C$28=$E12),0))</f>
        <v>#N/A</v>
      </c>
      <c r="AL12" t="e">
        <f t="array" ref="AL12">INDEX(Transcriptome!I$2:I$28,MATCH(1,(Transcriptome!$A$2:$A$28=$B12)*(Transcriptome!$C$2:$C$28=$E12),0))</f>
        <v>#N/A</v>
      </c>
      <c r="AM12" t="e">
        <f t="array" ref="AM12">INDEX(Transcriptome!J$2:J$28,MATCH(1,(Transcriptome!$A$2:$A$28=$B12)*(Transcriptome!$C$2:$C$28=$E12),0))</f>
        <v>#N/A</v>
      </c>
      <c r="AN12" t="e">
        <f t="array" ref="AN12">INDEX(Transcriptome!K$2:K$28,MATCH(1,(Transcriptome!$A$2:$A$28=$B12)*(Transcriptome!$C$2:$C$28=$E12),0))</f>
        <v>#N/A</v>
      </c>
      <c r="AO12" t="e">
        <f t="array" ref="AO12">INDEX(Transcriptome!L$2:L$28,MATCH(1,(Transcriptome!$A$2:$A$28=$B12)*(Transcriptome!$C$2:$C$28=$E12),0))</f>
        <v>#N/A</v>
      </c>
      <c r="AP12" t="e">
        <f t="array" ref="AP12">INDEX(Transcriptome!M$2:M$28,MATCH(1,(Transcriptome!$A$2:$A$28=$B12)*(Transcriptome!$C$2:$C$28=$E12),0))</f>
        <v>#N/A</v>
      </c>
      <c r="AQ12" t="e">
        <f t="array" ref="AQ12">INDEX(Transcriptome!N$2:N$28,MATCH(1,(Transcriptome!$A$2:$A$28=$B12)*(Transcriptome!$C$2:$C$28=$E12),0))</f>
        <v>#N/A</v>
      </c>
      <c r="AR12" t="e">
        <f t="array" ref="AR12">INDEX(Transcriptome!O$2:O$28,MATCH(1,(Transcriptome!$A$2:$A$28=$B12)*(Transcriptome!$C$2:$C$28=$E12),0))</f>
        <v>#N/A</v>
      </c>
      <c r="AS12" t="e">
        <f t="array" ref="AS12">INDEX(Transcriptome!P$2:P$28,MATCH(1,(Transcriptome!$A$2:$A$28=$B12)*(Transcriptome!$C$2:$C$28=$E12),0))</f>
        <v>#N/A</v>
      </c>
      <c r="AT12" t="e">
        <f t="array" ref="AT12">INDEX(Transcriptome!Q$2:Q$28,MATCH(1,(Transcriptome!$A$2:$A$28=$B12)*(Transcriptome!$C$2:$C$28=$E12),0))</f>
        <v>#N/A</v>
      </c>
      <c r="AU12" t="e">
        <f t="array" ref="AU12">INDEX(Transcriptome!R$2:R$28,MATCH(1,(Transcriptome!$A$2:$A$28=$B12)*(Transcriptome!$C$2:$C$28=$E12),0))</f>
        <v>#N/A</v>
      </c>
      <c r="AV12" t="e">
        <f t="array" ref="AV12">INDEX(Transcriptome!S$2:S$28,MATCH(1,(Transcriptome!$A$2:$A$28=$B12)*(Transcriptome!$C$2:$C$28=$E12),0))</f>
        <v>#N/A</v>
      </c>
      <c r="AW12" t="e">
        <f t="array" ref="AW12">INDEX(Transcriptome!T$2:T$28,MATCH(1,(Transcriptome!$A$2:$A$28=$B12)*(Transcriptome!$C$2:$C$28=$E12),0))</f>
        <v>#N/A</v>
      </c>
      <c r="AX12" t="e">
        <f t="array" ref="AX12">INDEX(Transcriptome!U$2:U$28,MATCH(1,(Transcriptome!$A$2:$A$28=$B12)*(Transcriptome!$C$2:$C$28=$E12),0))</f>
        <v>#N/A</v>
      </c>
      <c r="AY12" t="e">
        <f t="array" ref="AY12">INDEX(Transcriptome!V$2:V$28,MATCH(1,(Transcriptome!$A$2:$A$28=$B12)*(Transcriptome!$C$2:$C$28=$E12),0))</f>
        <v>#N/A</v>
      </c>
      <c r="AZ12" t="e">
        <f t="array" ref="AZ12">INDEX(Transcriptome!W$2:W$28,MATCH(1,(Transcriptome!$A$2:$A$28=$B12)*(Transcriptome!$C$2:$C$28=$E12),0))</f>
        <v>#N/A</v>
      </c>
      <c r="BA12" t="e">
        <f t="array" ref="BA12">INDEX(Transcriptome!X$2:X$28,MATCH(1,(Transcriptome!$A$2:$A$28=$B12)*(Transcriptome!$C$2:$C$28=$E12),0))</f>
        <v>#N/A</v>
      </c>
      <c r="BB12" t="e">
        <f t="array" ref="BB12">INDEX(Transcriptome!Y$2:Y$28,MATCH(1,(Transcriptome!$A$2:$A$28=$B12)*(Transcriptome!$C$2:$C$28=$E12),0))</f>
        <v>#N/A</v>
      </c>
      <c r="BC12" t="e">
        <f t="array" ref="BC12">INDEX(Transcriptome!Z$2:Z$28,MATCH(1,(Transcriptome!$A$2:$A$28=$B12)*(Transcriptome!$C$2:$C$28=$E12),0))</f>
        <v>#N/A</v>
      </c>
      <c r="BD12" t="e">
        <f t="array" ref="BD12">INDEX(Transcriptome!AA$2:AA$28,MATCH(1,(Transcriptome!$A$2:$A$28=$B12)*(Transcriptome!$C$2:$C$28=$E12),0))</f>
        <v>#N/A</v>
      </c>
      <c r="BE12" t="e">
        <f t="array" ref="BE12">INDEX(Transcriptome!AB$2:AB$28,MATCH(1,(Transcriptome!$A$2:$A$28=$B12)*(Transcriptome!$C$2:$C$28=$E12),0))</f>
        <v>#N/A</v>
      </c>
      <c r="BF12" t="e">
        <f t="array" ref="BF12">INDEX(Transcriptome!AC$2:AC$28,MATCH(1,(Transcriptome!$A$2:$A$28=$B12)*(Transcriptome!$C$2:$C$28=$E12),0))</f>
        <v>#N/A</v>
      </c>
      <c r="BG12" t="e">
        <f t="array" ref="BG12">INDEX(Transcriptome!AD$2:AD$28,MATCH(1,(Transcriptome!$A$2:$A$28=$B12)*(Transcriptome!$C$2:$C$28=$E12),0))</f>
        <v>#N/A</v>
      </c>
      <c r="BH12" t="e">
        <f t="array" ref="BH12">INDEX(Transcriptome!AE$2:AE$28,MATCH(1,(Transcriptome!$A$2:$A$28=$B12)*(Transcriptome!$C$2:$C$28=$E12),0))</f>
        <v>#N/A</v>
      </c>
      <c r="BI12" t="e">
        <f t="array" ref="BI12">INDEX(Transcriptome!AF$2:AF$28,MATCH(1,(Transcriptome!$A$2:$A$28=$B12)*(Transcriptome!$C$2:$C$28=$E12),0))</f>
        <v>#N/A</v>
      </c>
      <c r="BJ12" t="e">
        <f t="array" ref="BJ12">INDEX(Transcriptome!AG$2:AG$28,MATCH(1,(Transcriptome!$A$2:$A$28=$B12)*(Transcriptome!$C$2:$C$28=$E12),0))</f>
        <v>#N/A</v>
      </c>
      <c r="BK12" t="e">
        <f t="array" ref="BK12">INDEX(Transcriptome!AH$2:AH$28,MATCH(1,(Transcriptome!$A$2:$A$28=$B12)*(Transcriptome!$C$2:$C$28=$E12),0))</f>
        <v>#N/A</v>
      </c>
      <c r="BL12" t="e">
        <f t="array" ref="BL12">INDEX(Transcriptome!AI$2:AI$28,MATCH(1,(Transcriptome!$A$2:$A$28=$B12)*(Transcriptome!$C$2:$C$28=$E12),0))</f>
        <v>#N/A</v>
      </c>
      <c r="BM12" t="e">
        <f t="array" ref="BM12">INDEX(Transcriptome!AJ$2:AJ$28,MATCH(1,(Transcriptome!$A$2:$A$28=$B12)*(Transcriptome!$C$2:$C$28=$E12),0))</f>
        <v>#N/A</v>
      </c>
      <c r="BN12" t="e">
        <f t="array" ref="BN12">INDEX(Transcriptome!AK$2:AK$28,MATCH(1,(Transcriptome!$A$2:$A$28=$B12)*(Transcriptome!$C$2:$C$28=$E12),0))</f>
        <v>#N/A</v>
      </c>
      <c r="BO12" t="e">
        <f t="array" ref="BO12">INDEX(Transcriptome!AL$2:AL$28,MATCH(1,(Transcriptome!$A$2:$A$28=$B12)*(Transcriptome!$C$2:$C$28=$E12),0))</f>
        <v>#N/A</v>
      </c>
      <c r="BP12" t="e">
        <f t="array" ref="BP12">INDEX(Transcriptome!AM$2:AM$28,MATCH(1,(Transcriptome!$A$2:$A$28=$B12)*(Transcriptome!$C$2:$C$28=$E12),0))</f>
        <v>#N/A</v>
      </c>
      <c r="BQ12" t="e">
        <f t="array" ref="BQ12">INDEX(Transcriptome!AN$2:AN$28,MATCH(1,(Transcriptome!$A$2:$A$28=$B12)*(Transcriptome!$C$2:$C$28=$E12),0))</f>
        <v>#N/A</v>
      </c>
      <c r="BR12" t="e">
        <f t="array" ref="BR12">INDEX(Transcriptome!AO$2:AO$28,MATCH(1,(Transcriptome!$A$2:$A$28=$B12)*(Transcriptome!$C$2:$C$28=$E12),0))</f>
        <v>#N/A</v>
      </c>
      <c r="BS12" t="e">
        <f t="array" ref="BS12">INDEX(Transcriptome!AP$2:AP$28,MATCH(1,(Transcriptome!$A$2:$A$28=$B12)*(Transcriptome!$C$2:$C$28=$E12),0))</f>
        <v>#N/A</v>
      </c>
      <c r="BT12" t="e">
        <f t="array" ref="BT12">INDEX(Transcriptome!AQ$2:AQ$28,MATCH(1,(Transcriptome!$A$2:$A$28=$B12)*(Transcriptome!$C$2:$C$28=$E12),0))</f>
        <v>#N/A</v>
      </c>
      <c r="BU12" t="e">
        <f t="array" ref="BU12">INDEX(Transcriptome!AR$2:AR$28,MATCH(1,(Transcriptome!$A$2:$A$28=$B12)*(Transcriptome!$C$2:$C$28=$E12),0))</f>
        <v>#N/A</v>
      </c>
      <c r="BV12" t="e">
        <f t="array" ref="BV12">INDEX(Transcriptome!AS$2:AS$28,MATCH(1,(Transcriptome!$A$2:$A$28=$B12)*(Transcriptome!$C$2:$C$28=$E12),0))</f>
        <v>#N/A</v>
      </c>
      <c r="BW12" t="e">
        <f t="array" ref="BW12">INDEX(Transcriptome!AT$2:AT$28,MATCH(1,(Transcriptome!$A$2:$A$28=$B12)*(Transcriptome!$C$2:$C$28=$E12),0))</f>
        <v>#N/A</v>
      </c>
      <c r="BX12" t="e">
        <f t="array" ref="BX12">INDEX(Transcriptome!AU$2:AU$28,MATCH(1,(Transcriptome!$A$2:$A$28=$B12)*(Transcriptome!$C$2:$C$28=$E12),0))</f>
        <v>#N/A</v>
      </c>
      <c r="BY12" t="e">
        <f t="array" ref="BY12">INDEX(Transcriptome!AV$2:AV$28,MATCH(1,(Transcriptome!$A$2:$A$28=$B12)*(Transcriptome!$C$2:$C$28=$E12),0))</f>
        <v>#N/A</v>
      </c>
      <c r="BZ12" t="e">
        <f t="array" ref="BZ12">INDEX(Transcriptome!AW$2:AW$28,MATCH(1,(Transcriptome!$A$2:$A$28=$B12)*(Transcriptome!$C$2:$C$28=$E12),0))</f>
        <v>#N/A</v>
      </c>
      <c r="CA12" t="e">
        <f t="array" ref="CA12">INDEX(Transcriptome!AX$2:AX$28,MATCH(1,(Transcriptome!$A$2:$A$28=$B12)*(Transcriptome!$C$2:$C$28=$E12),0))</f>
        <v>#N/A</v>
      </c>
      <c r="CB12" t="e">
        <f t="array" ref="CB12">INDEX(Transcriptome!AY$2:AY$28,MATCH(1,(Transcriptome!$A$2:$A$28=$B12)*(Transcriptome!$C$2:$C$28=$E12),0))</f>
        <v>#N/A</v>
      </c>
      <c r="CC12" t="e">
        <f t="array" ref="CC12">INDEX(Transcriptome!AZ$2:AZ$28,MATCH(1,(Transcriptome!$A$2:$A$28=$B12)*(Transcriptome!$C$2:$C$28=$E12),0))</f>
        <v>#N/A</v>
      </c>
      <c r="CD12" t="e">
        <f t="array" ref="CD12">INDEX(Transcriptome!BA$2:BA$28,MATCH(1,(Transcriptome!$A$2:$A$28=$B12)*(Transcriptome!$C$2:$C$28=$E12),0))</f>
        <v>#N/A</v>
      </c>
      <c r="CE12" t="e">
        <f t="array" ref="CE12">INDEX(Transcriptome!BB$2:BB$28,MATCH(1,(Transcriptome!$A$2:$A$28=$B12)*(Transcriptome!$C$2:$C$28=$E12),0))</f>
        <v>#N/A</v>
      </c>
      <c r="CF12" t="e">
        <f t="array" ref="CF12">INDEX(Transcriptome!BC$2:BC$28,MATCH(1,(Transcriptome!$A$2:$A$28=$B12)*(Transcriptome!$C$2:$C$28=$E12),0))</f>
        <v>#N/A</v>
      </c>
      <c r="CG12" t="e">
        <f t="array" ref="CG12">INDEX(Transcriptome!BD$2:BD$28,MATCH(1,(Transcriptome!$A$2:$A$28=$B12)*(Transcriptome!$C$2:$C$28=$E12),0))</f>
        <v>#N/A</v>
      </c>
      <c r="CH12" t="e">
        <f t="array" ref="CH12">INDEX(Transcriptome!BE$2:BE$28,MATCH(1,(Transcriptome!$A$2:$A$28=$B12)*(Transcriptome!$C$2:$C$28=$E12),0))</f>
        <v>#N/A</v>
      </c>
      <c r="CI12" t="e">
        <f t="array" ref="CI12">INDEX(Transcriptome!BF$2:BF$28,MATCH(1,(Transcriptome!$A$2:$A$28=$B12)*(Transcriptome!$C$2:$C$28=$E12),0))</f>
        <v>#N/A</v>
      </c>
      <c r="CJ12" t="e">
        <f t="array" ref="CJ12">INDEX(Transcriptome!BG$2:BG$28,MATCH(1,(Transcriptome!$A$2:$A$28=$B12)*(Transcriptome!$C$2:$C$28=$E12),0))</f>
        <v>#N/A</v>
      </c>
      <c r="CK12" t="e">
        <f t="array" ref="CK12">INDEX(Transcriptome!BH$2:BH$28,MATCH(1,(Transcriptome!$A$2:$A$28=$B12)*(Transcriptome!$C$2:$C$28=$E12),0))</f>
        <v>#N/A</v>
      </c>
      <c r="CL12" t="e">
        <f t="array" ref="CL12">INDEX(Transcriptome!BI$2:BI$28,MATCH(1,(Transcriptome!$A$2:$A$28=$B12)*(Transcriptome!$C$2:$C$28=$E12),0))</f>
        <v>#N/A</v>
      </c>
      <c r="CM12" t="e">
        <f t="array" ref="CM12">INDEX(Transcriptome!BJ$2:BJ$28,MATCH(1,(Transcriptome!$A$2:$A$28=$B12)*(Transcriptome!$C$2:$C$28=$E12),0))</f>
        <v>#N/A</v>
      </c>
      <c r="CN12" t="e">
        <f t="array" ref="CN12">INDEX(Transcriptome!BK$2:BK$28,MATCH(1,(Transcriptome!$A$2:$A$28=$B12)*(Transcriptome!$C$2:$C$28=$E12),0))</f>
        <v>#N/A</v>
      </c>
      <c r="CO12" t="e">
        <f t="array" ref="CO12">INDEX(Transcriptome!BL$2:BL$28,MATCH(1,(Transcriptome!$A$2:$A$28=$B12)*(Transcriptome!$C$2:$C$28=$E12),0))</f>
        <v>#N/A</v>
      </c>
      <c r="CP12" t="e">
        <f t="array" ref="CP12">INDEX(Transcriptome!BM$2:BM$28,MATCH(1,(Transcriptome!$A$2:$A$28=$B12)*(Transcriptome!$C$2:$C$28=$E12),0))</f>
        <v>#N/A</v>
      </c>
      <c r="CQ12" t="e">
        <f t="array" ref="CQ12">INDEX(Transcriptome!BN$2:BN$28,MATCH(1,(Transcriptome!$A$2:$A$28=$B12)*(Transcriptome!$C$2:$C$28=$E12),0))</f>
        <v>#N/A</v>
      </c>
      <c r="CR12" t="e">
        <f t="array" ref="CR12">INDEX(Transcriptome!BO$2:BO$28,MATCH(1,(Transcriptome!$A$2:$A$28=$B12)*(Transcriptome!$C$2:$C$28=$E12),0))</f>
        <v>#N/A</v>
      </c>
      <c r="CS12" t="e">
        <f t="array" ref="CS12">INDEX(Transcriptome!BP$2:BP$28,MATCH(1,(Transcriptome!$A$2:$A$28=$B12)*(Transcriptome!$C$2:$C$28=$E12),0))</f>
        <v>#N/A</v>
      </c>
      <c r="CT12" t="e">
        <f t="array" ref="CT12">INDEX(Transcriptome!BQ$2:BQ$28,MATCH(1,(Transcriptome!$A$2:$A$28=$B12)*(Transcriptome!$C$2:$C$28=$E12),0))</f>
        <v>#N/A</v>
      </c>
      <c r="CU12" t="e">
        <f t="array" ref="CU12">INDEX(Transcriptome!BR$2:BR$28,MATCH(1,(Transcriptome!$A$2:$A$28=$B12)*(Transcriptome!$C$2:$C$28=$E12),0))</f>
        <v>#N/A</v>
      </c>
    </row>
    <row r="13" spans="1:99" x14ac:dyDescent="0.15">
      <c r="A13">
        <f>'Measured Data'!A18</f>
        <v>11</v>
      </c>
      <c r="B13" s="369" t="s">
        <v>621</v>
      </c>
      <c r="C13" s="369" t="s">
        <v>549</v>
      </c>
      <c r="D13">
        <v>1</v>
      </c>
      <c r="E13" t="s">
        <v>552</v>
      </c>
      <c r="F13" s="306">
        <f>'Growth Regression'!R13</f>
        <v>11.449652777777374</v>
      </c>
      <c r="G13" s="306">
        <f>'Growth Regression'!S13</f>
        <v>274.79166666665697</v>
      </c>
      <c r="H13">
        <f>AVERAGE('TL input - regression'!L14,'TL input - regression'!Q13)</f>
        <v>10.416666666666668</v>
      </c>
      <c r="I13">
        <f>AVERAGE('TL input - regression'!M14,'TL input - regression'!R13)</f>
        <v>1.1101243339253999</v>
      </c>
      <c r="J13">
        <f>AVERAGE('TL input - regression'!N14,'TL input - regression'!S13)</f>
        <v>0.4</v>
      </c>
      <c r="K13">
        <f>AVERAGE('TL input - regression'!O14,'TL input - regression'!T13)</f>
        <v>0.83263983422641807</v>
      </c>
      <c r="L13">
        <f>AVERAGE('TL input - regression'!P14,'TL input - regression'!U13)</f>
        <v>2.9836185873599472</v>
      </c>
      <c r="M13">
        <f>'Growth Regression'!P13</f>
        <v>5.4668666484556814E-4</v>
      </c>
      <c r="N13">
        <f>M13/'Growth Regression'!$O$24</f>
        <v>2.4580148873661101E-2</v>
      </c>
      <c r="O13">
        <f>'Post Process Calc.'!C34</f>
        <v>5.3163722799089069E-2</v>
      </c>
      <c r="P13">
        <f>'Post Process Calc.'!D34</f>
        <v>-2.0324141040059555E-3</v>
      </c>
      <c r="Q13">
        <f>'Post Process Calc.'!E34</f>
        <v>2.2705553822515416E-4</v>
      </c>
      <c r="R13">
        <f>'Post Process Calc.'!F34</f>
        <v>-2.1475723423434057E-4</v>
      </c>
      <c r="S13">
        <f>'Post Process Calc.'!G34</f>
        <v>9.2439304980824789E-3</v>
      </c>
      <c r="T13">
        <f t="shared" si="2"/>
        <v>-3.8229341306413922E-2</v>
      </c>
      <c r="U13">
        <f t="shared" si="3"/>
        <v>33.227326749430667</v>
      </c>
      <c r="V13">
        <f t="shared" si="3"/>
        <v>-1.2702588150037222</v>
      </c>
      <c r="W13">
        <f t="shared" si="0"/>
        <v>0.14190971139072134</v>
      </c>
      <c r="X13">
        <f t="shared" si="0"/>
        <v>-0.13422327139646284</v>
      </c>
      <c r="Y13">
        <f t="shared" si="0"/>
        <v>5.7774565613015492</v>
      </c>
      <c r="Z13">
        <v>100</v>
      </c>
      <c r="AA13">
        <v>0.32</v>
      </c>
      <c r="AB13">
        <v>7</v>
      </c>
      <c r="AC13">
        <v>0.7</v>
      </c>
      <c r="AD13">
        <f t="shared" si="1"/>
        <v>5.0118723362727164E-8</v>
      </c>
      <c r="AE13">
        <v>1</v>
      </c>
      <c r="AF13">
        <v>0.311</v>
      </c>
      <c r="AG13" t="e">
        <f t="array" ref="AG13">INDEX(Transcriptome!D$2:D$28,MATCH(1,(Transcriptome!$A$2:$A$28=$B13)*(Transcriptome!$C$2:$C$28=$E13),0))</f>
        <v>#N/A</v>
      </c>
      <c r="AH13" t="e">
        <f t="array" ref="AH13">INDEX(Transcriptome!E$2:E$28,MATCH(1,(Transcriptome!$A$2:$A$28=$B13)*(Transcriptome!$C$2:$C$28=$E13),0))</f>
        <v>#N/A</v>
      </c>
      <c r="AI13" t="e">
        <f t="array" ref="AI13">INDEX(Transcriptome!F$2:F$28,MATCH(1,(Transcriptome!$A$2:$A$28=$B13)*(Transcriptome!$C$2:$C$28=$E13),0))</f>
        <v>#N/A</v>
      </c>
      <c r="AJ13" t="e">
        <f t="array" ref="AJ13">INDEX(Transcriptome!G$2:G$28,MATCH(1,(Transcriptome!$A$2:$A$28=$B13)*(Transcriptome!$C$2:$C$28=$E13),0))</f>
        <v>#N/A</v>
      </c>
      <c r="AK13" t="e">
        <f t="array" ref="AK13">INDEX(Transcriptome!H$2:H$28,MATCH(1,(Transcriptome!$A$2:$A$28=$B13)*(Transcriptome!$C$2:$C$28=$E13),0))</f>
        <v>#N/A</v>
      </c>
      <c r="AL13" t="e">
        <f t="array" ref="AL13">INDEX(Transcriptome!I$2:I$28,MATCH(1,(Transcriptome!$A$2:$A$28=$B13)*(Transcriptome!$C$2:$C$28=$E13),0))</f>
        <v>#N/A</v>
      </c>
      <c r="AM13" t="e">
        <f t="array" ref="AM13">INDEX(Transcriptome!J$2:J$28,MATCH(1,(Transcriptome!$A$2:$A$28=$B13)*(Transcriptome!$C$2:$C$28=$E13),0))</f>
        <v>#N/A</v>
      </c>
      <c r="AN13" t="e">
        <f t="array" ref="AN13">INDEX(Transcriptome!K$2:K$28,MATCH(1,(Transcriptome!$A$2:$A$28=$B13)*(Transcriptome!$C$2:$C$28=$E13),0))</f>
        <v>#N/A</v>
      </c>
      <c r="AO13" t="e">
        <f t="array" ref="AO13">INDEX(Transcriptome!L$2:L$28,MATCH(1,(Transcriptome!$A$2:$A$28=$B13)*(Transcriptome!$C$2:$C$28=$E13),0))</f>
        <v>#N/A</v>
      </c>
      <c r="AP13" t="e">
        <f t="array" ref="AP13">INDEX(Transcriptome!M$2:M$28,MATCH(1,(Transcriptome!$A$2:$A$28=$B13)*(Transcriptome!$C$2:$C$28=$E13),0))</f>
        <v>#N/A</v>
      </c>
      <c r="AQ13" t="e">
        <f t="array" ref="AQ13">INDEX(Transcriptome!N$2:N$28,MATCH(1,(Transcriptome!$A$2:$A$28=$B13)*(Transcriptome!$C$2:$C$28=$E13),0))</f>
        <v>#N/A</v>
      </c>
      <c r="AR13" t="e">
        <f t="array" ref="AR13">INDEX(Transcriptome!O$2:O$28,MATCH(1,(Transcriptome!$A$2:$A$28=$B13)*(Transcriptome!$C$2:$C$28=$E13),0))</f>
        <v>#N/A</v>
      </c>
      <c r="AS13" t="e">
        <f t="array" ref="AS13">INDEX(Transcriptome!P$2:P$28,MATCH(1,(Transcriptome!$A$2:$A$28=$B13)*(Transcriptome!$C$2:$C$28=$E13),0))</f>
        <v>#N/A</v>
      </c>
      <c r="AT13" t="e">
        <f t="array" ref="AT13">INDEX(Transcriptome!Q$2:Q$28,MATCH(1,(Transcriptome!$A$2:$A$28=$B13)*(Transcriptome!$C$2:$C$28=$E13),0))</f>
        <v>#N/A</v>
      </c>
      <c r="AU13" t="e">
        <f t="array" ref="AU13">INDEX(Transcriptome!R$2:R$28,MATCH(1,(Transcriptome!$A$2:$A$28=$B13)*(Transcriptome!$C$2:$C$28=$E13),0))</f>
        <v>#N/A</v>
      </c>
      <c r="AV13" t="e">
        <f t="array" ref="AV13">INDEX(Transcriptome!S$2:S$28,MATCH(1,(Transcriptome!$A$2:$A$28=$B13)*(Transcriptome!$C$2:$C$28=$E13),0))</f>
        <v>#N/A</v>
      </c>
      <c r="AW13" t="e">
        <f t="array" ref="AW13">INDEX(Transcriptome!T$2:T$28,MATCH(1,(Transcriptome!$A$2:$A$28=$B13)*(Transcriptome!$C$2:$C$28=$E13),0))</f>
        <v>#N/A</v>
      </c>
      <c r="AX13" t="e">
        <f t="array" ref="AX13">INDEX(Transcriptome!U$2:U$28,MATCH(1,(Transcriptome!$A$2:$A$28=$B13)*(Transcriptome!$C$2:$C$28=$E13),0))</f>
        <v>#N/A</v>
      </c>
      <c r="AY13" t="e">
        <f t="array" ref="AY13">INDEX(Transcriptome!V$2:V$28,MATCH(1,(Transcriptome!$A$2:$A$28=$B13)*(Transcriptome!$C$2:$C$28=$E13),0))</f>
        <v>#N/A</v>
      </c>
      <c r="AZ13" t="e">
        <f t="array" ref="AZ13">INDEX(Transcriptome!W$2:W$28,MATCH(1,(Transcriptome!$A$2:$A$28=$B13)*(Transcriptome!$C$2:$C$28=$E13),0))</f>
        <v>#N/A</v>
      </c>
      <c r="BA13" t="e">
        <f t="array" ref="BA13">INDEX(Transcriptome!X$2:X$28,MATCH(1,(Transcriptome!$A$2:$A$28=$B13)*(Transcriptome!$C$2:$C$28=$E13),0))</f>
        <v>#N/A</v>
      </c>
      <c r="BB13" t="e">
        <f t="array" ref="BB13">INDEX(Transcriptome!Y$2:Y$28,MATCH(1,(Transcriptome!$A$2:$A$28=$B13)*(Transcriptome!$C$2:$C$28=$E13),0))</f>
        <v>#N/A</v>
      </c>
      <c r="BC13" t="e">
        <f t="array" ref="BC13">INDEX(Transcriptome!Z$2:Z$28,MATCH(1,(Transcriptome!$A$2:$A$28=$B13)*(Transcriptome!$C$2:$C$28=$E13),0))</f>
        <v>#N/A</v>
      </c>
      <c r="BD13" t="e">
        <f t="array" ref="BD13">INDEX(Transcriptome!AA$2:AA$28,MATCH(1,(Transcriptome!$A$2:$A$28=$B13)*(Transcriptome!$C$2:$C$28=$E13),0))</f>
        <v>#N/A</v>
      </c>
      <c r="BE13" t="e">
        <f t="array" ref="BE13">INDEX(Transcriptome!AB$2:AB$28,MATCH(1,(Transcriptome!$A$2:$A$28=$B13)*(Transcriptome!$C$2:$C$28=$E13),0))</f>
        <v>#N/A</v>
      </c>
      <c r="BF13" t="e">
        <f t="array" ref="BF13">INDEX(Transcriptome!AC$2:AC$28,MATCH(1,(Transcriptome!$A$2:$A$28=$B13)*(Transcriptome!$C$2:$C$28=$E13),0))</f>
        <v>#N/A</v>
      </c>
      <c r="BG13" t="e">
        <f t="array" ref="BG13">INDEX(Transcriptome!AD$2:AD$28,MATCH(1,(Transcriptome!$A$2:$A$28=$B13)*(Transcriptome!$C$2:$C$28=$E13),0))</f>
        <v>#N/A</v>
      </c>
      <c r="BH13" t="e">
        <f t="array" ref="BH13">INDEX(Transcriptome!AE$2:AE$28,MATCH(1,(Transcriptome!$A$2:$A$28=$B13)*(Transcriptome!$C$2:$C$28=$E13),0))</f>
        <v>#N/A</v>
      </c>
      <c r="BI13" t="e">
        <f t="array" ref="BI13">INDEX(Transcriptome!AF$2:AF$28,MATCH(1,(Transcriptome!$A$2:$A$28=$B13)*(Transcriptome!$C$2:$C$28=$E13),0))</f>
        <v>#N/A</v>
      </c>
      <c r="BJ13" t="e">
        <f t="array" ref="BJ13">INDEX(Transcriptome!AG$2:AG$28,MATCH(1,(Transcriptome!$A$2:$A$28=$B13)*(Transcriptome!$C$2:$C$28=$E13),0))</f>
        <v>#N/A</v>
      </c>
      <c r="BK13" t="e">
        <f t="array" ref="BK13">INDEX(Transcriptome!AH$2:AH$28,MATCH(1,(Transcriptome!$A$2:$A$28=$B13)*(Transcriptome!$C$2:$C$28=$E13),0))</f>
        <v>#N/A</v>
      </c>
      <c r="BL13" t="e">
        <f t="array" ref="BL13">INDEX(Transcriptome!AI$2:AI$28,MATCH(1,(Transcriptome!$A$2:$A$28=$B13)*(Transcriptome!$C$2:$C$28=$E13),0))</f>
        <v>#N/A</v>
      </c>
      <c r="BM13" t="e">
        <f t="array" ref="BM13">INDEX(Transcriptome!AJ$2:AJ$28,MATCH(1,(Transcriptome!$A$2:$A$28=$B13)*(Transcriptome!$C$2:$C$28=$E13),0))</f>
        <v>#N/A</v>
      </c>
      <c r="BN13" t="e">
        <f t="array" ref="BN13">INDEX(Transcriptome!AK$2:AK$28,MATCH(1,(Transcriptome!$A$2:$A$28=$B13)*(Transcriptome!$C$2:$C$28=$E13),0))</f>
        <v>#N/A</v>
      </c>
      <c r="BO13" t="e">
        <f t="array" ref="BO13">INDEX(Transcriptome!AL$2:AL$28,MATCH(1,(Transcriptome!$A$2:$A$28=$B13)*(Transcriptome!$C$2:$C$28=$E13),0))</f>
        <v>#N/A</v>
      </c>
      <c r="BP13" t="e">
        <f t="array" ref="BP13">INDEX(Transcriptome!AM$2:AM$28,MATCH(1,(Transcriptome!$A$2:$A$28=$B13)*(Transcriptome!$C$2:$C$28=$E13),0))</f>
        <v>#N/A</v>
      </c>
      <c r="BQ13" t="e">
        <f t="array" ref="BQ13">INDEX(Transcriptome!AN$2:AN$28,MATCH(1,(Transcriptome!$A$2:$A$28=$B13)*(Transcriptome!$C$2:$C$28=$E13),0))</f>
        <v>#N/A</v>
      </c>
      <c r="BR13" t="e">
        <f t="array" ref="BR13">INDEX(Transcriptome!AO$2:AO$28,MATCH(1,(Transcriptome!$A$2:$A$28=$B13)*(Transcriptome!$C$2:$C$28=$E13),0))</f>
        <v>#N/A</v>
      </c>
      <c r="BS13" t="e">
        <f t="array" ref="BS13">INDEX(Transcriptome!AP$2:AP$28,MATCH(1,(Transcriptome!$A$2:$A$28=$B13)*(Transcriptome!$C$2:$C$28=$E13),0))</f>
        <v>#N/A</v>
      </c>
      <c r="BT13" t="e">
        <f t="array" ref="BT13">INDEX(Transcriptome!AQ$2:AQ$28,MATCH(1,(Transcriptome!$A$2:$A$28=$B13)*(Transcriptome!$C$2:$C$28=$E13),0))</f>
        <v>#N/A</v>
      </c>
      <c r="BU13" t="e">
        <f t="array" ref="BU13">INDEX(Transcriptome!AR$2:AR$28,MATCH(1,(Transcriptome!$A$2:$A$28=$B13)*(Transcriptome!$C$2:$C$28=$E13),0))</f>
        <v>#N/A</v>
      </c>
      <c r="BV13" t="e">
        <f t="array" ref="BV13">INDEX(Transcriptome!AS$2:AS$28,MATCH(1,(Transcriptome!$A$2:$A$28=$B13)*(Transcriptome!$C$2:$C$28=$E13),0))</f>
        <v>#N/A</v>
      </c>
      <c r="BW13" t="e">
        <f t="array" ref="BW13">INDEX(Transcriptome!AT$2:AT$28,MATCH(1,(Transcriptome!$A$2:$A$28=$B13)*(Transcriptome!$C$2:$C$28=$E13),0))</f>
        <v>#N/A</v>
      </c>
      <c r="BX13" t="e">
        <f t="array" ref="BX13">INDEX(Transcriptome!AU$2:AU$28,MATCH(1,(Transcriptome!$A$2:$A$28=$B13)*(Transcriptome!$C$2:$C$28=$E13),0))</f>
        <v>#N/A</v>
      </c>
      <c r="BY13" t="e">
        <f t="array" ref="BY13">INDEX(Transcriptome!AV$2:AV$28,MATCH(1,(Transcriptome!$A$2:$A$28=$B13)*(Transcriptome!$C$2:$C$28=$E13),0))</f>
        <v>#N/A</v>
      </c>
      <c r="BZ13" t="e">
        <f t="array" ref="BZ13">INDEX(Transcriptome!AW$2:AW$28,MATCH(1,(Transcriptome!$A$2:$A$28=$B13)*(Transcriptome!$C$2:$C$28=$E13),0))</f>
        <v>#N/A</v>
      </c>
      <c r="CA13" t="e">
        <f t="array" ref="CA13">INDEX(Transcriptome!AX$2:AX$28,MATCH(1,(Transcriptome!$A$2:$A$28=$B13)*(Transcriptome!$C$2:$C$28=$E13),0))</f>
        <v>#N/A</v>
      </c>
      <c r="CB13" t="e">
        <f t="array" ref="CB13">INDEX(Transcriptome!AY$2:AY$28,MATCH(1,(Transcriptome!$A$2:$A$28=$B13)*(Transcriptome!$C$2:$C$28=$E13),0))</f>
        <v>#N/A</v>
      </c>
      <c r="CC13" t="e">
        <f t="array" ref="CC13">INDEX(Transcriptome!AZ$2:AZ$28,MATCH(1,(Transcriptome!$A$2:$A$28=$B13)*(Transcriptome!$C$2:$C$28=$E13),0))</f>
        <v>#N/A</v>
      </c>
      <c r="CD13" t="e">
        <f t="array" ref="CD13">INDEX(Transcriptome!BA$2:BA$28,MATCH(1,(Transcriptome!$A$2:$A$28=$B13)*(Transcriptome!$C$2:$C$28=$E13),0))</f>
        <v>#N/A</v>
      </c>
      <c r="CE13" t="e">
        <f t="array" ref="CE13">INDEX(Transcriptome!BB$2:BB$28,MATCH(1,(Transcriptome!$A$2:$A$28=$B13)*(Transcriptome!$C$2:$C$28=$E13),0))</f>
        <v>#N/A</v>
      </c>
      <c r="CF13" t="e">
        <f t="array" ref="CF13">INDEX(Transcriptome!BC$2:BC$28,MATCH(1,(Transcriptome!$A$2:$A$28=$B13)*(Transcriptome!$C$2:$C$28=$E13),0))</f>
        <v>#N/A</v>
      </c>
      <c r="CG13" t="e">
        <f t="array" ref="CG13">INDEX(Transcriptome!BD$2:BD$28,MATCH(1,(Transcriptome!$A$2:$A$28=$B13)*(Transcriptome!$C$2:$C$28=$E13),0))</f>
        <v>#N/A</v>
      </c>
      <c r="CH13" t="e">
        <f t="array" ref="CH13">INDEX(Transcriptome!BE$2:BE$28,MATCH(1,(Transcriptome!$A$2:$A$28=$B13)*(Transcriptome!$C$2:$C$28=$E13),0))</f>
        <v>#N/A</v>
      </c>
      <c r="CI13" t="e">
        <f t="array" ref="CI13">INDEX(Transcriptome!BF$2:BF$28,MATCH(1,(Transcriptome!$A$2:$A$28=$B13)*(Transcriptome!$C$2:$C$28=$E13),0))</f>
        <v>#N/A</v>
      </c>
      <c r="CJ13" t="e">
        <f t="array" ref="CJ13">INDEX(Transcriptome!BG$2:BG$28,MATCH(1,(Transcriptome!$A$2:$A$28=$B13)*(Transcriptome!$C$2:$C$28=$E13),0))</f>
        <v>#N/A</v>
      </c>
      <c r="CK13" t="e">
        <f t="array" ref="CK13">INDEX(Transcriptome!BH$2:BH$28,MATCH(1,(Transcriptome!$A$2:$A$28=$B13)*(Transcriptome!$C$2:$C$28=$E13),0))</f>
        <v>#N/A</v>
      </c>
      <c r="CL13" t="e">
        <f t="array" ref="CL13">INDEX(Transcriptome!BI$2:BI$28,MATCH(1,(Transcriptome!$A$2:$A$28=$B13)*(Transcriptome!$C$2:$C$28=$E13),0))</f>
        <v>#N/A</v>
      </c>
      <c r="CM13" t="e">
        <f t="array" ref="CM13">INDEX(Transcriptome!BJ$2:BJ$28,MATCH(1,(Transcriptome!$A$2:$A$28=$B13)*(Transcriptome!$C$2:$C$28=$E13),0))</f>
        <v>#N/A</v>
      </c>
      <c r="CN13" t="e">
        <f t="array" ref="CN13">INDEX(Transcriptome!BK$2:BK$28,MATCH(1,(Transcriptome!$A$2:$A$28=$B13)*(Transcriptome!$C$2:$C$28=$E13),0))</f>
        <v>#N/A</v>
      </c>
      <c r="CO13" t="e">
        <f t="array" ref="CO13">INDEX(Transcriptome!BL$2:BL$28,MATCH(1,(Transcriptome!$A$2:$A$28=$B13)*(Transcriptome!$C$2:$C$28=$E13),0))</f>
        <v>#N/A</v>
      </c>
      <c r="CP13" t="e">
        <f t="array" ref="CP13">INDEX(Transcriptome!BM$2:BM$28,MATCH(1,(Transcriptome!$A$2:$A$28=$B13)*(Transcriptome!$C$2:$C$28=$E13),0))</f>
        <v>#N/A</v>
      </c>
      <c r="CQ13" t="e">
        <f t="array" ref="CQ13">INDEX(Transcriptome!BN$2:BN$28,MATCH(1,(Transcriptome!$A$2:$A$28=$B13)*(Transcriptome!$C$2:$C$28=$E13),0))</f>
        <v>#N/A</v>
      </c>
      <c r="CR13" t="e">
        <f t="array" ref="CR13">INDEX(Transcriptome!BO$2:BO$28,MATCH(1,(Transcriptome!$A$2:$A$28=$B13)*(Transcriptome!$C$2:$C$28=$E13),0))</f>
        <v>#N/A</v>
      </c>
      <c r="CS13" t="e">
        <f t="array" ref="CS13">INDEX(Transcriptome!BP$2:BP$28,MATCH(1,(Transcriptome!$A$2:$A$28=$B13)*(Transcriptome!$C$2:$C$28=$E13),0))</f>
        <v>#N/A</v>
      </c>
      <c r="CT13" t="e">
        <f t="array" ref="CT13">INDEX(Transcriptome!BQ$2:BQ$28,MATCH(1,(Transcriptome!$A$2:$A$28=$B13)*(Transcriptome!$C$2:$C$28=$E13),0))</f>
        <v>#N/A</v>
      </c>
      <c r="CU13" t="e">
        <f t="array" ref="CU13">INDEX(Transcriptome!BR$2:BR$28,MATCH(1,(Transcriptome!$A$2:$A$28=$B13)*(Transcriptome!$C$2:$C$28=$E13),0))</f>
        <v>#N/A</v>
      </c>
    </row>
    <row r="14" spans="1:99" x14ac:dyDescent="0.15">
      <c r="A14">
        <f>'Measured Data'!A19</f>
        <v>12</v>
      </c>
      <c r="B14" s="369" t="s">
        <v>621</v>
      </c>
      <c r="C14" s="369" t="s">
        <v>549</v>
      </c>
      <c r="D14">
        <v>1</v>
      </c>
      <c r="E14" t="s">
        <v>552</v>
      </c>
      <c r="F14" s="306">
        <f>'Growth Regression'!R14</f>
        <v>12.401388888891233</v>
      </c>
      <c r="G14" s="306">
        <f>'Growth Regression'!S14</f>
        <v>297.6333333333896</v>
      </c>
      <c r="H14">
        <f>AVERAGE('TL input - regression'!L15,'TL input - regression'!Q14)</f>
        <v>33.205423739711932</v>
      </c>
      <c r="I14">
        <f>AVERAGE('TL input - regression'!M15,'TL input - regression'!R14)</f>
        <v>0.66607460035523991</v>
      </c>
      <c r="J14">
        <f>AVERAGE('TL input - regression'!N15,'TL input - regression'!S14)</f>
        <v>0.34499999999999997</v>
      </c>
      <c r="K14">
        <f>AVERAGE('TL input - regression'!O15,'TL input - regression'!T14)</f>
        <v>0.77924523226608811</v>
      </c>
      <c r="L14">
        <f>AVERAGE('TL input - regression'!P15,'TL input - regression'!U14)</f>
        <v>2.2092926957590562</v>
      </c>
      <c r="M14">
        <f>'Growth Regression'!P14</f>
        <v>3.0202397194781727E-4</v>
      </c>
      <c r="N14">
        <f>M14/'Growth Regression'!$O$24</f>
        <v>1.3579614560360491E-2</v>
      </c>
      <c r="O14">
        <f>'Post Process Calc.'!C35</f>
        <v>5.4423717028362989E-2</v>
      </c>
      <c r="P14">
        <f>'Post Process Calc.'!D35</f>
        <v>-5.170706248673676E-3</v>
      </c>
      <c r="Q14">
        <f>'Post Process Calc.'!E35</f>
        <v>4.1308758679200835E-4</v>
      </c>
      <c r="R14">
        <f>'Post Process Calc.'!F35</f>
        <v>1.6393792366376431E-3</v>
      </c>
      <c r="S14">
        <f>'Post Process Calc.'!G35</f>
        <v>7.5376048209010371E-3</v>
      </c>
      <c r="T14">
        <f t="shared" si="2"/>
        <v>-9.5008325983669137E-2</v>
      </c>
      <c r="U14">
        <f t="shared" si="3"/>
        <v>34.014823142726868</v>
      </c>
      <c r="V14">
        <f t="shared" si="3"/>
        <v>-3.2316914054210475</v>
      </c>
      <c r="W14">
        <f t="shared" si="0"/>
        <v>0.25817974174500519</v>
      </c>
      <c r="X14">
        <f t="shared" si="0"/>
        <v>1.0246120228985269</v>
      </c>
      <c r="Y14">
        <f t="shared" si="0"/>
        <v>4.7110030130631477</v>
      </c>
      <c r="Z14">
        <v>100</v>
      </c>
      <c r="AA14">
        <v>0.32</v>
      </c>
      <c r="AB14">
        <v>7</v>
      </c>
      <c r="AC14">
        <v>0.7</v>
      </c>
      <c r="AD14">
        <f t="shared" si="1"/>
        <v>5.0118723362727164E-8</v>
      </c>
      <c r="AE14">
        <v>1</v>
      </c>
      <c r="AF14">
        <v>0.311</v>
      </c>
      <c r="AG14" t="e">
        <f t="array" ref="AG14">INDEX(Transcriptome!D$2:D$28,MATCH(1,(Transcriptome!$A$2:$A$28=$B14)*(Transcriptome!$C$2:$C$28=$E14),0))</f>
        <v>#N/A</v>
      </c>
      <c r="AH14" t="e">
        <f t="array" ref="AH14">INDEX(Transcriptome!E$2:E$28,MATCH(1,(Transcriptome!$A$2:$A$28=$B14)*(Transcriptome!$C$2:$C$28=$E14),0))</f>
        <v>#N/A</v>
      </c>
      <c r="AI14" t="e">
        <f t="array" ref="AI14">INDEX(Transcriptome!F$2:F$28,MATCH(1,(Transcriptome!$A$2:$A$28=$B14)*(Transcriptome!$C$2:$C$28=$E14),0))</f>
        <v>#N/A</v>
      </c>
      <c r="AJ14" t="e">
        <f t="array" ref="AJ14">INDEX(Transcriptome!G$2:G$28,MATCH(1,(Transcriptome!$A$2:$A$28=$B14)*(Transcriptome!$C$2:$C$28=$E14),0))</f>
        <v>#N/A</v>
      </c>
      <c r="AK14" t="e">
        <f t="array" ref="AK14">INDEX(Transcriptome!H$2:H$28,MATCH(1,(Transcriptome!$A$2:$A$28=$B14)*(Transcriptome!$C$2:$C$28=$E14),0))</f>
        <v>#N/A</v>
      </c>
      <c r="AL14" t="e">
        <f t="array" ref="AL14">INDEX(Transcriptome!I$2:I$28,MATCH(1,(Transcriptome!$A$2:$A$28=$B14)*(Transcriptome!$C$2:$C$28=$E14),0))</f>
        <v>#N/A</v>
      </c>
      <c r="AM14" t="e">
        <f t="array" ref="AM14">INDEX(Transcriptome!J$2:J$28,MATCH(1,(Transcriptome!$A$2:$A$28=$B14)*(Transcriptome!$C$2:$C$28=$E14),0))</f>
        <v>#N/A</v>
      </c>
      <c r="AN14" t="e">
        <f t="array" ref="AN14">INDEX(Transcriptome!K$2:K$28,MATCH(1,(Transcriptome!$A$2:$A$28=$B14)*(Transcriptome!$C$2:$C$28=$E14),0))</f>
        <v>#N/A</v>
      </c>
      <c r="AO14" t="e">
        <f t="array" ref="AO14">INDEX(Transcriptome!L$2:L$28,MATCH(1,(Transcriptome!$A$2:$A$28=$B14)*(Transcriptome!$C$2:$C$28=$E14),0))</f>
        <v>#N/A</v>
      </c>
      <c r="AP14" t="e">
        <f t="array" ref="AP14">INDEX(Transcriptome!M$2:M$28,MATCH(1,(Transcriptome!$A$2:$A$28=$B14)*(Transcriptome!$C$2:$C$28=$E14),0))</f>
        <v>#N/A</v>
      </c>
      <c r="AQ14" t="e">
        <f t="array" ref="AQ14">INDEX(Transcriptome!N$2:N$28,MATCH(1,(Transcriptome!$A$2:$A$28=$B14)*(Transcriptome!$C$2:$C$28=$E14),0))</f>
        <v>#N/A</v>
      </c>
      <c r="AR14" t="e">
        <f t="array" ref="AR14">INDEX(Transcriptome!O$2:O$28,MATCH(1,(Transcriptome!$A$2:$A$28=$B14)*(Transcriptome!$C$2:$C$28=$E14),0))</f>
        <v>#N/A</v>
      </c>
      <c r="AS14" t="e">
        <f t="array" ref="AS14">INDEX(Transcriptome!P$2:P$28,MATCH(1,(Transcriptome!$A$2:$A$28=$B14)*(Transcriptome!$C$2:$C$28=$E14),0))</f>
        <v>#N/A</v>
      </c>
      <c r="AT14" t="e">
        <f t="array" ref="AT14">INDEX(Transcriptome!Q$2:Q$28,MATCH(1,(Transcriptome!$A$2:$A$28=$B14)*(Transcriptome!$C$2:$C$28=$E14),0))</f>
        <v>#N/A</v>
      </c>
      <c r="AU14" t="e">
        <f t="array" ref="AU14">INDEX(Transcriptome!R$2:R$28,MATCH(1,(Transcriptome!$A$2:$A$28=$B14)*(Transcriptome!$C$2:$C$28=$E14),0))</f>
        <v>#N/A</v>
      </c>
      <c r="AV14" t="e">
        <f t="array" ref="AV14">INDEX(Transcriptome!S$2:S$28,MATCH(1,(Transcriptome!$A$2:$A$28=$B14)*(Transcriptome!$C$2:$C$28=$E14),0))</f>
        <v>#N/A</v>
      </c>
      <c r="AW14" t="e">
        <f t="array" ref="AW14">INDEX(Transcriptome!T$2:T$28,MATCH(1,(Transcriptome!$A$2:$A$28=$B14)*(Transcriptome!$C$2:$C$28=$E14),0))</f>
        <v>#N/A</v>
      </c>
      <c r="AX14" t="e">
        <f t="array" ref="AX14">INDEX(Transcriptome!U$2:U$28,MATCH(1,(Transcriptome!$A$2:$A$28=$B14)*(Transcriptome!$C$2:$C$28=$E14),0))</f>
        <v>#N/A</v>
      </c>
      <c r="AY14" t="e">
        <f t="array" ref="AY14">INDEX(Transcriptome!V$2:V$28,MATCH(1,(Transcriptome!$A$2:$A$28=$B14)*(Transcriptome!$C$2:$C$28=$E14),0))</f>
        <v>#N/A</v>
      </c>
      <c r="AZ14" t="e">
        <f t="array" ref="AZ14">INDEX(Transcriptome!W$2:W$28,MATCH(1,(Transcriptome!$A$2:$A$28=$B14)*(Transcriptome!$C$2:$C$28=$E14),0))</f>
        <v>#N/A</v>
      </c>
      <c r="BA14" t="e">
        <f t="array" ref="BA14">INDEX(Transcriptome!X$2:X$28,MATCH(1,(Transcriptome!$A$2:$A$28=$B14)*(Transcriptome!$C$2:$C$28=$E14),0))</f>
        <v>#N/A</v>
      </c>
      <c r="BB14" t="e">
        <f t="array" ref="BB14">INDEX(Transcriptome!Y$2:Y$28,MATCH(1,(Transcriptome!$A$2:$A$28=$B14)*(Transcriptome!$C$2:$C$28=$E14),0))</f>
        <v>#N/A</v>
      </c>
      <c r="BC14" t="e">
        <f t="array" ref="BC14">INDEX(Transcriptome!Z$2:Z$28,MATCH(1,(Transcriptome!$A$2:$A$28=$B14)*(Transcriptome!$C$2:$C$28=$E14),0))</f>
        <v>#N/A</v>
      </c>
      <c r="BD14" t="e">
        <f t="array" ref="BD14">INDEX(Transcriptome!AA$2:AA$28,MATCH(1,(Transcriptome!$A$2:$A$28=$B14)*(Transcriptome!$C$2:$C$28=$E14),0))</f>
        <v>#N/A</v>
      </c>
      <c r="BE14" t="e">
        <f t="array" ref="BE14">INDEX(Transcriptome!AB$2:AB$28,MATCH(1,(Transcriptome!$A$2:$A$28=$B14)*(Transcriptome!$C$2:$C$28=$E14),0))</f>
        <v>#N/A</v>
      </c>
      <c r="BF14" t="e">
        <f t="array" ref="BF14">INDEX(Transcriptome!AC$2:AC$28,MATCH(1,(Transcriptome!$A$2:$A$28=$B14)*(Transcriptome!$C$2:$C$28=$E14),0))</f>
        <v>#N/A</v>
      </c>
      <c r="BG14" t="e">
        <f t="array" ref="BG14">INDEX(Transcriptome!AD$2:AD$28,MATCH(1,(Transcriptome!$A$2:$A$28=$B14)*(Transcriptome!$C$2:$C$28=$E14),0))</f>
        <v>#N/A</v>
      </c>
      <c r="BH14" t="e">
        <f t="array" ref="BH14">INDEX(Transcriptome!AE$2:AE$28,MATCH(1,(Transcriptome!$A$2:$A$28=$B14)*(Transcriptome!$C$2:$C$28=$E14),0))</f>
        <v>#N/A</v>
      </c>
      <c r="BI14" t="e">
        <f t="array" ref="BI14">INDEX(Transcriptome!AF$2:AF$28,MATCH(1,(Transcriptome!$A$2:$A$28=$B14)*(Transcriptome!$C$2:$C$28=$E14),0))</f>
        <v>#N/A</v>
      </c>
      <c r="BJ14" t="e">
        <f t="array" ref="BJ14">INDEX(Transcriptome!AG$2:AG$28,MATCH(1,(Transcriptome!$A$2:$A$28=$B14)*(Transcriptome!$C$2:$C$28=$E14),0))</f>
        <v>#N/A</v>
      </c>
      <c r="BK14" t="e">
        <f t="array" ref="BK14">INDEX(Transcriptome!AH$2:AH$28,MATCH(1,(Transcriptome!$A$2:$A$28=$B14)*(Transcriptome!$C$2:$C$28=$E14),0))</f>
        <v>#N/A</v>
      </c>
      <c r="BL14" t="e">
        <f t="array" ref="BL14">INDEX(Transcriptome!AI$2:AI$28,MATCH(1,(Transcriptome!$A$2:$A$28=$B14)*(Transcriptome!$C$2:$C$28=$E14),0))</f>
        <v>#N/A</v>
      </c>
      <c r="BM14" t="e">
        <f t="array" ref="BM14">INDEX(Transcriptome!AJ$2:AJ$28,MATCH(1,(Transcriptome!$A$2:$A$28=$B14)*(Transcriptome!$C$2:$C$28=$E14),0))</f>
        <v>#N/A</v>
      </c>
      <c r="BN14" t="e">
        <f t="array" ref="BN14">INDEX(Transcriptome!AK$2:AK$28,MATCH(1,(Transcriptome!$A$2:$A$28=$B14)*(Transcriptome!$C$2:$C$28=$E14),0))</f>
        <v>#N/A</v>
      </c>
      <c r="BO14" t="e">
        <f t="array" ref="BO14">INDEX(Transcriptome!AL$2:AL$28,MATCH(1,(Transcriptome!$A$2:$A$28=$B14)*(Transcriptome!$C$2:$C$28=$E14),0))</f>
        <v>#N/A</v>
      </c>
      <c r="BP14" t="e">
        <f t="array" ref="BP14">INDEX(Transcriptome!AM$2:AM$28,MATCH(1,(Transcriptome!$A$2:$A$28=$B14)*(Transcriptome!$C$2:$C$28=$E14),0))</f>
        <v>#N/A</v>
      </c>
      <c r="BQ14" t="e">
        <f t="array" ref="BQ14">INDEX(Transcriptome!AN$2:AN$28,MATCH(1,(Transcriptome!$A$2:$A$28=$B14)*(Transcriptome!$C$2:$C$28=$E14),0))</f>
        <v>#N/A</v>
      </c>
      <c r="BR14" t="e">
        <f t="array" ref="BR14">INDEX(Transcriptome!AO$2:AO$28,MATCH(1,(Transcriptome!$A$2:$A$28=$B14)*(Transcriptome!$C$2:$C$28=$E14),0))</f>
        <v>#N/A</v>
      </c>
      <c r="BS14" t="e">
        <f t="array" ref="BS14">INDEX(Transcriptome!AP$2:AP$28,MATCH(1,(Transcriptome!$A$2:$A$28=$B14)*(Transcriptome!$C$2:$C$28=$E14),0))</f>
        <v>#N/A</v>
      </c>
      <c r="BT14" t="e">
        <f t="array" ref="BT14">INDEX(Transcriptome!AQ$2:AQ$28,MATCH(1,(Transcriptome!$A$2:$A$28=$B14)*(Transcriptome!$C$2:$C$28=$E14),0))</f>
        <v>#N/A</v>
      </c>
      <c r="BU14" t="e">
        <f t="array" ref="BU14">INDEX(Transcriptome!AR$2:AR$28,MATCH(1,(Transcriptome!$A$2:$A$28=$B14)*(Transcriptome!$C$2:$C$28=$E14),0))</f>
        <v>#N/A</v>
      </c>
      <c r="BV14" t="e">
        <f t="array" ref="BV14">INDEX(Transcriptome!AS$2:AS$28,MATCH(1,(Transcriptome!$A$2:$A$28=$B14)*(Transcriptome!$C$2:$C$28=$E14),0))</f>
        <v>#N/A</v>
      </c>
      <c r="BW14" t="e">
        <f t="array" ref="BW14">INDEX(Transcriptome!AT$2:AT$28,MATCH(1,(Transcriptome!$A$2:$A$28=$B14)*(Transcriptome!$C$2:$C$28=$E14),0))</f>
        <v>#N/A</v>
      </c>
      <c r="BX14" t="e">
        <f t="array" ref="BX14">INDEX(Transcriptome!AU$2:AU$28,MATCH(1,(Transcriptome!$A$2:$A$28=$B14)*(Transcriptome!$C$2:$C$28=$E14),0))</f>
        <v>#N/A</v>
      </c>
      <c r="BY14" t="e">
        <f t="array" ref="BY14">INDEX(Transcriptome!AV$2:AV$28,MATCH(1,(Transcriptome!$A$2:$A$28=$B14)*(Transcriptome!$C$2:$C$28=$E14),0))</f>
        <v>#N/A</v>
      </c>
      <c r="BZ14" t="e">
        <f t="array" ref="BZ14">INDEX(Transcriptome!AW$2:AW$28,MATCH(1,(Transcriptome!$A$2:$A$28=$B14)*(Transcriptome!$C$2:$C$28=$E14),0))</f>
        <v>#N/A</v>
      </c>
      <c r="CA14" t="e">
        <f t="array" ref="CA14">INDEX(Transcriptome!AX$2:AX$28,MATCH(1,(Transcriptome!$A$2:$A$28=$B14)*(Transcriptome!$C$2:$C$28=$E14),0))</f>
        <v>#N/A</v>
      </c>
      <c r="CB14" t="e">
        <f t="array" ref="CB14">INDEX(Transcriptome!AY$2:AY$28,MATCH(1,(Transcriptome!$A$2:$A$28=$B14)*(Transcriptome!$C$2:$C$28=$E14),0))</f>
        <v>#N/A</v>
      </c>
      <c r="CC14" t="e">
        <f t="array" ref="CC14">INDEX(Transcriptome!AZ$2:AZ$28,MATCH(1,(Transcriptome!$A$2:$A$28=$B14)*(Transcriptome!$C$2:$C$28=$E14),0))</f>
        <v>#N/A</v>
      </c>
      <c r="CD14" t="e">
        <f t="array" ref="CD14">INDEX(Transcriptome!BA$2:BA$28,MATCH(1,(Transcriptome!$A$2:$A$28=$B14)*(Transcriptome!$C$2:$C$28=$E14),0))</f>
        <v>#N/A</v>
      </c>
      <c r="CE14" t="e">
        <f t="array" ref="CE14">INDEX(Transcriptome!BB$2:BB$28,MATCH(1,(Transcriptome!$A$2:$A$28=$B14)*(Transcriptome!$C$2:$C$28=$E14),0))</f>
        <v>#N/A</v>
      </c>
      <c r="CF14" t="e">
        <f t="array" ref="CF14">INDEX(Transcriptome!BC$2:BC$28,MATCH(1,(Transcriptome!$A$2:$A$28=$B14)*(Transcriptome!$C$2:$C$28=$E14),0))</f>
        <v>#N/A</v>
      </c>
      <c r="CG14" t="e">
        <f t="array" ref="CG14">INDEX(Transcriptome!BD$2:BD$28,MATCH(1,(Transcriptome!$A$2:$A$28=$B14)*(Transcriptome!$C$2:$C$28=$E14),0))</f>
        <v>#N/A</v>
      </c>
      <c r="CH14" t="e">
        <f t="array" ref="CH14">INDEX(Transcriptome!BE$2:BE$28,MATCH(1,(Transcriptome!$A$2:$A$28=$B14)*(Transcriptome!$C$2:$C$28=$E14),0))</f>
        <v>#N/A</v>
      </c>
      <c r="CI14" t="e">
        <f t="array" ref="CI14">INDEX(Transcriptome!BF$2:BF$28,MATCH(1,(Transcriptome!$A$2:$A$28=$B14)*(Transcriptome!$C$2:$C$28=$E14),0))</f>
        <v>#N/A</v>
      </c>
      <c r="CJ14" t="e">
        <f t="array" ref="CJ14">INDEX(Transcriptome!BG$2:BG$28,MATCH(1,(Transcriptome!$A$2:$A$28=$B14)*(Transcriptome!$C$2:$C$28=$E14),0))</f>
        <v>#N/A</v>
      </c>
      <c r="CK14" t="e">
        <f t="array" ref="CK14">INDEX(Transcriptome!BH$2:BH$28,MATCH(1,(Transcriptome!$A$2:$A$28=$B14)*(Transcriptome!$C$2:$C$28=$E14),0))</f>
        <v>#N/A</v>
      </c>
      <c r="CL14" t="e">
        <f t="array" ref="CL14">INDEX(Transcriptome!BI$2:BI$28,MATCH(1,(Transcriptome!$A$2:$A$28=$B14)*(Transcriptome!$C$2:$C$28=$E14),0))</f>
        <v>#N/A</v>
      </c>
      <c r="CM14" t="e">
        <f t="array" ref="CM14">INDEX(Transcriptome!BJ$2:BJ$28,MATCH(1,(Transcriptome!$A$2:$A$28=$B14)*(Transcriptome!$C$2:$C$28=$E14),0))</f>
        <v>#N/A</v>
      </c>
      <c r="CN14" t="e">
        <f t="array" ref="CN14">INDEX(Transcriptome!BK$2:BK$28,MATCH(1,(Transcriptome!$A$2:$A$28=$B14)*(Transcriptome!$C$2:$C$28=$E14),0))</f>
        <v>#N/A</v>
      </c>
      <c r="CO14" t="e">
        <f t="array" ref="CO14">INDEX(Transcriptome!BL$2:BL$28,MATCH(1,(Transcriptome!$A$2:$A$28=$B14)*(Transcriptome!$C$2:$C$28=$E14),0))</f>
        <v>#N/A</v>
      </c>
      <c r="CP14" t="e">
        <f t="array" ref="CP14">INDEX(Transcriptome!BM$2:BM$28,MATCH(1,(Transcriptome!$A$2:$A$28=$B14)*(Transcriptome!$C$2:$C$28=$E14),0))</f>
        <v>#N/A</v>
      </c>
      <c r="CQ14" t="e">
        <f t="array" ref="CQ14">INDEX(Transcriptome!BN$2:BN$28,MATCH(1,(Transcriptome!$A$2:$A$28=$B14)*(Transcriptome!$C$2:$C$28=$E14),0))</f>
        <v>#N/A</v>
      </c>
      <c r="CR14" t="e">
        <f t="array" ref="CR14">INDEX(Transcriptome!BO$2:BO$28,MATCH(1,(Transcriptome!$A$2:$A$28=$B14)*(Transcriptome!$C$2:$C$28=$E14),0))</f>
        <v>#N/A</v>
      </c>
      <c r="CS14" t="e">
        <f t="array" ref="CS14">INDEX(Transcriptome!BP$2:BP$28,MATCH(1,(Transcriptome!$A$2:$A$28=$B14)*(Transcriptome!$C$2:$C$28=$E14),0))</f>
        <v>#N/A</v>
      </c>
      <c r="CT14" t="e">
        <f t="array" ref="CT14">INDEX(Transcriptome!BQ$2:BQ$28,MATCH(1,(Transcriptome!$A$2:$A$28=$B14)*(Transcriptome!$C$2:$C$28=$E14),0))</f>
        <v>#N/A</v>
      </c>
      <c r="CU14" t="e">
        <f t="array" ref="CU14">INDEX(Transcriptome!BR$2:BR$28,MATCH(1,(Transcriptome!$A$2:$A$28=$B14)*(Transcriptome!$C$2:$C$28=$E14),0))</f>
        <v>#N/A</v>
      </c>
    </row>
    <row r="15" spans="1:99" x14ac:dyDescent="0.15">
      <c r="A15">
        <f>'Measured Data'!A20</f>
        <v>13</v>
      </c>
      <c r="B15" s="369" t="s">
        <v>621</v>
      </c>
      <c r="C15" s="369" t="s">
        <v>549</v>
      </c>
      <c r="D15">
        <v>1</v>
      </c>
      <c r="E15" t="s">
        <v>552</v>
      </c>
      <c r="F15" s="306">
        <f>'Growth Regression'!R15</f>
        <v>13.392013888889778</v>
      </c>
      <c r="G15" s="306">
        <f>'Growth Regression'!S15</f>
        <v>321.40833333335468</v>
      </c>
      <c r="H15">
        <f>AVERAGE('TL input - regression'!L16,'TL input - regression'!Q15)</f>
        <v>29</v>
      </c>
      <c r="I15">
        <f>AVERAGE('TL input - regression'!M16,'TL input - regression'!R15)</f>
        <v>0.55506216696269983</v>
      </c>
      <c r="J15">
        <f>AVERAGE('TL input - regression'!N16,'TL input - regression'!S15)</f>
        <v>0.29000000000000004</v>
      </c>
      <c r="K15">
        <f>AVERAGE('TL input - regression'!O16,'TL input - regression'!T15)</f>
        <v>0.3981576762602958</v>
      </c>
      <c r="L15">
        <f>AVERAGE('TL input - regression'!P16,'TL input - regression'!U15)</f>
        <v>1.7155562851291819</v>
      </c>
      <c r="M15">
        <f>'Growth Regression'!P15</f>
        <v>2.0106723754132963E-4</v>
      </c>
      <c r="N15">
        <f>M15/'Growth Regression'!$O$24</f>
        <v>9.0403936115357551E-3</v>
      </c>
      <c r="O15">
        <f>'Post Process Calc.'!C36</f>
        <v>5.3609526080890528E-2</v>
      </c>
      <c r="P15">
        <f>'Post Process Calc.'!D36</f>
        <v>1.4075829858194756E-3</v>
      </c>
      <c r="Q15">
        <f>'Post Process Calc.'!E36</f>
        <v>6.5500665642210555E-4</v>
      </c>
      <c r="R15">
        <f>'Post Process Calc.'!F36</f>
        <v>5.8047097072782715E-3</v>
      </c>
      <c r="S15">
        <f>'Post Process Calc.'!G36</f>
        <v>4.2630833882893737E-3</v>
      </c>
      <c r="T15">
        <f t="shared" si="2"/>
        <v>2.6256210205917452E-2</v>
      </c>
      <c r="U15">
        <f t="shared" si="3"/>
        <v>33.505953800556576</v>
      </c>
      <c r="V15">
        <f t="shared" si="3"/>
        <v>0.87973936613717219</v>
      </c>
      <c r="W15">
        <f t="shared" si="0"/>
        <v>0.40937916026381593</v>
      </c>
      <c r="X15">
        <f t="shared" si="0"/>
        <v>3.6279435670489195</v>
      </c>
      <c r="Y15">
        <f t="shared" si="0"/>
        <v>2.6644271176808583</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zoomScaleNormal="100" workbookViewId="0">
      <selection activeCell="B33" sqref="B33"/>
    </sheetView>
  </sheetViews>
  <sheetFormatPr baseColWidth="10" defaultColWidth="9.33203125" defaultRowHeight="13" x14ac:dyDescent="0.15"/>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x14ac:dyDescent="0.2"/>
    <row r="2" spans="1:2" ht="32.25" customHeight="1" x14ac:dyDescent="0.2">
      <c r="A2" s="157"/>
      <c r="B2" s="131" t="s">
        <v>329</v>
      </c>
    </row>
    <row r="3" spans="1:2" ht="17" thickBot="1" x14ac:dyDescent="0.25">
      <c r="A3" s="127"/>
      <c r="B3" s="132" t="s">
        <v>390</v>
      </c>
    </row>
    <row r="4" spans="1:2" ht="16" x14ac:dyDescent="0.2">
      <c r="A4" s="158" t="s">
        <v>302</v>
      </c>
      <c r="B4" s="133">
        <v>4</v>
      </c>
    </row>
    <row r="5" spans="1:2" ht="16" x14ac:dyDescent="0.2">
      <c r="A5" s="159" t="s">
        <v>303</v>
      </c>
      <c r="B5" s="134">
        <v>4</v>
      </c>
    </row>
    <row r="6" spans="1:2" ht="17" thickBot="1" x14ac:dyDescent="0.25">
      <c r="A6" s="160" t="s">
        <v>304</v>
      </c>
      <c r="B6" s="135">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3" zoomScale="115" zoomScaleNormal="115" workbookViewId="0">
      <selection activeCell="C18" sqref="C18"/>
    </sheetView>
  </sheetViews>
  <sheetFormatPr baseColWidth="10" defaultColWidth="9.1640625" defaultRowHeight="16" x14ac:dyDescent="0.2"/>
  <cols>
    <col min="1" max="1" width="47.5" style="47" customWidth="1"/>
    <col min="2" max="2" width="16.5" style="47" customWidth="1"/>
    <col min="3" max="3" width="7" style="47" customWidth="1"/>
    <col min="4" max="30" width="7.5" style="47" customWidth="1"/>
    <col min="31" max="16384" width="9.1640625" style="47"/>
  </cols>
  <sheetData>
    <row r="1" spans="1:3" ht="31.5" customHeight="1" x14ac:dyDescent="0.2">
      <c r="A1" s="126"/>
      <c r="B1" s="131" t="s">
        <v>329</v>
      </c>
      <c r="C1" s="46"/>
    </row>
    <row r="2" spans="1:3" ht="17" thickBot="1" x14ac:dyDescent="0.25">
      <c r="A2" s="127" t="s">
        <v>301</v>
      </c>
      <c r="B2" s="132" t="s">
        <v>390</v>
      </c>
      <c r="C2" s="46"/>
    </row>
    <row r="3" spans="1:3" x14ac:dyDescent="0.2">
      <c r="A3" s="128" t="s">
        <v>306</v>
      </c>
      <c r="B3" s="136">
        <v>3</v>
      </c>
    </row>
    <row r="4" spans="1:3" x14ac:dyDescent="0.2">
      <c r="A4" s="129" t="s">
        <v>307</v>
      </c>
      <c r="B4" s="137">
        <v>3</v>
      </c>
    </row>
    <row r="5" spans="1:3" x14ac:dyDescent="0.2">
      <c r="A5" s="129" t="s">
        <v>308</v>
      </c>
      <c r="B5" s="137">
        <v>3</v>
      </c>
    </row>
    <row r="6" spans="1:3" x14ac:dyDescent="0.2">
      <c r="A6" s="129" t="s">
        <v>309</v>
      </c>
      <c r="B6" s="137">
        <v>3</v>
      </c>
    </row>
    <row r="7" spans="1:3" x14ac:dyDescent="0.2">
      <c r="A7" s="129" t="s">
        <v>310</v>
      </c>
      <c r="B7" s="137">
        <v>4</v>
      </c>
    </row>
    <row r="8" spans="1:3" x14ac:dyDescent="0.2">
      <c r="A8" s="129" t="s">
        <v>311</v>
      </c>
      <c r="B8" s="137">
        <v>4</v>
      </c>
    </row>
    <row r="9" spans="1:3" x14ac:dyDescent="0.2">
      <c r="A9" s="129" t="s">
        <v>312</v>
      </c>
      <c r="B9" s="137">
        <v>3</v>
      </c>
    </row>
    <row r="10" spans="1:3" x14ac:dyDescent="0.2">
      <c r="A10" s="129" t="s">
        <v>362</v>
      </c>
      <c r="B10" s="137">
        <v>3</v>
      </c>
    </row>
    <row r="11" spans="1:3" x14ac:dyDescent="0.2">
      <c r="A11" s="129" t="s">
        <v>337</v>
      </c>
      <c r="B11" s="137">
        <v>3</v>
      </c>
    </row>
    <row r="12" spans="1:3" x14ac:dyDescent="0.2">
      <c r="A12" s="129" t="s">
        <v>313</v>
      </c>
      <c r="B12" s="137">
        <v>4</v>
      </c>
    </row>
    <row r="13" spans="1:3" x14ac:dyDescent="0.2">
      <c r="A13" s="129" t="s">
        <v>330</v>
      </c>
      <c r="B13" s="137">
        <v>3</v>
      </c>
    </row>
    <row r="14" spans="1:3" x14ac:dyDescent="0.2">
      <c r="A14" s="129" t="s">
        <v>314</v>
      </c>
      <c r="B14" s="137">
        <v>4</v>
      </c>
    </row>
    <row r="15" spans="1:3" x14ac:dyDescent="0.2">
      <c r="A15" s="129" t="s">
        <v>315</v>
      </c>
      <c r="B15" s="137">
        <v>3</v>
      </c>
    </row>
    <row r="16" spans="1:3" x14ac:dyDescent="0.2">
      <c r="A16" s="129" t="s">
        <v>316</v>
      </c>
      <c r="B16" s="137">
        <v>3</v>
      </c>
    </row>
    <row r="17" spans="1:29" x14ac:dyDescent="0.2">
      <c r="A17" s="129" t="s">
        <v>317</v>
      </c>
      <c r="B17" s="137">
        <v>3</v>
      </c>
    </row>
    <row r="18" spans="1:29" x14ac:dyDescent="0.2">
      <c r="A18" s="129" t="s">
        <v>342</v>
      </c>
      <c r="B18" s="137">
        <v>6</v>
      </c>
    </row>
    <row r="19" spans="1:29" x14ac:dyDescent="0.2">
      <c r="A19" s="129" t="s">
        <v>318</v>
      </c>
      <c r="B19" s="137">
        <v>3</v>
      </c>
    </row>
    <row r="20" spans="1:29" x14ac:dyDescent="0.2">
      <c r="A20" s="129" t="s">
        <v>319</v>
      </c>
      <c r="B20" s="137">
        <v>3</v>
      </c>
    </row>
    <row r="21" spans="1:29" x14ac:dyDescent="0.2">
      <c r="A21" s="129" t="s">
        <v>320</v>
      </c>
      <c r="B21" s="137">
        <v>3</v>
      </c>
    </row>
    <row r="22" spans="1:29" x14ac:dyDescent="0.2">
      <c r="A22" s="129" t="s">
        <v>321</v>
      </c>
      <c r="B22" s="137">
        <v>3</v>
      </c>
    </row>
    <row r="23" spans="1:29" x14ac:dyDescent="0.2">
      <c r="A23" s="129" t="s">
        <v>322</v>
      </c>
      <c r="B23" s="137">
        <v>3</v>
      </c>
    </row>
    <row r="24" spans="1:29" x14ac:dyDescent="0.2">
      <c r="A24" s="129" t="s">
        <v>323</v>
      </c>
      <c r="B24" s="137">
        <v>3</v>
      </c>
    </row>
    <row r="25" spans="1:29" x14ac:dyDescent="0.2">
      <c r="A25" s="129" t="s">
        <v>343</v>
      </c>
      <c r="B25" s="137">
        <v>3</v>
      </c>
    </row>
    <row r="26" spans="1:29" x14ac:dyDescent="0.2">
      <c r="A26" s="129" t="s">
        <v>324</v>
      </c>
      <c r="B26" s="137">
        <v>3</v>
      </c>
    </row>
    <row r="27" spans="1:29" x14ac:dyDescent="0.2">
      <c r="A27" s="129" t="s">
        <v>363</v>
      </c>
      <c r="B27" s="137">
        <v>3</v>
      </c>
    </row>
    <row r="28" spans="1:29" x14ac:dyDescent="0.2">
      <c r="A28" s="129" t="s">
        <v>325</v>
      </c>
      <c r="B28" s="137">
        <v>3</v>
      </c>
    </row>
    <row r="29" spans="1:29" x14ac:dyDescent="0.2">
      <c r="A29" s="129" t="s">
        <v>326</v>
      </c>
      <c r="B29" s="137">
        <v>3</v>
      </c>
    </row>
    <row r="30" spans="1:29" x14ac:dyDescent="0.2">
      <c r="A30" s="129" t="s">
        <v>364</v>
      </c>
      <c r="B30" s="137">
        <v>3</v>
      </c>
      <c r="AC30" s="47">
        <v>5</v>
      </c>
    </row>
    <row r="31" spans="1:29" x14ac:dyDescent="0.2">
      <c r="A31" s="129" t="s">
        <v>327</v>
      </c>
      <c r="B31" s="137">
        <v>3</v>
      </c>
    </row>
    <row r="32" spans="1:29" ht="17" thickBot="1" x14ac:dyDescent="0.25">
      <c r="A32" s="130" t="s">
        <v>328</v>
      </c>
      <c r="B32" s="138">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4" zoomScale="115" zoomScaleNormal="115" workbookViewId="0">
      <selection activeCell="AH34" sqref="AH34"/>
    </sheetView>
  </sheetViews>
  <sheetFormatPr baseColWidth="10" defaultColWidth="9.33203125" defaultRowHeight="13" x14ac:dyDescent="0.15"/>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x14ac:dyDescent="0.15"/>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x14ac:dyDescent="0.15"/>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x14ac:dyDescent="0.2"/>
    <row r="2" spans="1:18" s="66" customFormat="1" ht="25" customHeight="1" x14ac:dyDescent="0.15">
      <c r="A2" s="161"/>
      <c r="B2" s="162"/>
      <c r="C2" s="413" t="s">
        <v>428</v>
      </c>
      <c r="D2" s="413"/>
      <c r="E2" s="417" t="s">
        <v>420</v>
      </c>
      <c r="F2" s="417"/>
      <c r="G2" s="417"/>
      <c r="H2" s="417"/>
      <c r="I2" s="163"/>
      <c r="J2" s="415" t="s">
        <v>425</v>
      </c>
      <c r="K2" s="419" t="s">
        <v>431</v>
      </c>
      <c r="L2" s="417"/>
      <c r="M2" s="417"/>
      <c r="N2" s="417"/>
      <c r="O2" s="417" t="s">
        <v>432</v>
      </c>
      <c r="P2" s="417"/>
      <c r="Q2" s="417"/>
      <c r="R2" s="420"/>
    </row>
    <row r="3" spans="1:18" ht="14" thickBot="1" x14ac:dyDescent="0.2">
      <c r="A3" s="164"/>
      <c r="B3" s="165"/>
      <c r="C3" s="425" t="s">
        <v>277</v>
      </c>
      <c r="D3" s="425"/>
      <c r="E3" s="166"/>
      <c r="F3" s="166" t="s">
        <v>332</v>
      </c>
      <c r="G3" s="166"/>
      <c r="H3" s="166" t="s">
        <v>442</v>
      </c>
      <c r="I3" s="167"/>
      <c r="J3" s="416"/>
      <c r="K3" s="168"/>
      <c r="L3" s="169" t="s">
        <v>332</v>
      </c>
      <c r="M3" s="169"/>
      <c r="N3" s="169" t="s">
        <v>294</v>
      </c>
      <c r="O3" s="169"/>
      <c r="P3" s="169" t="s">
        <v>332</v>
      </c>
      <c r="Q3" s="169"/>
      <c r="R3" s="170" t="s">
        <v>294</v>
      </c>
    </row>
    <row r="4" spans="1:18" x14ac:dyDescent="0.15">
      <c r="A4" s="171" t="s">
        <v>278</v>
      </c>
      <c r="B4" s="172"/>
      <c r="C4" s="173"/>
      <c r="D4" s="174">
        <v>0.45050000000000001</v>
      </c>
      <c r="E4" s="175"/>
      <c r="F4" s="176">
        <f>SLOPE('In Process Calc.'!$T$3:$T$193,'In Process Calc.'!$S$3:$S$193)</f>
        <v>-5.5276809617386766E-3</v>
      </c>
      <c r="G4" s="176"/>
      <c r="H4" s="177">
        <f>RSQ('In Process Calc.'!$T$3:$T$193,'In Process Calc.'!$S$3:$S$193)</f>
        <v>0.44645733851151692</v>
      </c>
      <c r="I4" s="177"/>
      <c r="J4" s="206" t="s">
        <v>427</v>
      </c>
      <c r="K4" s="178" t="s">
        <v>278</v>
      </c>
      <c r="L4" s="177" cm="1">
        <f t="array" ref="L4">IF($J4="Yes", SLOPE(IF('In Process Calc.'!$A$3:$A$193&lt;=NS, 'In Process Calc.'!$T$3:$T$193),IF('In Process Calc.'!$A$3:$A$193&lt;=NS,'In Process Calc.'!$S$3:$S$193)), $F4)</f>
        <v>-1.4094165834853402E-2</v>
      </c>
      <c r="M4" s="176"/>
      <c r="N4" s="177" cm="1">
        <f t="array" ref="N4">IF($J4="Yes", RSQ(IF('In Process Calc.'!$A$3:$A$193&lt;=NS, 'In Process Calc.'!$T$3:$T$193),IF('In Process Calc.'!$A$3:$A$193&lt;=NS,'In Process Calc.'!$S$3:$S$193)), $H4)</f>
        <v>0.89987600001733981</v>
      </c>
      <c r="O4" s="176"/>
      <c r="P4" s="177" cm="1">
        <f t="array" ref="P4">IF($J4="Yes", SLOPE(IF('In Process Calc.'!$A$3:$A$193&gt;NS, 'In Process Calc.'!$T$3:$T$193),IF('In Process Calc.'!$A$3:$A$193&gt;NS,'In Process Calc.'!$S$3:$S$193)), $F4)</f>
        <v>8.7644779255118856E-3</v>
      </c>
      <c r="Q4" s="176"/>
      <c r="R4" s="179" cm="1">
        <f t="array" ref="R4">IF($J4="Yes", RSQ(IF('In Process Calc.'!$A$3:$A$193&gt;NS, 'In Process Calc.'!$T$3:$T$193),IF('In Process Calc.'!$A$3:$A$193&gt;NS,'In Process Calc.'!$S$3:$S$193)), $H4)</f>
        <v>0.19945654164067689</v>
      </c>
    </row>
    <row r="5" spans="1:18" ht="14" thickBot="1" x14ac:dyDescent="0.2">
      <c r="A5" s="164" t="s">
        <v>422</v>
      </c>
      <c r="B5" s="165"/>
      <c r="C5" s="175"/>
      <c r="D5" s="176"/>
      <c r="E5" s="175"/>
      <c r="F5" s="176">
        <f>SLOPE('In Process Calc.'!$Y$3:$Y$193,'In Process Calc.'!$S$3:$S$193)</f>
        <v>-7.0132957197948598E-2</v>
      </c>
      <c r="G5" s="176"/>
      <c r="H5" s="177">
        <f>RSQ('In Process Calc.'!$Y$3:$Y$193,'In Process Calc.'!$S$3:$S$193)</f>
        <v>0.43221512965054198</v>
      </c>
      <c r="I5" s="177"/>
      <c r="J5" s="207" t="s">
        <v>427</v>
      </c>
      <c r="K5" s="180" t="s">
        <v>422</v>
      </c>
      <c r="L5" s="181" cm="1">
        <f t="array" ref="L5">IF($J5="Yes", SLOPE(IF('In Process Calc.'!$A$3:$A$193&lt;=NS, 'In Process Calc.'!$Y$3:$Y$193),IF('In Process Calc.'!$A$3:$A$193&lt;=NS,'In Process Calc.'!$S$3:$S$193)), $F5)</f>
        <v>1.3012370754422247E-2</v>
      </c>
      <c r="M5" s="182"/>
      <c r="N5" s="181" cm="1">
        <f t="array" ref="N5">IF($J5="Yes", RSQ(IF('In Process Calc.'!$A$3:$A$193&lt;=NS, 'In Process Calc.'!$Y$3:$Y$193),IF('In Process Calc.'!$A$3:$A$193&lt;=NS,'In Process Calc.'!$S$3:$S$193)), $H5)</f>
        <v>1.1934993459798817E-2</v>
      </c>
      <c r="O5" s="182"/>
      <c r="P5" s="181" cm="1">
        <f t="array" ref="P5">IF($J5="Yes", SLOPE(IF('In Process Calc.'!$A$3:$A$193&gt;NS, 'In Process Calc.'!$Y$3:$Y$193),IF('In Process Calc.'!$A$3:$A$193&gt;NS,'In Process Calc.'!$S$3:$S$193)), $F5)</f>
        <v>-2.1343937424774099E-3</v>
      </c>
      <c r="Q5" s="182"/>
      <c r="R5" s="183" cm="1">
        <f t="array" ref="R5">IF($J5="Yes", RSQ(IF('In Process Calc.'!$A$3:$A$193&gt;NS, 'In Process Calc.'!$Y$3:$Y$193),IF('In Process Calc.'!$A$3:$A$193&gt;NS,'In Process Calc.'!$S$3:$S$193)), $H5)</f>
        <v>3.9951479908828313E-4</v>
      </c>
    </row>
    <row r="6" spans="1:18" ht="14" thickBot="1" x14ac:dyDescent="0.2">
      <c r="A6" s="184"/>
      <c r="B6" s="185"/>
      <c r="C6" s="185"/>
      <c r="D6" s="185"/>
      <c r="E6" s="185"/>
      <c r="F6" s="185"/>
      <c r="G6" s="185"/>
      <c r="H6" s="185"/>
      <c r="I6" s="185"/>
      <c r="J6" s="186"/>
      <c r="K6" s="185"/>
      <c r="L6" s="185"/>
      <c r="M6" s="185"/>
      <c r="N6" s="185"/>
      <c r="O6" s="185"/>
      <c r="P6" s="185"/>
      <c r="Q6" s="185"/>
      <c r="R6" s="187"/>
    </row>
    <row r="7" spans="1:18" s="66" customFormat="1" ht="25.25" customHeight="1" x14ac:dyDescent="0.15">
      <c r="A7" s="188"/>
      <c r="B7" s="189"/>
      <c r="C7" s="414" t="s">
        <v>429</v>
      </c>
      <c r="D7" s="414"/>
      <c r="E7" s="418" t="s">
        <v>421</v>
      </c>
      <c r="F7" s="418"/>
      <c r="G7" s="418"/>
      <c r="H7" s="418"/>
      <c r="I7" s="190"/>
      <c r="J7" s="423" t="s">
        <v>425</v>
      </c>
      <c r="K7" s="421" t="s">
        <v>443</v>
      </c>
      <c r="L7" s="418"/>
      <c r="M7" s="418"/>
      <c r="N7" s="418"/>
      <c r="O7" s="418" t="s">
        <v>444</v>
      </c>
      <c r="P7" s="418"/>
      <c r="Q7" s="418"/>
      <c r="R7" s="422"/>
    </row>
    <row r="8" spans="1:18" ht="14" thickBot="1" x14ac:dyDescent="0.2">
      <c r="A8" s="191"/>
      <c r="B8" s="192"/>
      <c r="C8" s="426" t="s">
        <v>277</v>
      </c>
      <c r="D8" s="426"/>
      <c r="E8" s="193"/>
      <c r="F8" s="193" t="s">
        <v>332</v>
      </c>
      <c r="G8" s="193"/>
      <c r="H8" s="193" t="s">
        <v>294</v>
      </c>
      <c r="I8" s="194"/>
      <c r="J8" s="424"/>
      <c r="K8" s="195"/>
      <c r="L8" s="196" t="s">
        <v>332</v>
      </c>
      <c r="M8" s="196"/>
      <c r="N8" s="196" t="s">
        <v>294</v>
      </c>
      <c r="O8" s="196"/>
      <c r="P8" s="196" t="s">
        <v>332</v>
      </c>
      <c r="Q8" s="196"/>
      <c r="R8" s="197" t="s">
        <v>294</v>
      </c>
    </row>
    <row r="9" spans="1:18" x14ac:dyDescent="0.15">
      <c r="A9" s="198" t="s">
        <v>279</v>
      </c>
      <c r="B9" s="199"/>
      <c r="C9" s="175"/>
      <c r="D9" s="177">
        <v>1.6666666666666666E-2</v>
      </c>
      <c r="E9" s="176"/>
      <c r="F9" s="177">
        <f>SLOPE('In Process Calc.'!$N$3:$N$193,'In Process Calc.'!$T$3:$T$193)</f>
        <v>1.6573392717307331</v>
      </c>
      <c r="G9" s="176"/>
      <c r="H9" s="177">
        <f>RSQ('In Process Calc.'!$N$3:$N$193,'In Process Calc.'!$T$3:$T$193)</f>
        <v>0.29812504317702671</v>
      </c>
      <c r="I9" s="200"/>
      <c r="J9" s="206" t="s">
        <v>427</v>
      </c>
      <c r="K9" s="201" t="s">
        <v>279</v>
      </c>
      <c r="L9" s="177" cm="1">
        <f t="array" ref="L9">IF($J9="Yes", SLOPE(IF('In Process Calc.'!$A$3:$A$193&lt;=NS, 'In Process Calc.'!$N$3:$N$193),IF('In Process Calc.'!$A$3:$A$193&lt;=NS,'In Process Calc.'!$T$3:$T$193)), $F9)</f>
        <v>1.0514954186812773</v>
      </c>
      <c r="M9" s="176"/>
      <c r="N9" s="177" cm="1">
        <f t="array" ref="N9">IF($J9="Yes", RSQ(IF('In Process Calc.'!$A$3:$A$193&lt;=NS, 'In Process Calc.'!$N$3:$N$193),IF('In Process Calc.'!$A$3:$A$193&lt;=NS,'In Process Calc.'!$T$3:$T$193)), $H9)</f>
        <v>0.34112110882330487</v>
      </c>
      <c r="O9" s="176"/>
      <c r="P9" s="177" cm="1">
        <f t="array" ref="P9">IF($J9="Yes", SLOPE(IF('In Process Calc.'!$A$3:$A$193&gt;NS, 'In Process Calc.'!$N$3:$N$193),IF('In Process Calc.'!$A$3:$A$193&gt;NS,'In Process Calc.'!$T$3:$T$193)), $F9)</f>
        <v>3.8111525755865898E-2</v>
      </c>
      <c r="Q9" s="176"/>
      <c r="R9" s="179" cm="1">
        <f t="array" ref="R9">IF($J9="Yes", RSQ(IF('In Process Calc.'!$A$3:$A$193&gt;NS, 'In Process Calc.'!$N$3:$N$193),IF('In Process Calc.'!$A$3:$A$193&gt;NS,'In Process Calc.'!$T$3:$T$193)), $H9)</f>
        <v>2.6333730385859587E-2</v>
      </c>
    </row>
    <row r="10" spans="1:18" x14ac:dyDescent="0.15">
      <c r="A10" s="198" t="s">
        <v>280</v>
      </c>
      <c r="B10" s="199"/>
      <c r="C10" s="175"/>
      <c r="D10" s="177">
        <v>0.23333333333333334</v>
      </c>
      <c r="E10" s="176"/>
      <c r="F10" s="177">
        <f>SLOPE('In Process Calc.'!$O$3:$O$193,'In Process Calc.'!$T$3:$T$193)</f>
        <v>-1.9837546613791097</v>
      </c>
      <c r="G10" s="176"/>
      <c r="H10" s="177">
        <f>RSQ('In Process Calc.'!$O$3:$O$193,'In Process Calc.'!$T$3:$T$193)</f>
        <v>0.61548751400290447</v>
      </c>
      <c r="I10" s="200"/>
      <c r="J10" s="206" t="s">
        <v>427</v>
      </c>
      <c r="K10" s="202" t="s">
        <v>280</v>
      </c>
      <c r="L10" s="177" cm="1">
        <f t="array" ref="L10">IF($J10="Yes", SLOPE(IF('In Process Calc.'!$A$3:$A$193&lt;=NS,'In Process Calc.'!$O$3:$O$193),IF('In Process Calc.'!$A$3:$A$193&lt;=NS,'In Process Calc.'!$T$3:$T$193)),$F10)</f>
        <v>-0.70290810721648811</v>
      </c>
      <c r="M10" s="176"/>
      <c r="N10" s="177" cm="1">
        <f t="array" ref="N10">IF($J10="Yes", RSQ(IF('In Process Calc.'!$A$3:$A$193&lt;=NS,'In Process Calc.'!$O$3:$O$193),IF('In Process Calc.'!$A$3:$A$193&lt;=NS,'In Process Calc.'!$T$3:$T$193)),$H10)</f>
        <v>0.40671708592762124</v>
      </c>
      <c r="O10" s="200"/>
      <c r="P10" s="177" cm="1">
        <f t="array" ref="P10">IF($J10="Yes", SLOPE(IF('In Process Calc.'!$A$3:$A$193&gt;NS, 'In Process Calc.'!$O$3:$O$193),IF('In Process Calc.'!$A$3:$A$193&gt;NS,'In Process Calc.'!$T$3:$T$193)), $F10)</f>
        <v>1.1576199443429915</v>
      </c>
      <c r="Q10" s="176"/>
      <c r="R10" s="179" cm="1">
        <f t="array" ref="R10">IF($J10="Yes", RSQ(IF('In Process Calc.'!$A$3:$A$193&gt;NS, 'In Process Calc.'!$O$3:$O$193),IF('In Process Calc.'!$A$3:$A$193&gt;NS,'In Process Calc.'!$T$3:$T$193)), $H10)</f>
        <v>2.6333730385859611E-2</v>
      </c>
    </row>
    <row r="11" spans="1:18" x14ac:dyDescent="0.15">
      <c r="A11" s="198" t="s">
        <v>281</v>
      </c>
      <c r="B11" s="199"/>
      <c r="C11" s="175"/>
      <c r="D11" s="177">
        <v>1.6666666666666666E-2</v>
      </c>
      <c r="E11" s="176"/>
      <c r="F11" s="177">
        <f>SLOPE('In Process Calc.'!$P$3:$P$193,'In Process Calc.'!$T$3:$T$193)</f>
        <v>-19.982581733887152</v>
      </c>
      <c r="G11" s="176"/>
      <c r="H11" s="177">
        <f>RSQ('In Process Calc.'!$P$3:$P$193,'In Process Calc.'!$T$3:$T$193)</f>
        <v>0.92075536322460561</v>
      </c>
      <c r="I11" s="200"/>
      <c r="J11" s="206" t="s">
        <v>427</v>
      </c>
      <c r="K11" s="202" t="s">
        <v>281</v>
      </c>
      <c r="L11" s="177" cm="1">
        <f t="array" ref="L11">IF($J11="Yes", SLOPE(IF('In Process Calc.'!$A$3:$A$193&lt;=NS,'In Process Calc.'!$P$3:$P$193),IF('In Process Calc.'!$A$3:$A$193&lt;=NS,'In Process Calc.'!$T$3:$T$193)),$F11)</f>
        <v>-8.7129526848660497</v>
      </c>
      <c r="M11" s="176"/>
      <c r="N11" s="177" cm="1">
        <f t="array" ref="N11">IF($J11="Yes", RSQ(IF('In Process Calc.'!$A$3:$A$193&lt;=NS,'In Process Calc.'!$P$3:$P$193),IF('In Process Calc.'!$A$3:$A$193&lt;=NS,'In Process Calc.'!$T$3:$T$193)),$H11)</f>
        <v>0.41674653773234049</v>
      </c>
      <c r="O11" s="200"/>
      <c r="P11" s="177" cm="1">
        <f t="array" ref="P11">IF($J11="Yes", SLOPE(IF('In Process Calc.'!$A$3:$A$193&gt;NS, 'In Process Calc.'!$P$3:$P$193),IF('In Process Calc.'!$A$3:$A$193&gt;NS,'In Process Calc.'!$T$3:$T$193)), $F11)</f>
        <v>8.5691188015536532</v>
      </c>
      <c r="Q11" s="176"/>
      <c r="R11" s="179" cm="1">
        <f t="array" ref="R11">IF($J11="Yes", RSQ(IF('In Process Calc.'!$A$3:$A$193&gt;NS, 'In Process Calc.'!$P$3:$P$193),IF('In Process Calc.'!$A$3:$A$193&gt;NS,'In Process Calc.'!$T$3:$T$193)), $H11)</f>
        <v>2.6333730385859604E-2</v>
      </c>
    </row>
    <row r="12" spans="1:18" x14ac:dyDescent="0.15">
      <c r="A12" s="198" t="s">
        <v>282</v>
      </c>
      <c r="B12" s="199"/>
      <c r="C12" s="175"/>
      <c r="D12" s="177">
        <v>1.6666666666666666E-2</v>
      </c>
      <c r="E12" s="176"/>
      <c r="F12" s="177">
        <f>SLOPE('In Process Calc.'!$Q$3:$Q$193,'In Process Calc.'!$T$3:$T$193)</f>
        <v>-11.04880839910879</v>
      </c>
      <c r="G12" s="176"/>
      <c r="H12" s="177">
        <f>RSQ('In Process Calc.'!$Q$3:$Q$193,'In Process Calc.'!$T$3:$T$193)</f>
        <v>0.36404744288009144</v>
      </c>
      <c r="I12" s="200"/>
      <c r="J12" s="206" t="s">
        <v>427</v>
      </c>
      <c r="K12" s="202" t="s">
        <v>282</v>
      </c>
      <c r="L12" s="177" cm="1">
        <f t="array" ref="L12">IF($J12="Yes", SLOPE(IF('In Process Calc.'!$A$3:$A$193&lt;=NS,'In Process Calc.'!$Q$3:$Q$193),IF('In Process Calc.'!$A$3:$A$193&lt;=NS,'In Process Calc.'!$T$3:$T$193)),$F12)</f>
        <v>-2.8021443982924832</v>
      </c>
      <c r="M12" s="176"/>
      <c r="N12" s="177" cm="1">
        <f t="array" ref="N12">IF($J12="Yes", RSQ(IF('In Process Calc.'!$A$3:$A$193&lt;=NS,'In Process Calc.'!$Q$3:$Q$193),IF('In Process Calc.'!$A$3:$A$193&lt;=NS,'In Process Calc.'!$T$3:$T$193)),$H12)</f>
        <v>0.34861219271449789</v>
      </c>
      <c r="O12" s="200"/>
      <c r="P12" s="177" cm="1">
        <f t="array" ref="P12">IF($J12="Yes", SLOPE(IF('In Process Calc.'!$A$3:$A$193&gt;NS, 'In Process Calc.'!$Q$3:$Q$193),IF('In Process Calc.'!$A$3:$A$193&gt;NS,'In Process Calc.'!$T$3:$T$193)), $F12)</f>
        <v>8.1056553035235588</v>
      </c>
      <c r="Q12" s="176"/>
      <c r="R12" s="179" cm="1">
        <f t="array" ref="R12">IF($J12="Yes", RSQ(IF('In Process Calc.'!$A$3:$A$193&gt;NS, 'In Process Calc.'!$Q$3:$Q$193),IF('In Process Calc.'!$A$3:$A$193&gt;NS,'In Process Calc.'!$T$3:$T$193)), $H12)</f>
        <v>2.6333730385859611E-2</v>
      </c>
    </row>
    <row r="13" spans="1:18" x14ac:dyDescent="0.15">
      <c r="A13" s="198" t="s">
        <v>376</v>
      </c>
      <c r="B13" s="199"/>
      <c r="C13" s="175"/>
      <c r="D13" s="176"/>
      <c r="E13" s="176"/>
      <c r="F13" s="177">
        <f>SLOPE('In Process Calc.'!$R$3:$R$193,'In Process Calc.'!$T$3:$T$193)</f>
        <v>-3.1081638693981377</v>
      </c>
      <c r="G13" s="176"/>
      <c r="H13" s="177">
        <f>RSQ('In Process Calc.'!$R$3:$R$193,'In Process Calc.'!$T$3:$T$193)</f>
        <v>0.81454148013648198</v>
      </c>
      <c r="I13" s="200"/>
      <c r="J13" s="206" t="s">
        <v>427</v>
      </c>
      <c r="K13" s="202" t="s">
        <v>376</v>
      </c>
      <c r="L13" s="177" cm="1">
        <f t="array" ref="L13">IF($J13="Yes", SLOPE(IF('In Process Calc.'!$A$3:$A$193&lt;=NS,'In Process Calc.'!$R$3:$R$193),IF('In Process Calc.'!$A$3:$A$193&lt;=NS,'In Process Calc.'!$T$3:$T$193)),$F13)</f>
        <v>-1.2329175840380848</v>
      </c>
      <c r="M13" s="176"/>
      <c r="N13" s="177" cm="1">
        <f t="array" ref="N13">IF($J13="Yes", RSQ(IF('In Process Calc.'!$A$3:$A$193&lt;=NS,'In Process Calc.'!$R$3:$R$193),IF('In Process Calc.'!$A$3:$A$193&lt;=NS,'In Process Calc.'!$T$3:$T$193)),$H13)</f>
        <v>0.41227588689758149</v>
      </c>
      <c r="O13" s="200"/>
      <c r="P13" s="177" cm="1">
        <f t="array" ref="P13">IF($J13="Yes", SLOPE(IF('In Process Calc.'!$A$3:$A$193&gt;NS, 'In Process Calc.'!$R$3:$R$193),IF('In Process Calc.'!$A$3:$A$193&gt;NS,'In Process Calc.'!$T$3:$T$193)), $F13)</f>
        <v>1.4630862104198747</v>
      </c>
      <c r="Q13" s="176"/>
      <c r="R13" s="179" cm="1">
        <f t="array" ref="R13">IF($J13="Yes", RSQ(IF('In Process Calc.'!$A$3:$A$193&gt;NS, 'In Process Calc.'!$R$3:$R$193),IF('In Process Calc.'!$A$3:$A$193&gt;NS,'In Process Calc.'!$T$3:$T$193)), $H13)</f>
        <v>2.6333730385859587E-2</v>
      </c>
    </row>
    <row r="14" spans="1:18" x14ac:dyDescent="0.15">
      <c r="A14" s="198" t="s">
        <v>283</v>
      </c>
      <c r="B14" s="199"/>
      <c r="C14" s="175"/>
      <c r="D14" s="177">
        <v>2.2202486678507993</v>
      </c>
      <c r="E14" s="176"/>
      <c r="F14" s="177">
        <f>SLOPE('In Process Calc.'!$U$3:$U$193,'In Process Calc.'!$T$3:$T$193)</f>
        <v>3.0948924720063697</v>
      </c>
      <c r="G14" s="176"/>
      <c r="H14" s="177">
        <f>RSQ('In Process Calc.'!$U$3:$U$193,'In Process Calc.'!$T$3:$T$193)</f>
        <v>0.87679642711535188</v>
      </c>
      <c r="I14" s="200"/>
      <c r="J14" s="206" t="s">
        <v>427</v>
      </c>
      <c r="K14" s="202" t="s">
        <v>283</v>
      </c>
      <c r="L14" s="177" cm="1">
        <f t="array" ref="L14">IF($J14="Yes", SLOPE(IF('In Process Calc.'!$A$3:$A$193&lt;=NS,'In Process Calc.'!$U$3:$U$193),IF('In Process Calc.'!$A$3:$A$193&lt;=NS,'In Process Calc.'!$T$3:$T$193)),$F14)</f>
        <v>3.4452973158222657</v>
      </c>
      <c r="M14" s="176"/>
      <c r="N14" s="177" cm="1">
        <f t="array" ref="N14">IF($J14="Yes", RSQ(IF('In Process Calc.'!$A$3:$A$193&lt;=NS,'In Process Calc.'!$U$3:$U$193),IF('In Process Calc.'!$A$3:$A$193&lt;=NS,'In Process Calc.'!$T$3:$T$193)),$H14)</f>
        <v>0.99154782835259136</v>
      </c>
      <c r="O14" s="200"/>
      <c r="P14" s="177" cm="1">
        <f t="array" ref="P14">IF($J14="Yes", SLOPE(IF('In Process Calc.'!$A$3:$A$193&gt;NS, 'In Process Calc.'!$U$3:$U$193),IF('In Process Calc.'!$A$3:$A$193&gt;NS,'In Process Calc.'!$T$3:$T$193)), $F14)</f>
        <v>-0.48338846835658478</v>
      </c>
      <c r="Q14" s="176"/>
      <c r="R14" s="179" cm="1">
        <f t="array" ref="R14">IF($J14="Yes", RSQ(IF('In Process Calc.'!$A$3:$A$193&gt;NS, 'In Process Calc.'!$U$3:$U$193),IF('In Process Calc.'!$A$3:$A$193&gt;NS,'In Process Calc.'!$T$3:$T$193)), $H14)</f>
        <v>4.3422995181179626E-2</v>
      </c>
    </row>
    <row r="15" spans="1:18" x14ac:dyDescent="0.15">
      <c r="A15" s="198" t="s">
        <v>162</v>
      </c>
      <c r="B15" s="199"/>
      <c r="C15" s="175"/>
      <c r="D15" s="177">
        <v>8.3333333333333329E-2</v>
      </c>
      <c r="E15" s="176"/>
      <c r="F15" s="177">
        <f>SLOPE('In Process Calc.'!$V$3:$V$193,'In Process Calc.'!$T$3:$T$193)</f>
        <v>8.3164945380450082</v>
      </c>
      <c r="G15" s="176"/>
      <c r="H15" s="177">
        <f>RSQ('In Process Calc.'!$V$3:$V$193,'In Process Calc.'!$T$3:$T$193)</f>
        <v>0.7574310723571217</v>
      </c>
      <c r="I15" s="200"/>
      <c r="J15" s="206" t="s">
        <v>427</v>
      </c>
      <c r="K15" s="202" t="s">
        <v>162</v>
      </c>
      <c r="L15" s="177" cm="1">
        <f t="array" ref="L15">IF($J15="Yes", SLOPE(IF('In Process Calc.'!$A$3:$A$193&lt;=NS,'In Process Calc.'!$V$3:$V$193),IF('In Process Calc.'!$A$3:$A$193&lt;=NS,'In Process Calc.'!$T$3:$T$193)),$F15)</f>
        <v>3.3067959752383773</v>
      </c>
      <c r="M15" s="176"/>
      <c r="N15" s="177" cm="1">
        <f t="array" ref="N15">IF($J15="Yes", RSQ(IF('In Process Calc.'!$A$3:$A$193&lt;=NS,'In Process Calc.'!$V$3:$V$193),IF('In Process Calc.'!$A$3:$A$193&lt;=NS,'In Process Calc.'!$T$3:$T$193)),$H15)</f>
        <v>0.41540804028511663</v>
      </c>
      <c r="O15" s="200"/>
      <c r="P15" s="177" cm="1">
        <f t="array" ref="P15">IF($J15="Yes", SLOPE(IF('In Process Calc.'!$A$3:$A$193&gt;NS, 'In Process Calc.'!$V$3:$V$193),IF('In Process Calc.'!$A$3:$A$193&gt;NS,'In Process Calc.'!$T$3:$T$193)), $F15)</f>
        <v>-4.3612433558380816</v>
      </c>
      <c r="Q15" s="176"/>
      <c r="R15" s="179" cm="1">
        <f t="array" ref="R15">IF($J15="Yes", RSQ(IF('In Process Calc.'!$A$3:$A$193&gt;NS, 'In Process Calc.'!$V$3:$V$193),IF('In Process Calc.'!$A$3:$A$193&gt;NS,'In Process Calc.'!$T$3:$T$193)), $H15)</f>
        <v>2.6333730385859594E-2</v>
      </c>
    </row>
    <row r="16" spans="1:18" x14ac:dyDescent="0.15">
      <c r="A16" s="198" t="s">
        <v>284</v>
      </c>
      <c r="B16" s="199"/>
      <c r="C16" s="175"/>
      <c r="D16" s="177">
        <v>5.1000000000000004E-2</v>
      </c>
      <c r="E16" s="176"/>
      <c r="F16" s="177">
        <f>SLOPE('In Process Calc.'!$W$3:$W$193,'In Process Calc.'!$T$3:$T$193)</f>
        <v>-1.3959344105432085</v>
      </c>
      <c r="G16" s="176"/>
      <c r="H16" s="177">
        <f>RSQ('In Process Calc.'!$W$3:$W$193,'In Process Calc.'!$T$3:$T$193)</f>
        <v>0.51288056533486126</v>
      </c>
      <c r="I16" s="200"/>
      <c r="J16" s="206" t="s">
        <v>427</v>
      </c>
      <c r="K16" s="202" t="s">
        <v>284</v>
      </c>
      <c r="L16" s="177" cm="1">
        <f t="array" ref="L16">IF($J16="Yes", SLOPE(IF('In Process Calc.'!$A$3:$A$193&lt;=NS,'In Process Calc.'!$W$3:$W$193),IF('In Process Calc.'!$A$3:$A$193&lt;=NS,'In Process Calc.'!$T$3:$T$193)),$F16)</f>
        <v>-0.60922239565159642</v>
      </c>
      <c r="M16" s="176"/>
      <c r="N16" s="177" cm="1">
        <f t="array" ref="N16">IF($J16="Yes", RSQ(IF('In Process Calc.'!$A$3:$A$193&lt;=NS,'In Process Calc.'!$W$3:$W$193),IF('In Process Calc.'!$A$3:$A$193&lt;=NS,'In Process Calc.'!$T$3:$T$193)),$H16)</f>
        <v>0.39097744244234067</v>
      </c>
      <c r="O16" s="200"/>
      <c r="P16" s="177" cm="1">
        <f t="array" ref="P16">IF($J16="Yes", SLOPE(IF('In Process Calc.'!$A$3:$A$193&gt;NS, 'In Process Calc.'!$W$3:$W$193),IF('In Process Calc.'!$A$3:$A$193&gt;NS,'In Process Calc.'!$T$3:$T$193)), $F16)</f>
        <v>1.0106148891201248</v>
      </c>
      <c r="Q16" s="176"/>
      <c r="R16" s="179" cm="1">
        <f t="array" ref="R16">IF($J16="Yes", RSQ(IF('In Process Calc.'!$A$3:$A$193&gt;NS, 'In Process Calc.'!$W$3:$W$193),IF('In Process Calc.'!$A$3:$A$193&gt;NS,'In Process Calc.'!$T$3:$T$193)), $H16)</f>
        <v>2.6333730385859604E-2</v>
      </c>
    </row>
    <row r="17" spans="1:24" x14ac:dyDescent="0.15">
      <c r="A17" s="198" t="s">
        <v>285</v>
      </c>
      <c r="B17" s="199"/>
      <c r="C17" s="175"/>
      <c r="D17" s="177">
        <v>0.13833333333333334</v>
      </c>
      <c r="E17" s="176"/>
      <c r="F17" s="177">
        <f>SLOPE('In Process Calc.'!$X$3:$X$193,'In Process Calc.'!$T$3:$T$193)</f>
        <v>-3.6417760930819583</v>
      </c>
      <c r="G17" s="176"/>
      <c r="H17" s="177">
        <f>RSQ('In Process Calc.'!$X$3:$X$193,'In Process Calc.'!$T$3:$T$193)</f>
        <v>0.60181546460116953</v>
      </c>
      <c r="I17" s="200"/>
      <c r="J17" s="206" t="s">
        <v>427</v>
      </c>
      <c r="K17" s="202" t="s">
        <v>285</v>
      </c>
      <c r="L17" s="177" cm="1">
        <f t="array" ref="L17">IF($J17="Yes", SLOPE(IF('In Process Calc.'!$A$3:$A$193&lt;=NS,'In Process Calc.'!$X$3:$X$193),IF('In Process Calc.'!$A$3:$A$193&lt;=NS,'In Process Calc.'!$T$3:$T$193)),$F17)</f>
        <v>-1.2852597085616098</v>
      </c>
      <c r="M17" s="176"/>
      <c r="N17" s="177" cm="1">
        <f t="array" ref="N17">IF($J17="Yes", RSQ(IF('In Process Calc.'!$A$3:$A$193&lt;=NS,'In Process Calc.'!$X$3:$X$193),IF('In Process Calc.'!$A$3:$A$193&lt;=NS,'In Process Calc.'!$T$3:$T$193)),$H17)</f>
        <v>0.40811400023703454</v>
      </c>
      <c r="O17" s="200"/>
      <c r="P17" s="177" cm="1">
        <f t="array" ref="P17">IF($J17="Yes", SLOPE(IF('In Process Calc.'!$A$3:$A$193&gt;NS, 'In Process Calc.'!$X$3:$X$193),IF('In Process Calc.'!$A$3:$A$193&gt;NS,'In Process Calc.'!$T$3:$T$193)), $F17)</f>
        <v>2.1679320298144189</v>
      </c>
      <c r="Q17" s="176"/>
      <c r="R17" s="179" cm="1">
        <f t="array" ref="R17">IF($J17="Yes", RSQ(IF('In Process Calc.'!$A$3:$A$193&gt;NS, 'In Process Calc.'!$X$3:$X$193),IF('In Process Calc.'!$A$3:$A$193&gt;NS,'In Process Calc.'!$T$3:$T$193)), $H17)</f>
        <v>2.6333730385859594E-2</v>
      </c>
    </row>
    <row r="18" spans="1:24" x14ac:dyDescent="0.15">
      <c r="A18" s="198" t="s">
        <v>286</v>
      </c>
      <c r="B18" s="199"/>
      <c r="C18" s="175"/>
      <c r="D18" s="177">
        <v>0.15</v>
      </c>
      <c r="E18" s="176"/>
      <c r="F18" s="177">
        <f>SLOPE('In Process Calc.'!$Z$3:$Z$193,'In Process Calc.'!$T$3:$T$193)</f>
        <v>-7.3058517911889211</v>
      </c>
      <c r="G18" s="176"/>
      <c r="H18" s="177">
        <f>RSQ('In Process Calc.'!$Z$3:$Z$193,'In Process Calc.'!$T$3:$T$193)</f>
        <v>0.60531883312332813</v>
      </c>
      <c r="I18" s="200"/>
      <c r="J18" s="206" t="s">
        <v>427</v>
      </c>
      <c r="K18" s="202" t="s">
        <v>286</v>
      </c>
      <c r="L18" s="177" cm="1">
        <f t="array" ref="L18">IF($J18="Yes", SLOPE(IF('In Process Calc.'!$A$3:$A$193&lt;=NS,'In Process Calc.'!$Z$3:$Z$193),IF('In Process Calc.'!$A$3:$A$193&lt;=NS,'In Process Calc.'!$T$3:$T$193)),$F18)</f>
        <v>-2.5081939932072141</v>
      </c>
      <c r="M18" s="176"/>
      <c r="N18" s="177" cm="1">
        <f t="array" ref="N18">IF($J18="Yes", RSQ(IF('In Process Calc.'!$A$3:$A$193&lt;=NS,'In Process Calc.'!$Z$3:$Z$193),IF('In Process Calc.'!$A$3:$A$193&lt;=NS,'In Process Calc.'!$T$3:$T$193)),$H18)</f>
        <v>0.40622745463800614</v>
      </c>
      <c r="O18" s="200"/>
      <c r="P18" s="177" cm="1">
        <f t="array" ref="P18">IF($J18="Yes", SLOPE(IF('In Process Calc.'!$A$3:$A$193&gt;NS, 'In Process Calc.'!$Z$3:$Z$193),IF('In Process Calc.'!$A$3:$A$193&gt;NS,'In Process Calc.'!$T$3:$T$193)), $F18)</f>
        <v>4.2628372765064251</v>
      </c>
      <c r="Q18" s="176"/>
      <c r="R18" s="179" cm="1">
        <f t="array" ref="R18">IF($J18="Yes", RSQ(IF('In Process Calc.'!$A$3:$A$193&gt;NS, 'In Process Calc.'!$Z$3:$Z$193),IF('In Process Calc.'!$A$3:$A$193&gt;NS,'In Process Calc.'!$T$3:$T$193)), $H18)</f>
        <v>2.6333730385859604E-2</v>
      </c>
    </row>
    <row r="19" spans="1:24" x14ac:dyDescent="0.15">
      <c r="A19" s="198" t="s">
        <v>287</v>
      </c>
      <c r="B19" s="199"/>
      <c r="C19" s="175"/>
      <c r="D19" s="177">
        <v>0.16666666666666666</v>
      </c>
      <c r="E19" s="176"/>
      <c r="F19" s="177">
        <f>SLOPE('In Process Calc.'!$AA$3:$AA$193,'In Process Calc.'!$T$3:$T$193)</f>
        <v>-3.5432511355257521</v>
      </c>
      <c r="G19" s="176"/>
      <c r="H19" s="177">
        <f>RSQ('In Process Calc.'!$AA$3:$AA$193,'In Process Calc.'!$T$3:$T$193)</f>
        <v>0.60833604027897248</v>
      </c>
      <c r="I19" s="200"/>
      <c r="J19" s="206" t="s">
        <v>427</v>
      </c>
      <c r="K19" s="202" t="s">
        <v>287</v>
      </c>
      <c r="L19" s="177" cm="1">
        <f t="array" ref="L19">IF($J19="Yes", SLOPE(IF('In Process Calc.'!$A$3:$A$193&lt;=NS,'In Process Calc.'!$AA$3:$AA$193),IF('In Process Calc.'!$A$3:$A$193&lt;=NS,'In Process Calc.'!$T$3:$T$193)),$F19)</f>
        <v>-1.1773487141744947</v>
      </c>
      <c r="M19" s="176"/>
      <c r="N19" s="177" cm="1">
        <f t="array" ref="N19">IF($J19="Yes", RSQ(IF('In Process Calc.'!$A$3:$A$193&lt;=NS,'In Process Calc.'!$AA$3:$AA$193),IF('In Process Calc.'!$A$3:$A$193&lt;=NS,'In Process Calc.'!$T$3:$T$193)),$H19)</f>
        <v>0.40650005437320835</v>
      </c>
      <c r="O19" s="200"/>
      <c r="P19" s="177" cm="1">
        <f t="array" ref="P19">IF($J19="Yes", SLOPE(IF('In Process Calc.'!$A$3:$A$193&gt;NS, 'In Process Calc.'!$AA$3:$AA$193),IF('In Process Calc.'!$A$3:$A$193&gt;NS,'In Process Calc.'!$T$3:$T$193)), $F19)</f>
        <v>2.0350778131482321</v>
      </c>
      <c r="Q19" s="176"/>
      <c r="R19" s="179" cm="1">
        <f t="array" ref="R19">IF($J19="Yes", RSQ(IF('In Process Calc.'!$A$3:$A$193&gt;NS, 'In Process Calc.'!$AA$3:$AA$193),IF('In Process Calc.'!$A$3:$A$193&gt;NS,'In Process Calc.'!$T$3:$T$193)), $H19)</f>
        <v>2.6333730385859594E-2</v>
      </c>
    </row>
    <row r="20" spans="1:24" x14ac:dyDescent="0.15">
      <c r="A20" s="198" t="s">
        <v>288</v>
      </c>
      <c r="B20" s="199"/>
      <c r="C20" s="175"/>
      <c r="D20" s="177">
        <v>3.833333333333333E-2</v>
      </c>
      <c r="E20" s="176"/>
      <c r="F20" s="177">
        <f>SLOPE('In Process Calc.'!$AB$3:$AB$193,'In Process Calc.'!$T$3:$T$193)</f>
        <v>-1.0085072210750683</v>
      </c>
      <c r="G20" s="176"/>
      <c r="H20" s="177">
        <f>RSQ('In Process Calc.'!$AB$3:$AB$193,'In Process Calc.'!$T$3:$T$193)</f>
        <v>0.57863317289558458</v>
      </c>
      <c r="I20" s="200"/>
      <c r="J20" s="206" t="s">
        <v>427</v>
      </c>
      <c r="K20" s="202" t="s">
        <v>288</v>
      </c>
      <c r="L20" s="177" cm="1">
        <f t="array" ref="L20">IF($J20="Yes", SLOPE(IF('In Process Calc.'!$A$3:$A$193&lt;=NS,'In Process Calc.'!$AB$3:$AB$193),IF('In Process Calc.'!$A$3:$A$193&lt;=NS,'In Process Calc.'!$T$3:$T$193)),$F20)</f>
        <v>-0.36898153814147594</v>
      </c>
      <c r="M20" s="176"/>
      <c r="N20" s="177" cm="1">
        <f t="array" ref="N20">IF($J20="Yes", RSQ(IF('In Process Calc.'!$A$3:$A$193&lt;=NS,'In Process Calc.'!$AB$3:$AB$193),IF('In Process Calc.'!$A$3:$A$193&lt;=NS,'In Process Calc.'!$T$3:$T$193)),$H20)</f>
        <v>0.40649854744797498</v>
      </c>
      <c r="O20" s="200"/>
      <c r="P20" s="177" cm="1">
        <f t="array" ref="P20">IF($J20="Yes", SLOPE(IF('In Process Calc.'!$A$3:$A$193&gt;NS, 'In Process Calc.'!$AB$3:$AB$193),IF('In Process Calc.'!$A$3:$A$193&gt;NS,'In Process Calc.'!$T$3:$T$193)), $F20)</f>
        <v>0.6275914928965155</v>
      </c>
      <c r="Q20" s="176"/>
      <c r="R20" s="179" cm="1">
        <f t="array" ref="R20">IF($J20="Yes", RSQ(IF('In Process Calc.'!$A$3:$A$193&gt;NS, 'In Process Calc.'!$AB$3:$AB$193),IF('In Process Calc.'!$A$3:$A$193&gt;NS,'In Process Calc.'!$T$3:$T$193)), $H20)</f>
        <v>2.6333730385859611E-2</v>
      </c>
    </row>
    <row r="21" spans="1:24" x14ac:dyDescent="0.15">
      <c r="A21" s="198" t="s">
        <v>88</v>
      </c>
      <c r="B21" s="199"/>
      <c r="C21" s="175"/>
      <c r="D21" s="177"/>
      <c r="E21" s="176"/>
      <c r="F21" s="177">
        <f>SLOPE('In Process Calc.'!$AC$3:$AC$193,'In Process Calc.'!$T$3:$T$193)</f>
        <v>-22.211883551290978</v>
      </c>
      <c r="G21" s="176"/>
      <c r="H21" s="177">
        <f>RSQ('In Process Calc.'!$AC$3:$AC$193,'In Process Calc.'!$T$3:$T$193)</f>
        <v>0.62750581105870418</v>
      </c>
      <c r="I21" s="200"/>
      <c r="J21" s="206" t="s">
        <v>427</v>
      </c>
      <c r="K21" s="202" t="s">
        <v>88</v>
      </c>
      <c r="L21" s="177" cm="1">
        <f t="array" ref="L21">IF($J21="Yes", SLOPE(IF('In Process Calc.'!$A$3:$A$193&lt;=NS,'In Process Calc.'!$AC$3:$AC$193),IF('In Process Calc.'!$A$3:$A$193&lt;=NS,'In Process Calc.'!$T$3:$T$193)),$F21)</f>
        <v>-20.529250630795683</v>
      </c>
      <c r="M21" s="176"/>
      <c r="N21" s="177" cm="1">
        <f t="array" ref="N21">IF($J21="Yes", RSQ(IF('In Process Calc.'!$A$3:$A$193&lt;=NS,'In Process Calc.'!$AC$3:$AC$193),IF('In Process Calc.'!$A$3:$A$193&lt;=NS,'In Process Calc.'!$T$3:$T$193)),$H21)</f>
        <v>0.93836505794018543</v>
      </c>
      <c r="O21" s="200"/>
      <c r="P21" s="177" cm="1">
        <f t="array" ref="P21">IF($J21="Yes", SLOPE(IF('In Process Calc.'!$A$3:$A$193&gt;NS, 'In Process Calc.'!$AC$3:$AC$193),IF('In Process Calc.'!$A$3:$A$193&gt;NS,'In Process Calc.'!$T$3:$T$193)), $F21)</f>
        <v>3.364019420365068</v>
      </c>
      <c r="Q21" s="176"/>
      <c r="R21" s="179" cm="1">
        <f t="array" ref="R21">IF($J21="Yes", RSQ(IF('In Process Calc.'!$A$3:$A$193&gt;NS, 'In Process Calc.'!$AC$3:$AC$193),IF('In Process Calc.'!$A$3:$A$193&gt;NS,'In Process Calc.'!$T$3:$T$193)), $H21)</f>
        <v>0.39543007011259923</v>
      </c>
    </row>
    <row r="22" spans="1:24" x14ac:dyDescent="0.15">
      <c r="A22" s="198" t="s">
        <v>289</v>
      </c>
      <c r="B22" s="199"/>
      <c r="C22" s="175"/>
      <c r="D22" s="177">
        <v>7.166666666666667E-2</v>
      </c>
      <c r="E22" s="176"/>
      <c r="F22" s="177">
        <f>SLOPE('In Process Calc.'!$AD$3:$AD$193,'In Process Calc.'!$T$3:$T$193)</f>
        <v>-1.708227002067858</v>
      </c>
      <c r="G22" s="176"/>
      <c r="H22" s="177">
        <f>RSQ('In Process Calc.'!$AD$3:$AD$193,'In Process Calc.'!$T$3:$T$193)</f>
        <v>0.61531491370628821</v>
      </c>
      <c r="I22" s="200"/>
      <c r="J22" s="206" t="s">
        <v>427</v>
      </c>
      <c r="K22" s="202" t="s">
        <v>289</v>
      </c>
      <c r="L22" s="177" cm="1">
        <f t="array" ref="L22">IF($J22="Yes", SLOPE(IF('In Process Calc.'!$A$3:$A$193&lt;=NS,'In Process Calc.'!$AD$3:$AD$193),IF('In Process Calc.'!$A$3:$A$193&lt;=NS,'In Process Calc.'!$T$3:$T$193)),$F22)</f>
        <v>-0.5819723377935786</v>
      </c>
      <c r="M22" s="176"/>
      <c r="N22" s="177" cm="1">
        <f t="array" ref="N22">IF($J22="Yes", RSQ(IF('In Process Calc.'!$A$3:$A$193&lt;=NS,'In Process Calc.'!$AD$3:$AD$193),IF('In Process Calc.'!$A$3:$A$193&lt;=NS,'In Process Calc.'!$T$3:$T$193)),$H22)</f>
        <v>0.40398600562495507</v>
      </c>
      <c r="O22" s="200"/>
      <c r="P22" s="177" cm="1">
        <f t="array" ref="P22">IF($J22="Yes", SLOPE(IF('In Process Calc.'!$A$3:$A$193&gt;NS, 'In Process Calc.'!$AD$3:$AD$193),IF('In Process Calc.'!$A$3:$A$193&gt;NS,'In Process Calc.'!$T$3:$T$193)), $F22)</f>
        <v>0.97566455454378653</v>
      </c>
      <c r="Q22" s="176"/>
      <c r="R22" s="179" cm="1">
        <f t="array" ref="R22">IF($J22="Yes", RSQ(IF('In Process Calc.'!$A$3:$A$193&gt;NS, 'In Process Calc.'!$AD$3:$AD$193),IF('In Process Calc.'!$A$3:$A$193&gt;NS,'In Process Calc.'!$T$3:$T$193)), $H22)</f>
        <v>2.6333730385859587E-2</v>
      </c>
    </row>
    <row r="23" spans="1:24" ht="24.5" customHeight="1" x14ac:dyDescent="0.15">
      <c r="A23" s="198" t="s">
        <v>377</v>
      </c>
      <c r="B23" s="199"/>
      <c r="C23" s="175"/>
      <c r="D23" s="176"/>
      <c r="E23" s="176"/>
      <c r="F23" s="177">
        <f>SLOPE('In Process Calc.'!$AE$3:$AE$193,'In Process Calc.'!$T$3:$T$193)</f>
        <v>-2.4322129401554653</v>
      </c>
      <c r="G23" s="176"/>
      <c r="H23" s="177">
        <f>RSQ('In Process Calc.'!$AE$3:$AE$193,'In Process Calc.'!$T$3:$T$193)</f>
        <v>0.54106356253231846</v>
      </c>
      <c r="I23" s="200"/>
      <c r="J23" s="206" t="s">
        <v>427</v>
      </c>
      <c r="K23" s="202" t="s">
        <v>377</v>
      </c>
      <c r="L23" s="177" cm="1">
        <f t="array" ref="L23">IF($J23="Yes", SLOPE(IF('In Process Calc.'!$A$3:$A$193&lt;=NS,'In Process Calc.'!$O$3:$O$193),IF('In Process Calc.'!$A$3:$A$193&lt;=NS,'In Process Calc.'!$T$3:$T$193)),$F23)</f>
        <v>-0.70290810721648811</v>
      </c>
      <c r="M23" s="176"/>
      <c r="N23" s="177" cm="1">
        <f t="array" ref="N23">IF($J23="Yes", RSQ(IF('In Process Calc.'!$A$3:$A$193&lt;=NS,'In Process Calc.'!$O$3:$O$193),IF('In Process Calc.'!$A$3:$A$193&lt;=NS,'In Process Calc.'!$T$3:$T$193)),$H23)</f>
        <v>0.40671708592762124</v>
      </c>
      <c r="O23" s="200"/>
      <c r="P23" s="177" cm="1">
        <f t="array" ref="P23">IF($J23="Yes", SLOPE(IF('In Process Calc.'!$A$3:$A$193&gt;NS, 'In Process Calc.'!$O$3:$O$193),IF('In Process Calc.'!$A$3:$A$193&gt;NS,'In Process Calc.'!$T$3:$T$193)), $F23)</f>
        <v>1.1576199443429915</v>
      </c>
      <c r="Q23" s="176"/>
      <c r="R23" s="179" cm="1">
        <f t="array" ref="R23">IF($J23="Yes", RSQ(IF('In Process Calc.'!$A$3:$A$193&gt;NS, 'In Process Calc.'!$O$3:$O$193),IF('In Process Calc.'!$A$3:$A$193&gt;NS,'In Process Calc.'!$T$3:$T$193)), $H23)</f>
        <v>2.6333730385859611E-2</v>
      </c>
    </row>
    <row r="24" spans="1:24" x14ac:dyDescent="0.15">
      <c r="A24" s="198" t="s">
        <v>290</v>
      </c>
      <c r="B24" s="199"/>
      <c r="C24" s="175"/>
      <c r="D24" s="177">
        <v>8.3333333333333329E-2</v>
      </c>
      <c r="E24" s="176"/>
      <c r="F24" s="177">
        <f>SLOPE('In Process Calc.'!$AF$3:$AF$193,'In Process Calc.'!$T$3:$T$193)</f>
        <v>-13.17125055406847</v>
      </c>
      <c r="G24" s="176"/>
      <c r="H24" s="177">
        <f>RSQ('In Process Calc.'!$AF$3:$AF$193,'In Process Calc.'!$T$3:$T$193)</f>
        <v>0.7140494405977913</v>
      </c>
      <c r="I24" s="200"/>
      <c r="J24" s="206" t="s">
        <v>427</v>
      </c>
      <c r="K24" s="202" t="s">
        <v>290</v>
      </c>
      <c r="L24" s="177" cm="1">
        <f t="array" ref="L24">IF($J24="Yes", SLOPE(IF('In Process Calc.'!$A$3:$A$193&lt;=NS,'In Process Calc.'!$AF$3:$AF$193),IF('In Process Calc.'!$A$3:$A$193&lt;=NS,'In Process Calc.'!$T$3:$T$193)),$F24)</f>
        <v>-4.818436892893442</v>
      </c>
      <c r="M24" s="176"/>
      <c r="N24" s="177" cm="1">
        <f t="array" ref="N24">IF($J24="Yes", RSQ(IF('In Process Calc.'!$A$3:$A$193&lt;=NS,'In Process Calc.'!$AF$3:$AF$193),IF('In Process Calc.'!$A$3:$A$193&lt;=NS,'In Process Calc.'!$T$3:$T$193)),$H24)</f>
        <v>0.41320029384227219</v>
      </c>
      <c r="O24" s="200"/>
      <c r="P24" s="177" cm="1">
        <f t="array" ref="P24">IF($J24="Yes", SLOPE(IF('In Process Calc.'!$A$3:$A$193&gt;NS, 'In Process Calc.'!$AF$3:$AF$193),IF('In Process Calc.'!$A$3:$A$193&gt;NS,'In Process Calc.'!$T$3:$T$193)), $F24)</f>
        <v>6.9304849419884853</v>
      </c>
      <c r="Q24" s="176"/>
      <c r="R24" s="179" cm="1">
        <f t="array" ref="R24">IF($J24="Yes", RSQ(IF('In Process Calc.'!$A$3:$A$193&gt;NS, 'In Process Calc.'!$AF$3:$AF$193),IF('In Process Calc.'!$A$3:$A$193&gt;NS,'In Process Calc.'!$T$3:$T$193)), $H24)</f>
        <v>2.6333730385859594E-2</v>
      </c>
    </row>
    <row r="25" spans="1:24" ht="14" thickBot="1" x14ac:dyDescent="0.2">
      <c r="A25" s="198" t="s">
        <v>291</v>
      </c>
      <c r="B25" s="199"/>
      <c r="C25" s="175"/>
      <c r="D25" s="177">
        <v>0.15</v>
      </c>
      <c r="E25" s="176"/>
      <c r="F25" s="177">
        <f>SLOPE('In Process Calc.'!$AG$3:$AG$193,'In Process Calc.'!$T$3:$T$193)</f>
        <v>-3.1557298608623698</v>
      </c>
      <c r="G25" s="176"/>
      <c r="H25" s="177">
        <f>RSQ('In Process Calc.'!$AG$3:$AG$193,'In Process Calc.'!$T$3:$T$193)</f>
        <v>0.55373756806220464</v>
      </c>
      <c r="I25" s="200"/>
      <c r="J25" s="206" t="s">
        <v>426</v>
      </c>
      <c r="K25" s="202" t="s">
        <v>291</v>
      </c>
      <c r="L25" s="177" cm="1">
        <f t="array" ref="L25">IF($J25="Yes", SLOPE(IF('In Process Calc.'!$A$3:$A$193&lt;=NS,'In Process Calc.'!$AG$3:$AG$193),IF('In Process Calc.'!$A$3:$A$193&lt;=NS,'In Process Calc.'!$T$3:$T$193)),$F25)</f>
        <v>-3.1557298608623698</v>
      </c>
      <c r="M25" s="176"/>
      <c r="N25" s="177" cm="1">
        <f t="array" ref="N25">IF($J25="Yes", RSQ(IF('In Process Calc.'!$A$3:$A$193&lt;=NS,'In Process Calc.'!$AG$3:$AG$193),IF('In Process Calc.'!$A$3:$A$193&lt;=NS,'In Process Calc.'!$T$3:$T$193)),$H25)</f>
        <v>0.55373756806220464</v>
      </c>
      <c r="O25" s="200"/>
      <c r="P25" s="177" cm="1">
        <f t="array" ref="P25">IF($J25="Yes", SLOPE(IF('In Process Calc.'!$A$3:$A$193&gt;NS, 'In Process Calc.'!$AG$3:$AG$193),IF('In Process Calc.'!$A$3:$A$193&gt;NS,'In Process Calc.'!$T$3:$T$193)), $F25)</f>
        <v>-3.1557298608623698</v>
      </c>
      <c r="Q25" s="176"/>
      <c r="R25" s="179" cm="1">
        <f t="array" ref="R25">IF($J25="Yes", RSQ(IF('In Process Calc.'!$A$3:$A$193&gt;NS, 'In Process Calc.'!$AG$3:$AG$193),IF('In Process Calc.'!$A$3:$A$193&gt;NS,'In Process Calc.'!$T$3:$T$193)), $H25)</f>
        <v>0.55373756806220464</v>
      </c>
    </row>
    <row r="26" spans="1:24" x14ac:dyDescent="0.15">
      <c r="A26" s="198" t="s">
        <v>378</v>
      </c>
      <c r="B26" s="199"/>
      <c r="C26" s="175"/>
      <c r="D26" s="176"/>
      <c r="E26" s="176"/>
      <c r="F26" s="177">
        <f>SLOPE('In Process Calc.'!$AH$3:$AH$193,'In Process Calc.'!$T$3:$T$193)</f>
        <v>-0.93067670057620699</v>
      </c>
      <c r="G26" s="176"/>
      <c r="H26" s="177">
        <f>RSQ('In Process Calc.'!$AH$3:$AH$193,'In Process Calc.'!$T$3:$T$193)</f>
        <v>0.64404561209188382</v>
      </c>
      <c r="I26" s="200"/>
      <c r="J26" s="206" t="s">
        <v>427</v>
      </c>
      <c r="K26" s="202" t="s">
        <v>378</v>
      </c>
      <c r="L26" s="177" cm="1">
        <f t="array" ref="L26">IF($J26="Yes", SLOPE(IF('In Process Calc.'!$A$3:$A$193&lt;=NS,'In Process Calc.'!$AH$3:$AH$193),IF('In Process Calc.'!$A$3:$A$193&lt;=NS,'In Process Calc.'!$T$3:$T$193)),$F26)</f>
        <v>-0.31865342720342654</v>
      </c>
      <c r="M26" s="176"/>
      <c r="N26" s="177" cm="1">
        <f t="array" ref="N26">IF($J26="Yes", RSQ(IF('In Process Calc.'!$A$3:$A$193&lt;=NS,'In Process Calc.'!$AH$3:$AH$193),IF('In Process Calc.'!$A$3:$A$193&lt;=NS,'In Process Calc.'!$T$3:$T$193)),$H26)</f>
        <v>0.40887959375358768</v>
      </c>
      <c r="O26" s="200"/>
      <c r="P26" s="177" cm="1">
        <f t="array" ref="P26">IF($J26="Yes", SLOPE(IF('In Process Calc.'!$A$3:$A$193&gt;NS, 'In Process Calc.'!$AH$3:$AH$193),IF('In Process Calc.'!$A$3:$A$193&gt;NS,'In Process Calc.'!$T$3:$T$193)), $F26)</f>
        <v>0.51750647360184077</v>
      </c>
      <c r="Q26" s="176"/>
      <c r="R26" s="179" cm="1">
        <f t="array" ref="R26">IF($J26="Yes", RSQ(IF('In Process Calc.'!$A$3:$A$193&gt;NS, 'In Process Calc.'!$AH$3:$AH$193),IF('In Process Calc.'!$A$3:$A$193&gt;NS,'In Process Calc.'!$T$3:$T$193)), $H26)</f>
        <v>2.6333730385859594E-2</v>
      </c>
      <c r="T26" s="400" t="s">
        <v>430</v>
      </c>
      <c r="U26" s="401"/>
      <c r="V26" s="402"/>
      <c r="W26" s="409" t="s">
        <v>423</v>
      </c>
      <c r="X26" s="411" t="s">
        <v>424</v>
      </c>
    </row>
    <row r="27" spans="1:24" x14ac:dyDescent="0.15">
      <c r="A27" s="198" t="s">
        <v>292</v>
      </c>
      <c r="B27" s="199"/>
      <c r="C27" s="175"/>
      <c r="D27" s="177">
        <v>7.0000000000000007E-2</v>
      </c>
      <c r="E27" s="176"/>
      <c r="F27" s="177">
        <f>SLOPE('In Process Calc.'!$AI$3:$AI$193,'In Process Calc.'!$T$3:$T$193)</f>
        <v>-0.69330720811088098</v>
      </c>
      <c r="G27" s="176"/>
      <c r="H27" s="177">
        <f>RSQ('In Process Calc.'!$AI$3:$AI$193,'In Process Calc.'!$T$3:$T$193)</f>
        <v>0.37416126143396711</v>
      </c>
      <c r="I27" s="200"/>
      <c r="J27" s="206" t="s">
        <v>426</v>
      </c>
      <c r="K27" s="202" t="s">
        <v>292</v>
      </c>
      <c r="L27" s="177" cm="1">
        <f t="array" ref="L27">IF($J27="Yes", SLOPE(IF('In Process Calc.'!$A$3:$A$193&lt;=NS,'In Process Calc.'!$AI$3:$AI$193),IF('In Process Calc.'!$A$3:$A$193&lt;=NS,'In Process Calc.'!$T$3:$T$193)),$F27)</f>
        <v>-0.69330720811088098</v>
      </c>
      <c r="M27" s="176"/>
      <c r="N27" s="177" cm="1">
        <f t="array" ref="N27">IF($J27="Yes", RSQ(IF('In Process Calc.'!$A$3:$A$193&lt;=NS,'In Process Calc.'!$AI$3:$AI$193),IF('In Process Calc.'!$A$3:$A$193&lt;=NS,'In Process Calc.'!$T$3:$T$193)),$H27)</f>
        <v>0.37416126143396711</v>
      </c>
      <c r="O27" s="200"/>
      <c r="P27" s="177" cm="1">
        <f t="array" ref="P27">IF($J27="Yes", SLOPE(IF('In Process Calc.'!$A$3:$A$193&gt;NS, 'In Process Calc.'!$AI$3:$AI$193),IF('In Process Calc.'!$A$3:$A$193&gt;NS,'In Process Calc.'!$T$3:$T$193)), $F27)</f>
        <v>-0.69330720811088098</v>
      </c>
      <c r="Q27" s="176"/>
      <c r="R27" s="179" cm="1">
        <f t="array" ref="R27">IF($J27="Yes", RSQ(IF('In Process Calc.'!$A$3:$A$193&gt;NS, 'In Process Calc.'!$AI$3:$AI$193),IF('In Process Calc.'!$A$3:$A$193&gt;NS,'In Process Calc.'!$T$3:$T$193)), $H27)</f>
        <v>0.37416126143396711</v>
      </c>
      <c r="T27" s="403"/>
      <c r="U27" s="404"/>
      <c r="V27" s="405"/>
      <c r="W27" s="410"/>
      <c r="X27" s="412"/>
    </row>
    <row r="28" spans="1:24" ht="17" thickBot="1" x14ac:dyDescent="0.2">
      <c r="A28" s="191" t="s">
        <v>293</v>
      </c>
      <c r="B28" s="192"/>
      <c r="C28" s="203"/>
      <c r="D28" s="181">
        <v>0.15</v>
      </c>
      <c r="E28" s="182"/>
      <c r="F28" s="181">
        <f>SLOPE('In Process Calc.'!$AJ$3:$AJ$193,'In Process Calc.'!$T$3:$T$193)</f>
        <v>-4.8034175909437495</v>
      </c>
      <c r="G28" s="182"/>
      <c r="H28" s="181">
        <f>RSQ('In Process Calc.'!$AJ$3:$AJ$193,'In Process Calc.'!$T$3:$T$193)</f>
        <v>0.6041527987143267</v>
      </c>
      <c r="I28" s="204"/>
      <c r="J28" s="207" t="s">
        <v>427</v>
      </c>
      <c r="K28" s="205" t="s">
        <v>293</v>
      </c>
      <c r="L28" s="181" cm="1">
        <f t="array" ref="L28">IF($J28="Yes", SLOPE(IF('In Process Calc.'!$A$3:$A$193&lt;=NS,'In Process Calc.'!$AJ$3:$AJ$193),IF('In Process Calc.'!$A$3:$A$193&lt;=NS,'In Process Calc.'!$T$3:$T$193)),$F28)</f>
        <v>-1.6103823768354946</v>
      </c>
      <c r="M28" s="182"/>
      <c r="N28" s="181" cm="1">
        <f t="array" ref="N28">IF($J28="Yes", RSQ(IF('In Process Calc.'!$A$3:$A$193&lt;=NS,'In Process Calc.'!$AJ$3:$AJ$193),IF('In Process Calc.'!$A$3:$A$193&lt;=NS,'In Process Calc.'!$T$3:$T$193)),$H28)</f>
        <v>0.40753033553248186</v>
      </c>
      <c r="O28" s="204"/>
      <c r="P28" s="181" cm="1">
        <f t="array" ref="P28">IF($J28="Yes", SLOPE(IF('In Process Calc.'!$A$3:$A$193&gt;NS, 'In Process Calc.'!$AJ$3:$AJ$193),IF('In Process Calc.'!$A$3:$A$193&gt;NS,'In Process Calc.'!$T$3:$T$193)), $F28)</f>
        <v>2.7890663786673016</v>
      </c>
      <c r="Q28" s="182"/>
      <c r="R28" s="183" cm="1">
        <f t="array" ref="R28">IF($J28="Yes", RSQ(IF('In Process Calc.'!$A$3:$A$193&gt;NS, 'In Process Calc.'!$AJ$3:$AJ$193),IF('In Process Calc.'!$A$3:$A$193&gt;NS,'In Process Calc.'!$T$3:$T$193)), $H28)</f>
        <v>2.6333730385859604E-2</v>
      </c>
      <c r="T28" s="406"/>
      <c r="U28" s="407"/>
      <c r="V28" s="408"/>
      <c r="W28" s="71">
        <v>11</v>
      </c>
      <c r="X28" s="70">
        <f>VLOOKUP(W28,'In Process Calc.'!A3:B93,2)</f>
        <v>10.883333333331393</v>
      </c>
    </row>
    <row r="158" spans="12:17" x14ac:dyDescent="0.15">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x14ac:dyDescent="0.15"/>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x14ac:dyDescent="0.15">
      <c r="D1" s="77"/>
      <c r="H1" s="7"/>
      <c r="I1" s="7"/>
    </row>
    <row r="2" spans="1:22" ht="39" customHeight="1" x14ac:dyDescent="0.15">
      <c r="A2" s="139" t="s">
        <v>433</v>
      </c>
      <c r="B2" s="140" t="s">
        <v>437</v>
      </c>
      <c r="C2" s="141"/>
      <c r="D2" s="68"/>
      <c r="E2" s="142" t="s">
        <v>434</v>
      </c>
      <c r="F2" s="143" t="s">
        <v>437</v>
      </c>
      <c r="G2" s="144"/>
      <c r="H2" s="144"/>
      <c r="I2" s="144"/>
      <c r="J2" s="144"/>
      <c r="K2" s="144"/>
      <c r="L2" s="144"/>
      <c r="M2" s="144"/>
      <c r="N2" s="144"/>
      <c r="O2" s="144"/>
      <c r="P2" s="144"/>
      <c r="Q2" s="144"/>
    </row>
    <row r="3" spans="1:22" s="5" customFormat="1" ht="29" customHeight="1" x14ac:dyDescent="0.15">
      <c r="A3" s="145" t="s">
        <v>147</v>
      </c>
      <c r="B3" s="146" t="str">
        <f>_xlfn.CONCAT("Beginning through ", 24*ROUND('Stoichiometric Ratios'!X28,2), " hrs")</f>
        <v>Beginning through 261.12 hrs</v>
      </c>
      <c r="C3" s="146" t="str">
        <f>_xlfn.CONCAT(24*ROUND('Stoichiometric Ratios'!X28,2), " hrs through End")</f>
        <v>261.12 hrs through End</v>
      </c>
      <c r="D3" s="147"/>
      <c r="E3" s="148" t="s">
        <v>391</v>
      </c>
      <c r="F3" s="149">
        <f>'In Process Calc.'!$C4</f>
        <v>21.149999999965075</v>
      </c>
      <c r="G3" s="149">
        <f>'In Process Calc.'!$C5</f>
        <v>43.316666666592937</v>
      </c>
      <c r="H3" s="149">
        <f>'In Process Calc.'!$C6</f>
        <v>71.599999999918509</v>
      </c>
      <c r="I3" s="149">
        <f>'In Process Calc.'!$C7</f>
        <v>95.883333333302289</v>
      </c>
      <c r="J3" s="149">
        <f>'In Process Calc.'!$C8</f>
        <v>114.73333333327901</v>
      </c>
      <c r="K3" s="149">
        <f>'In Process Calc.'!$C9</f>
        <v>144.70000000001164</v>
      </c>
      <c r="L3" s="149">
        <f>'In Process Calc.'!$C10</f>
        <v>165.26666666666279</v>
      </c>
      <c r="M3" s="149">
        <f>'In Process Calc.'!$C11</f>
        <v>188.41666666668607</v>
      </c>
      <c r="N3" s="149">
        <f>'In Process Calc.'!$C12</f>
        <v>212.58333333337214</v>
      </c>
      <c r="O3" s="149" t="e">
        <f>'In Process Calc.'!#REF!</f>
        <v>#REF!</v>
      </c>
      <c r="P3" s="149" t="e">
        <f>'In Process Calc.'!#REF!</f>
        <v>#REF!</v>
      </c>
      <c r="Q3" s="149" t="e">
        <f>'In Process Calc.'!#REF!</f>
        <v>#REF!</v>
      </c>
      <c r="R3" s="4"/>
      <c r="S3" s="4"/>
      <c r="T3" s="4"/>
      <c r="U3" s="4"/>
      <c r="V3" s="24"/>
    </row>
    <row r="4" spans="1:22" x14ac:dyDescent="0.15">
      <c r="A4" s="150" t="s">
        <v>407</v>
      </c>
      <c r="B4" s="237" cm="1">
        <f t="array" ref="B4">-SLOPE(IF('In Process Calc.'!$A$3:$A$93&lt;=NS, 'In Process Calc.'!$M$3:$M$93),IF('In Process Calc.'!$A$3:$A$93 &lt;=NS, 'In Process Calc.'!$S$3:$S$93))*B$15/22.53</f>
        <v>5.2281570440488423E-2</v>
      </c>
      <c r="C4" s="237" cm="1">
        <f t="array" ref="C4">-SLOPE(IF('In Process Calc.'!$A$3:$A$93&gt;NS, 'In Process Calc.'!$M$3:$M$93),IF('In Process Calc.'!$A$3:$A$93&gt;NS, 'In Process Calc.'!$S$3:$S$93))*C$15/22.53</f>
        <v>3.1056101810538576E-2</v>
      </c>
      <c r="D4" s="151"/>
      <c r="E4" s="152" t="s">
        <v>407</v>
      </c>
      <c r="F4" s="239">
        <f>'Post Process Calc.'!$D4/22.53</f>
        <v>2.5114428612639246E-2</v>
      </c>
      <c r="G4" s="239">
        <f>'Post Process Calc.'!$D5/22.53</f>
        <v>4.4696883466431206E-2</v>
      </c>
      <c r="H4" s="239">
        <f>'Post Process Calc.'!$D6/22.53</f>
        <v>5.8325571473697761E-2</v>
      </c>
      <c r="I4" s="239">
        <f>'Post Process Calc.'!$D7/22.53</f>
        <v>5.1253596642758248E-2</v>
      </c>
      <c r="J4" s="239">
        <f>'Post Process Calc.'!$D8/22.53</f>
        <v>4.9016509060575225E-2</v>
      </c>
      <c r="K4" s="239">
        <f>'Post Process Calc.'!$D9/22.53</f>
        <v>4.2231725979936262E-2</v>
      </c>
      <c r="L4" s="239">
        <f>'Post Process Calc.'!$D10/22.53</f>
        <v>4.1812031036862526E-2</v>
      </c>
      <c r="M4" s="239">
        <f>'Post Process Calc.'!$D11/22.53</f>
        <v>4.2486972114073207E-2</v>
      </c>
      <c r="N4" s="239">
        <f>'Post Process Calc.'!$D12/22.53</f>
        <v>4.3919722214490073E-2</v>
      </c>
      <c r="O4" s="239">
        <f>'Post Process Calc.'!$D13/22.53</f>
        <v>4.1160150730925396E-2</v>
      </c>
      <c r="P4" s="239">
        <f>'Post Process Calc.'!$D14/22.53</f>
        <v>4.0971045273911606E-2</v>
      </c>
      <c r="Q4" s="239">
        <f>'Post Process Calc.'!$D15/22.53</f>
        <v>3.8622787490396784E-2</v>
      </c>
      <c r="R4" s="6"/>
      <c r="S4" s="6"/>
      <c r="T4" s="6"/>
      <c r="U4" s="6"/>
      <c r="V4" s="6"/>
    </row>
    <row r="5" spans="1:22" x14ac:dyDescent="0.15">
      <c r="A5" s="153" t="s">
        <v>68</v>
      </c>
      <c r="B5" s="237">
        <v>0</v>
      </c>
      <c r="C5" s="237">
        <v>0</v>
      </c>
      <c r="D5" s="154"/>
      <c r="E5" s="152" t="s">
        <v>68</v>
      </c>
      <c r="F5" s="239">
        <v>0</v>
      </c>
      <c r="G5" s="239">
        <v>0</v>
      </c>
      <c r="H5" s="239">
        <v>0</v>
      </c>
      <c r="I5" s="239">
        <v>0</v>
      </c>
      <c r="J5" s="239">
        <v>0</v>
      </c>
      <c r="K5" s="239">
        <v>0</v>
      </c>
      <c r="L5" s="239">
        <v>0</v>
      </c>
      <c r="M5" s="239">
        <v>0</v>
      </c>
      <c r="N5" s="239">
        <v>0</v>
      </c>
      <c r="O5" s="239">
        <v>0</v>
      </c>
      <c r="P5" s="239">
        <v>0</v>
      </c>
      <c r="Q5" s="239">
        <v>0</v>
      </c>
      <c r="R5" s="6"/>
      <c r="S5" s="6"/>
      <c r="T5" s="6"/>
      <c r="U5" s="6"/>
      <c r="V5" s="6"/>
    </row>
    <row r="6" spans="1:22" x14ac:dyDescent="0.15">
      <c r="A6" s="153" t="s">
        <v>413</v>
      </c>
      <c r="B6" s="238">
        <v>0</v>
      </c>
      <c r="C6" s="238">
        <v>0</v>
      </c>
      <c r="D6" s="154"/>
      <c r="E6" s="155" t="s">
        <v>148</v>
      </c>
      <c r="F6" s="240">
        <v>0</v>
      </c>
      <c r="G6" s="240">
        <v>0</v>
      </c>
      <c r="H6" s="240">
        <v>0</v>
      </c>
      <c r="I6" s="240">
        <v>0</v>
      </c>
      <c r="J6" s="240">
        <v>0</v>
      </c>
      <c r="K6" s="240">
        <v>0</v>
      </c>
      <c r="L6" s="240">
        <v>0</v>
      </c>
      <c r="M6" s="240">
        <v>0</v>
      </c>
      <c r="N6" s="240">
        <v>0</v>
      </c>
      <c r="O6" s="240">
        <v>0</v>
      </c>
      <c r="P6" s="240">
        <v>0</v>
      </c>
      <c r="Q6" s="240">
        <v>0</v>
      </c>
      <c r="R6" s="7"/>
      <c r="S6" s="7"/>
      <c r="T6" s="7"/>
      <c r="U6" s="7"/>
      <c r="V6" s="7"/>
    </row>
    <row r="7" spans="1:22" x14ac:dyDescent="0.15">
      <c r="A7" s="153" t="s">
        <v>69</v>
      </c>
      <c r="B7" s="237">
        <f>'Stoichiometric Ratios'!$L9*'Specific Rate Tables'!$B$16</f>
        <v>7.499742622894002E-4</v>
      </c>
      <c r="C7" s="237">
        <f>'Stoichiometric Ratios'!$P9*'Specific Rate Tables'!$C$16</f>
        <v>-1.6786897849401087E-5</v>
      </c>
      <c r="D7" s="154"/>
      <c r="E7" s="152" t="s">
        <v>69</v>
      </c>
      <c r="F7" s="240">
        <f>-'Post Process Calc.'!$E4</f>
        <v>1.3093021543297853E-2</v>
      </c>
      <c r="G7" s="240">
        <f>-'Post Process Calc.'!$E5</f>
        <v>6.9537043931666015E-3</v>
      </c>
      <c r="H7" s="240">
        <f>-'Post Process Calc.'!$E6</f>
        <v>3.7683861357028464E-3</v>
      </c>
      <c r="I7" s="240">
        <f>-'Post Process Calc.'!$E7</f>
        <v>1.6984880901401876E-3</v>
      </c>
      <c r="J7" s="240">
        <f>-'Post Process Calc.'!$E8</f>
        <v>8.9468023808555715E-4</v>
      </c>
      <c r="K7" s="240">
        <f>-'Post Process Calc.'!$E9</f>
        <v>9.8806005706983472E-5</v>
      </c>
      <c r="L7" s="240">
        <f>-'Post Process Calc.'!$E10</f>
        <v>-2.3632496324937929E-4</v>
      </c>
      <c r="M7" s="240">
        <f>-'Post Process Calc.'!$E11</f>
        <v>-5.5800455847837473E-4</v>
      </c>
      <c r="N7" s="240">
        <f>-'Post Process Calc.'!$E12</f>
        <v>-8.7973087056452954E-4</v>
      </c>
      <c r="O7" s="240">
        <f>-'Post Process Calc.'!$E13</f>
        <v>-1.1157669627752942E-3</v>
      </c>
      <c r="P7" s="240">
        <f>-'Post Process Calc.'!$E14</f>
        <v>-1.3751261408547026E-3</v>
      </c>
      <c r="Q7" s="240">
        <f>-'Post Process Calc.'!$E15</f>
        <v>-1.6424691424084001E-3</v>
      </c>
      <c r="R7" s="7"/>
      <c r="S7" s="7"/>
      <c r="T7" s="7"/>
      <c r="U7" s="7"/>
      <c r="V7" s="7"/>
    </row>
    <row r="8" spans="1:22" x14ac:dyDescent="0.15">
      <c r="A8" s="153" t="s">
        <v>70</v>
      </c>
      <c r="B8" s="237">
        <f>'Stoichiometric Ratios'!$L10*'Specific Rate Tables'!$B$16</f>
        <v>-5.0134596860922196E-4</v>
      </c>
      <c r="C8" s="237">
        <f>'Stoichiometric Ratios'!$P10*'Specific Rate Tables'!$C$16</f>
        <v>-5.0989424770337831E-4</v>
      </c>
      <c r="D8" s="154"/>
      <c r="E8" s="152" t="s">
        <v>70</v>
      </c>
      <c r="F8" s="240">
        <f>-'Post Process Calc.'!$F4</f>
        <v>-2.0645594906654918E-3</v>
      </c>
      <c r="G8" s="240">
        <f>-'Post Process Calc.'!$F5</f>
        <v>-1.7890030798287273E-3</v>
      </c>
      <c r="H8" s="240">
        <f>-'Post Process Calc.'!$F6</f>
        <v>-1.72786920179866E-3</v>
      </c>
      <c r="I8" s="240">
        <f>-'Post Process Calc.'!$F7</f>
        <v>-1.3375687419103228E-3</v>
      </c>
      <c r="J8" s="240">
        <f>-'Post Process Calc.'!$F8</f>
        <v>-1.1995993326117584E-3</v>
      </c>
      <c r="K8" s="240">
        <f>-'Post Process Calc.'!$F9</f>
        <v>-9.6353007056976996E-4</v>
      </c>
      <c r="L8" s="240">
        <f>-'Post Process Calc.'!$F10</f>
        <v>-9.2157393761971621E-4</v>
      </c>
      <c r="M8" s="240">
        <f>-'Post Process Calc.'!$F11</f>
        <v>-9.0822014853475476E-4</v>
      </c>
      <c r="N8" s="240">
        <f>-'Post Process Calc.'!$F12</f>
        <v>-9.1516155344010207E-4</v>
      </c>
      <c r="O8" s="240">
        <f>-'Post Process Calc.'!$F13</f>
        <v>-8.386222631081657E-4</v>
      </c>
      <c r="P8" s="240">
        <f>-'Post Process Calc.'!$F14</f>
        <v>-8.2094668844723674E-4</v>
      </c>
      <c r="Q8" s="240">
        <f>-'Post Process Calc.'!$F15</f>
        <v>-7.6028303757437791E-4</v>
      </c>
      <c r="R8" s="7"/>
      <c r="S8" s="7"/>
      <c r="T8" s="7"/>
      <c r="U8" s="7"/>
      <c r="V8" s="7"/>
    </row>
    <row r="9" spans="1:22" x14ac:dyDescent="0.15">
      <c r="A9" s="153" t="s">
        <v>71</v>
      </c>
      <c r="B9" s="237">
        <f>'Stoichiometric Ratios'!$L11*'Specific Rate Tables'!$B$16</f>
        <v>-6.2144733549006157E-3</v>
      </c>
      <c r="C9" s="237">
        <f>'Stoichiometric Ratios'!$P11*'Specific Rate Tables'!$C$16</f>
        <v>-3.7744204444221988E-3</v>
      </c>
      <c r="D9" s="154"/>
      <c r="E9" s="152" t="s">
        <v>71</v>
      </c>
      <c r="F9" s="240">
        <f>-'Post Process Calc.'!$G4</f>
        <v>-4.0039511041161512E-2</v>
      </c>
      <c r="G9" s="240">
        <f>-'Post Process Calc.'!$G5</f>
        <v>-3.4626826065946296E-2</v>
      </c>
      <c r="H9" s="240">
        <f>-'Post Process Calc.'!$G6</f>
        <v>-2.9508474876081943E-2</v>
      </c>
      <c r="I9" s="240">
        <f>-'Post Process Calc.'!$G7</f>
        <v>-1.9199446874384685E-2</v>
      </c>
      <c r="J9" s="240">
        <f>-'Post Process Calc.'!$G8</f>
        <v>-1.4458928505433788E-2</v>
      </c>
      <c r="K9" s="240">
        <f>-'Post Process Calc.'!$G9</f>
        <v>-8.0447412971538408E-3</v>
      </c>
      <c r="L9" s="240">
        <f>-'Post Process Calc.'!$G10</f>
        <v>-5.4506439192913685E-3</v>
      </c>
      <c r="M9" s="240">
        <f>-'Post Process Calc.'!$G11</f>
        <v>-3.0998395711594635E-3</v>
      </c>
      <c r="N9" s="240">
        <f>-'Post Process Calc.'!$G12</f>
        <v>-1.130060343520211E-3</v>
      </c>
      <c r="O9" s="240">
        <f>-'Post Process Calc.'!$G13</f>
        <v>2.8399346146440447E-4</v>
      </c>
      <c r="P9" s="240">
        <f>-'Post Process Calc.'!$G14</f>
        <v>5.8263650855326578E-4</v>
      </c>
      <c r="Q9" s="240">
        <f>-'Post Process Calc.'!$G15</f>
        <v>-6.6672611108534315E-4</v>
      </c>
      <c r="R9" s="7"/>
      <c r="S9" s="7"/>
      <c r="T9" s="7"/>
      <c r="U9" s="7"/>
      <c r="V9" s="7"/>
    </row>
    <row r="10" spans="1:22" x14ac:dyDescent="0.15">
      <c r="A10" s="153" t="s">
        <v>402</v>
      </c>
      <c r="B10" s="237">
        <f>'Stoichiometric Ratios'!$L12*'Specific Rate Tables'!$B$16</f>
        <v>-1.9986165803493479E-3</v>
      </c>
      <c r="C10" s="237">
        <f>'Stoichiometric Ratios'!$P12*'Specific Rate Tables'!$C$16</f>
        <v>-3.5702797220539839E-3</v>
      </c>
      <c r="D10" s="154"/>
      <c r="E10" s="152" t="s">
        <v>72</v>
      </c>
      <c r="F10" s="240">
        <f>-'Post Process Calc.'!$H4</f>
        <v>1.7736532325395475E-3</v>
      </c>
      <c r="G10" s="240">
        <f>-'Post Process Calc.'!$H5</f>
        <v>5.6650964162119366E-4</v>
      </c>
      <c r="H10" s="240">
        <f>-'Post Process Calc.'!$H6</f>
        <v>-2.2926178353968921E-3</v>
      </c>
      <c r="I10" s="240">
        <f>-'Post Process Calc.'!$H7</f>
        <v>-4.0791354172423997E-3</v>
      </c>
      <c r="J10" s="240">
        <f>-'Post Process Calc.'!$H8</f>
        <v>-5.3376747404116492E-3</v>
      </c>
      <c r="K10" s="240">
        <f>-'Post Process Calc.'!$H9</f>
        <v>-6.4094332012073329E-3</v>
      </c>
      <c r="L10" s="240">
        <f>-'Post Process Calc.'!$H10</f>
        <v>-7.4440866044825421E-3</v>
      </c>
      <c r="M10" s="240">
        <f>-'Post Process Calc.'!$H11</f>
        <v>-8.6526643960113669E-3</v>
      </c>
      <c r="N10" s="240">
        <f>-'Post Process Calc.'!$H12</f>
        <v>-9.8603494063895462E-3</v>
      </c>
      <c r="O10" s="240">
        <f>-'Post Process Calc.'!$H13</f>
        <v>-9.7747449158144904E-3</v>
      </c>
      <c r="P10" s="240">
        <f>-'Post Process Calc.'!$H14</f>
        <v>-9.7135193030078934E-3</v>
      </c>
      <c r="Q10" s="240">
        <f>-'Post Process Calc.'!$H15</f>
        <v>-8.2485176492285879E-3</v>
      </c>
      <c r="R10" s="7"/>
      <c r="S10" s="7"/>
      <c r="T10" s="7"/>
      <c r="U10" s="7"/>
      <c r="V10" s="7"/>
    </row>
    <row r="11" spans="1:22" x14ac:dyDescent="0.15">
      <c r="A11" s="153" t="s">
        <v>73</v>
      </c>
      <c r="B11" s="237">
        <f>-SUMIF('In Process Calc.'!$A$4:$A$93,"&lt;="&amp;NS,'In Process Calc.'!$AR$4:$AR$93)/COUNTIF('In Process Calc.'!$A$4:$A$93,"&lt;="&amp;NS)*240/25.474</f>
        <v>-8.5188633759655616E-2</v>
      </c>
      <c r="C11" s="237">
        <f>-SUMIF('In Process Calc.'!$A$4:$A$93,"&gt;"&amp;NS,'In Process Calc.'!$AR$4:$AR$93)/COUNTIF('In Process Calc.'!$A$4:$A$93,"&gt;"&amp;NS)*240/25.474</f>
        <v>1.4425096739168851E-2</v>
      </c>
      <c r="D11" s="154"/>
      <c r="E11" s="152" t="s">
        <v>73</v>
      </c>
      <c r="F11" s="239">
        <f>'Post Process Calc.'!$B4*240/25.474</f>
        <v>0.17600817063826249</v>
      </c>
      <c r="G11" s="239">
        <f>'Post Process Calc.'!$B5*240/25.474</f>
        <v>0.1597205987541814</v>
      </c>
      <c r="H11" s="239">
        <f>'Post Process Calc.'!$B6*240/25.474</f>
        <v>0.13219335802314308</v>
      </c>
      <c r="I11" s="239">
        <f>'Post Process Calc.'!$B7*240/25.474</f>
        <v>0.10455425119919828</v>
      </c>
      <c r="J11" s="239">
        <f>'Post Process Calc.'!$B8*240/25.474</f>
        <v>8.2917607393925244E-2</v>
      </c>
      <c r="K11" s="239">
        <f>'Post Process Calc.'!$B9*240/25.474</f>
        <v>5.2729978208604512E-2</v>
      </c>
      <c r="L11" s="239">
        <f>'Post Process Calc.'!$B10*240/25.474</f>
        <v>3.677014725829908E-2</v>
      </c>
      <c r="M11" s="239">
        <f>'Post Process Calc.'!$B11*240/25.474</f>
        <v>2.364242570107071E-2</v>
      </c>
      <c r="N11" s="239">
        <f>'Post Process Calc.'!$B12*240/25.474</f>
        <v>1.4492071609390172E-2</v>
      </c>
      <c r="O11" s="239">
        <f>'Post Process Calc.'!$B13*240/25.474</f>
        <v>8.3917172348583775E-3</v>
      </c>
      <c r="P11" s="239">
        <f>'Post Process Calc.'!$B14*240/25.474</f>
        <v>5.1505377860931283E-3</v>
      </c>
      <c r="Q11" s="239">
        <f>'Post Process Calc.'!$B15*240/25.474</f>
        <v>2.8454798330641491E-3</v>
      </c>
      <c r="R11" s="6"/>
      <c r="S11" s="6"/>
      <c r="T11" s="6"/>
      <c r="U11" s="6"/>
      <c r="V11" s="6"/>
    </row>
    <row r="12" spans="1:22" x14ac:dyDescent="0.15">
      <c r="A12" s="153" t="s">
        <v>74</v>
      </c>
      <c r="B12" s="237">
        <f>-B42</f>
        <v>0</v>
      </c>
      <c r="C12" s="237">
        <f>-C42</f>
        <v>0</v>
      </c>
      <c r="D12" s="154"/>
      <c r="E12" s="152" t="s">
        <v>74</v>
      </c>
      <c r="F12" s="239">
        <f>-F42</f>
        <v>0</v>
      </c>
      <c r="G12" s="239">
        <f t="shared" ref="G12:Q12" si="0">-G42</f>
        <v>0</v>
      </c>
      <c r="H12" s="239">
        <f t="shared" si="0"/>
        <v>0</v>
      </c>
      <c r="I12" s="239" t="e">
        <f t="shared" si="0"/>
        <v>#REF!</v>
      </c>
      <c r="J12" s="239">
        <f t="shared" si="0"/>
        <v>0</v>
      </c>
      <c r="K12" s="239">
        <f t="shared" si="0"/>
        <v>0</v>
      </c>
      <c r="L12" s="239">
        <f t="shared" si="0"/>
        <v>0</v>
      </c>
      <c r="M12" s="239" t="e">
        <f t="shared" si="0"/>
        <v>#REF!</v>
      </c>
      <c r="N12" s="239">
        <f t="shared" si="0"/>
        <v>0</v>
      </c>
      <c r="O12" s="239" t="e">
        <f t="shared" si="0"/>
        <v>#REF!</v>
      </c>
      <c r="P12" s="239" t="e">
        <f t="shared" si="0"/>
        <v>#REF!</v>
      </c>
      <c r="Q12" s="239" t="e">
        <f t="shared" si="0"/>
        <v>#REF!</v>
      </c>
      <c r="R12" s="6"/>
      <c r="S12" s="6"/>
      <c r="T12" s="6"/>
      <c r="U12" s="6"/>
      <c r="V12" s="6"/>
    </row>
    <row r="13" spans="1:22" x14ac:dyDescent="0.15">
      <c r="A13" s="153" t="s">
        <v>75</v>
      </c>
      <c r="B13" s="237">
        <f>'Stoichiometric Ratios'!$L13*'Specific Rate Tables'!$B$16</f>
        <v>-8.7937278577232525E-4</v>
      </c>
      <c r="C13" s="237">
        <f>'Stoichiometric Ratios'!$P13*'Specific Rate Tables'!$C$16</f>
        <v>-6.444422854260971E-4</v>
      </c>
      <c r="D13" s="156"/>
      <c r="E13" s="152" t="s">
        <v>75</v>
      </c>
      <c r="F13" s="240">
        <v>0</v>
      </c>
      <c r="G13" s="240">
        <v>0</v>
      </c>
      <c r="H13" s="240">
        <v>0</v>
      </c>
      <c r="I13" s="240">
        <v>0</v>
      </c>
      <c r="J13" s="240">
        <v>0</v>
      </c>
      <c r="K13" s="240">
        <v>0</v>
      </c>
      <c r="L13" s="240">
        <v>0</v>
      </c>
      <c r="M13" s="240">
        <v>0</v>
      </c>
      <c r="N13" s="240">
        <v>0</v>
      </c>
      <c r="O13" s="240">
        <v>0</v>
      </c>
      <c r="P13" s="240">
        <v>0</v>
      </c>
      <c r="Q13" s="240">
        <v>0</v>
      </c>
      <c r="R13" s="7"/>
      <c r="S13" s="7"/>
      <c r="T13" s="7"/>
      <c r="U13" s="7"/>
      <c r="V13" s="7"/>
    </row>
    <row r="14" spans="1:22" x14ac:dyDescent="0.15">
      <c r="A14" s="153" t="s">
        <v>76</v>
      </c>
      <c r="B14" s="238">
        <v>0</v>
      </c>
      <c r="C14" s="238">
        <v>0</v>
      </c>
      <c r="D14" s="156"/>
      <c r="E14" s="152" t="s">
        <v>76</v>
      </c>
      <c r="F14" s="240">
        <v>0</v>
      </c>
      <c r="G14" s="240">
        <v>0</v>
      </c>
      <c r="H14" s="240">
        <v>0</v>
      </c>
      <c r="I14" s="240">
        <v>0</v>
      </c>
      <c r="J14" s="240">
        <v>0</v>
      </c>
      <c r="K14" s="240">
        <v>0</v>
      </c>
      <c r="L14" s="240">
        <v>0</v>
      </c>
      <c r="M14" s="240">
        <v>0</v>
      </c>
      <c r="N14" s="240">
        <v>0</v>
      </c>
      <c r="O14" s="240">
        <v>0</v>
      </c>
      <c r="P14" s="240">
        <v>0</v>
      </c>
      <c r="Q14" s="240">
        <v>0</v>
      </c>
      <c r="R14" s="7"/>
      <c r="S14" s="7"/>
      <c r="T14" s="7"/>
      <c r="U14" s="7"/>
      <c r="V14" s="7"/>
    </row>
    <row r="15" spans="1:22" x14ac:dyDescent="0.15">
      <c r="A15" s="153" t="s">
        <v>77</v>
      </c>
      <c r="B15" s="237">
        <f>-SUMIF('In Process Calc.'!$A$4:$A$93,"&lt;="&amp;NS,'In Process Calc.'!$AZ$4:$AZ$93)/COUNTIF('In Process Calc.'!$A$4:$A$93,"&lt;="&amp;NS)</f>
        <v>-5.0605718745837726E-2</v>
      </c>
      <c r="C15" s="237">
        <f>-SUMIF('In Process Calc.'!$A$4:$A$93,"&gt;"&amp;NS,'In Process Calc.'!$AZ$4:$AZ$93)/COUNTIF('In Process Calc.'!$A$4:$A$93,"&gt;"&amp;NS)</f>
        <v>-5.0256016367963473E-2</v>
      </c>
      <c r="D15" s="156"/>
      <c r="E15" s="152" t="s">
        <v>77</v>
      </c>
      <c r="F15" s="240">
        <f>-'Post Process Calc.'!$J4</f>
        <v>-0.10510199672380871</v>
      </c>
      <c r="G15" s="240">
        <f>-'Post Process Calc.'!$J5</f>
        <v>-6.2135760398840535E-2</v>
      </c>
      <c r="H15" s="240">
        <f>-'Post Process Calc.'!$J6</f>
        <v>-4.8639340781537914E-2</v>
      </c>
      <c r="I15" s="240">
        <f>-'Post Process Calc.'!$J7</f>
        <v>-3.7445974689050317E-2</v>
      </c>
      <c r="J15" s="240">
        <f>-'Post Process Calc.'!$J8</f>
        <v>-3.5657107396964045E-2</v>
      </c>
      <c r="K15" s="240">
        <f>-'Post Process Calc.'!$J9</f>
        <v>-3.3192934305237579E-2</v>
      </c>
      <c r="L15" s="240">
        <f>-'Post Process Calc.'!$J10</f>
        <v>-3.5578259104492867E-2</v>
      </c>
      <c r="M15" s="240">
        <f>-'Post Process Calc.'!$J11</f>
        <v>-3.9845257699464419E-2</v>
      </c>
      <c r="N15" s="240">
        <f>-'Post Process Calc.'!$J12</f>
        <v>-4.5607189944550548E-2</v>
      </c>
      <c r="O15" s="240">
        <f>-'Post Process Calc.'!$J13</f>
        <v>-4.746539435413244E-2</v>
      </c>
      <c r="P15" s="240">
        <f>-'Post Process Calc.'!$J14</f>
        <v>-5.1475351116899437E-2</v>
      </c>
      <c r="Q15" s="240">
        <f>-'Post Process Calc.'!$J15</f>
        <v>-5.3317873513363902E-2</v>
      </c>
      <c r="R15" s="7"/>
      <c r="S15" s="7"/>
      <c r="T15" s="7"/>
      <c r="U15" s="7"/>
      <c r="V15" s="7"/>
    </row>
    <row r="16" spans="1:22" x14ac:dyDescent="0.15">
      <c r="A16" s="153" t="s">
        <v>408</v>
      </c>
      <c r="B16" s="237">
        <f>'Stoichiometric Ratios'!L4*'Specific Rate Tables'!B15</f>
        <v>7.1324539219578642E-4</v>
      </c>
      <c r="C16" s="237">
        <f>'Stoichiometric Ratios'!P4*'Specific Rate Tables'!C15</f>
        <v>-4.4046774608117985E-4</v>
      </c>
      <c r="D16" s="156"/>
      <c r="E16" s="152" t="s">
        <v>78</v>
      </c>
      <c r="F16" s="240">
        <f>-'Post Process Calc.'!$K4</f>
        <v>2.4712119977088262E-3</v>
      </c>
      <c r="G16" s="240">
        <f>-'Post Process Calc.'!$K5</f>
        <v>1.704950822015491E-3</v>
      </c>
      <c r="H16" s="240">
        <f>-'Post Process Calc.'!$K6</f>
        <v>1.321511016946575E-3</v>
      </c>
      <c r="I16" s="240">
        <f>-'Post Process Calc.'!$K7</f>
        <v>8.6637884863398731E-4</v>
      </c>
      <c r="J16" s="240">
        <f>-'Post Process Calc.'!$K8</f>
        <v>6.8285689260792445E-4</v>
      </c>
      <c r="K16" s="240">
        <f>-'Post Process Calc.'!$K9</f>
        <v>4.3580745553101576E-4</v>
      </c>
      <c r="L16" s="240">
        <f>-'Post Process Calc.'!$K10</f>
        <v>3.4201309165245001E-4</v>
      </c>
      <c r="M16" s="240">
        <f>-'Post Process Calc.'!$K11</f>
        <v>2.4804468954868773E-4</v>
      </c>
      <c r="N16" s="240">
        <f>-'Post Process Calc.'!$K12</f>
        <v>1.436160807059934E-4</v>
      </c>
      <c r="O16" s="240">
        <f>-'Post Process Calc.'!$K13</f>
        <v>5.1973684887056831E-6</v>
      </c>
      <c r="P16" s="240">
        <f>-'Post Process Calc.'!$K14</f>
        <v>-1.3166522068257675E-4</v>
      </c>
      <c r="Q16" s="240">
        <f>-'Post Process Calc.'!$K15</f>
        <v>-3.2826555310654814E-4</v>
      </c>
      <c r="R16" s="7"/>
      <c r="S16" s="7"/>
      <c r="T16" s="7"/>
      <c r="U16" s="7"/>
      <c r="V16" s="7"/>
    </row>
    <row r="17" spans="1:22" x14ac:dyDescent="0.15">
      <c r="A17" s="153" t="s">
        <v>401</v>
      </c>
      <c r="B17" s="237">
        <f>'Stoichiometric Ratios'!$L14*'Specific Rate Tables'!$B$16</f>
        <v>2.4573424352547424E-3</v>
      </c>
      <c r="C17" s="237">
        <f>'Stoichiometric Ratios'!$P14*'Specific Rate Tables'!$C$16</f>
        <v>2.1291702913865863E-4</v>
      </c>
      <c r="D17" s="156"/>
      <c r="E17" s="152" t="s">
        <v>79</v>
      </c>
      <c r="F17" s="240">
        <f>-'Post Process Calc.'!$L4</f>
        <v>6.4684744409912159E-3</v>
      </c>
      <c r="G17" s="240">
        <f>-'Post Process Calc.'!$L5</f>
        <v>5.1757095071518046E-3</v>
      </c>
      <c r="H17" s="240">
        <f>-'Post Process Calc.'!$L6</f>
        <v>4.4479176530771349E-3</v>
      </c>
      <c r="I17" s="240">
        <f>-'Post Process Calc.'!$L7</f>
        <v>3.0578053949072296E-3</v>
      </c>
      <c r="J17" s="240">
        <f>-'Post Process Calc.'!$L8</f>
        <v>2.4603380372059083E-3</v>
      </c>
      <c r="K17" s="240">
        <f>-'Post Process Calc.'!$L9</f>
        <v>1.5906176243253942E-3</v>
      </c>
      <c r="L17" s="240">
        <f>-'Post Process Calc.'!$L10</f>
        <v>1.2461406051047952E-3</v>
      </c>
      <c r="M17" s="240">
        <f>-'Post Process Calc.'!$L11</f>
        <v>8.9455985795282365E-4</v>
      </c>
      <c r="N17" s="240">
        <f>-'Post Process Calc.'!$L12</f>
        <v>5.0751759668692228E-4</v>
      </c>
      <c r="O17" s="240">
        <f>-'Post Process Calc.'!$L13</f>
        <v>1.3770435192188103E-5</v>
      </c>
      <c r="P17" s="240">
        <f>-'Post Process Calc.'!$L14</f>
        <v>-4.5064177800426393E-4</v>
      </c>
      <c r="Q17" s="240">
        <f>-'Post Process Calc.'!$L15</f>
        <v>-1.076143217547561E-3</v>
      </c>
      <c r="R17" s="7"/>
      <c r="S17" s="7"/>
      <c r="T17" s="7"/>
      <c r="U17" s="7"/>
      <c r="V17" s="7"/>
    </row>
    <row r="18" spans="1:22" x14ac:dyDescent="0.15">
      <c r="A18" s="153" t="s">
        <v>80</v>
      </c>
      <c r="B18" s="237">
        <f>'Stoichiometric Ratios'!$L15*'Specific Rate Tables'!$B$16</f>
        <v>2.3585569922703444E-3</v>
      </c>
      <c r="C18" s="237">
        <f>'Stoichiometric Ratios'!$P15*'Specific Rate Tables'!$C$16</f>
        <v>1.9209870310575208E-3</v>
      </c>
      <c r="D18" s="156"/>
      <c r="E18" s="152" t="s">
        <v>80</v>
      </c>
      <c r="F18" s="240">
        <f>-'Post Process Calc.'!$M4</f>
        <v>1.4943127769928011E-2</v>
      </c>
      <c r="G18" s="240">
        <f>-'Post Process Calc.'!$M5</f>
        <v>1.0539830296237212E-2</v>
      </c>
      <c r="H18" s="240">
        <f>-'Post Process Calc.'!$M6</f>
        <v>8.560265783302894E-3</v>
      </c>
      <c r="I18" s="240">
        <f>-'Post Process Calc.'!$M7</f>
        <v>5.9553093152356646E-3</v>
      </c>
      <c r="J18" s="240">
        <f>-'Post Process Calc.'!$M8</f>
        <v>4.9936598530263996E-3</v>
      </c>
      <c r="K18" s="240">
        <f>-'Post Process Calc.'!$M9</f>
        <v>3.6668429153593491E-3</v>
      </c>
      <c r="L18" s="240">
        <f>-'Post Process Calc.'!$M10</f>
        <v>3.3223049975922973E-3</v>
      </c>
      <c r="M18" s="240">
        <f>-'Post Process Calc.'!$M11</f>
        <v>3.0912342882600434E-3</v>
      </c>
      <c r="N18" s="240">
        <f>-'Post Process Calc.'!$M12</f>
        <v>2.934651490492983E-3</v>
      </c>
      <c r="O18" s="240">
        <f>-'Post Process Calc.'!$M13</f>
        <v>2.5116115129721643E-3</v>
      </c>
      <c r="P18" s="240">
        <f>-'Post Process Calc.'!$M14</f>
        <v>2.2946795300698548E-3</v>
      </c>
      <c r="Q18" s="240">
        <f>-'Post Process Calc.'!$M15</f>
        <v>1.9089393515473274E-3</v>
      </c>
      <c r="R18" s="7"/>
      <c r="S18" s="7"/>
      <c r="T18" s="7"/>
      <c r="U18" s="7"/>
      <c r="V18" s="7"/>
    </row>
    <row r="19" spans="1:22" x14ac:dyDescent="0.15">
      <c r="A19" s="153" t="s">
        <v>81</v>
      </c>
      <c r="B19" s="237">
        <f>'Stoichiometric Ratios'!$L16*'Specific Rate Tables'!$B$16</f>
        <v>-4.3452506652097943E-4</v>
      </c>
      <c r="C19" s="237">
        <f>'Stoichiometric Ratios'!$P16*'Specific Rate Tables'!$C$16</f>
        <v>-4.4514326236682282E-4</v>
      </c>
      <c r="D19" s="156"/>
      <c r="E19" s="152" t="s">
        <v>81</v>
      </c>
      <c r="F19" s="240">
        <f>-'Post Process Calc.'!$N4</f>
        <v>-4.5178838190933152E-3</v>
      </c>
      <c r="G19" s="240">
        <f>-'Post Process Calc.'!$N5</f>
        <v>-2.4517555405988733E-3</v>
      </c>
      <c r="H19" s="240">
        <f>-'Post Process Calc.'!$N6</f>
        <v>-1.4611152426646813E-3</v>
      </c>
      <c r="I19" s="240">
        <f>-'Post Process Calc.'!$N7</f>
        <v>-8.0784040827635423E-4</v>
      </c>
      <c r="J19" s="240">
        <f>-'Post Process Calc.'!$N8</f>
        <v>-5.8893742819564408E-4</v>
      </c>
      <c r="K19" s="240">
        <f>-'Post Process Calc.'!$N9</f>
        <v>-3.8558165065739089E-4</v>
      </c>
      <c r="L19" s="240">
        <f>-'Post Process Calc.'!$N10</f>
        <v>-3.5631821612501545E-4</v>
      </c>
      <c r="M19" s="240">
        <f>-'Post Process Calc.'!$N11</f>
        <v>-3.7499482878037595E-4</v>
      </c>
      <c r="N19" s="240">
        <f>-'Post Process Calc.'!$N12</f>
        <v>-4.463603163665454E-4</v>
      </c>
      <c r="O19" s="240">
        <f>-'Post Process Calc.'!$N13</f>
        <v>-5.2876325816910688E-4</v>
      </c>
      <c r="P19" s="240">
        <f>-'Post Process Calc.'!$N14</f>
        <v>-6.7656107791077766E-4</v>
      </c>
      <c r="Q19" s="240">
        <f>-'Post Process Calc.'!$N15</f>
        <v>-8.9903901906646859E-4</v>
      </c>
      <c r="R19" s="7"/>
      <c r="S19" s="7"/>
      <c r="T19" s="7"/>
      <c r="U19" s="7"/>
      <c r="V19" s="7"/>
    </row>
    <row r="20" spans="1:22" x14ac:dyDescent="0.15">
      <c r="A20" s="153" t="s">
        <v>82</v>
      </c>
      <c r="B20" s="237">
        <f>'Stoichiometric Ratios'!$L17*'Specific Rate Tables'!$B$16</f>
        <v>-9.167055649064675E-4</v>
      </c>
      <c r="C20" s="237">
        <f>'Stoichiometric Ratios'!$P17*'Specific Rate Tables'!$C$16</f>
        <v>-9.5490413482955433E-4</v>
      </c>
      <c r="D20" s="156"/>
      <c r="E20" s="152" t="s">
        <v>82</v>
      </c>
      <c r="F20" s="240">
        <f>-'Post Process Calc.'!$O4</f>
        <v>-4.5090902484251133E-3</v>
      </c>
      <c r="G20" s="240">
        <f>-'Post Process Calc.'!$O5</f>
        <v>-3.5432274744586034E-3</v>
      </c>
      <c r="H20" s="240">
        <f>-'Post Process Calc.'!$O6</f>
        <v>-3.199625047416371E-3</v>
      </c>
      <c r="I20" s="240">
        <f>-'Post Process Calc.'!$O7</f>
        <v>-2.3998783021295838E-3</v>
      </c>
      <c r="J20" s="240">
        <f>-'Post Process Calc.'!$O8</f>
        <v>-2.121654923544011E-3</v>
      </c>
      <c r="K20" s="240">
        <f>-'Post Process Calc.'!$O9</f>
        <v>-1.6872973705253946E-3</v>
      </c>
      <c r="L20" s="240">
        <f>-'Post Process Calc.'!$O10</f>
        <v>-1.6147647004134294E-3</v>
      </c>
      <c r="M20" s="240">
        <f>-'Post Process Calc.'!$O11</f>
        <v>-1.6027638642167185E-3</v>
      </c>
      <c r="N20" s="240">
        <f>-'Post Process Calc.'!$O12</f>
        <v>-1.6392645331446323E-3</v>
      </c>
      <c r="O20" s="240">
        <f>-'Post Process Calc.'!$O13</f>
        <v>-1.5411745844916981E-3</v>
      </c>
      <c r="P20" s="240">
        <f>-'Post Process Calc.'!$O14</f>
        <v>-1.5587094836280438E-3</v>
      </c>
      <c r="Q20" s="240">
        <f>-'Post Process Calc.'!$O15</f>
        <v>-1.5276760979093297E-3</v>
      </c>
      <c r="R20" s="7"/>
      <c r="S20" s="7"/>
      <c r="T20" s="7"/>
      <c r="U20" s="7"/>
      <c r="V20" s="7"/>
    </row>
    <row r="21" spans="1:22" x14ac:dyDescent="0.15">
      <c r="A21" s="153" t="s">
        <v>83</v>
      </c>
      <c r="B21" s="237">
        <f>'Stoichiometric Ratios'!L5*'Specific Rate Tables'!B15</f>
        <v>-6.5850037461485651E-4</v>
      </c>
      <c r="C21" s="237">
        <f>'Stoichiometric Ratios'!P5*'Specific Rate Tables'!C15</f>
        <v>1.0726612685762353E-4</v>
      </c>
      <c r="D21" s="156"/>
      <c r="E21" s="152" t="s">
        <v>83</v>
      </c>
      <c r="F21" s="240">
        <f>'Post Process Calc.'!$P4</f>
        <v>8.2692283329692487E-2</v>
      </c>
      <c r="G21" s="240">
        <f>'Post Process Calc.'!$P5</f>
        <v>5.5301062268909067E-2</v>
      </c>
      <c r="H21" s="240">
        <f>'Post Process Calc.'!$P6</f>
        <v>1.0219837574257869E-2</v>
      </c>
      <c r="I21" s="240">
        <f>'Post Process Calc.'!$P7</f>
        <v>-1.264836030848745E-2</v>
      </c>
      <c r="J21" s="240">
        <f>'Post Process Calc.'!$P8</f>
        <v>-1.8416798579825006E-2</v>
      </c>
      <c r="K21" s="240">
        <f>'Post Process Calc.'!$P9</f>
        <v>-1.4818607822008107E-2</v>
      </c>
      <c r="L21" s="240">
        <f>'Post Process Calc.'!$P10</f>
        <v>-1.0144932794758641E-2</v>
      </c>
      <c r="M21" s="240">
        <f>'Post Process Calc.'!$P11</f>
        <v>-4.1447103191398892E-3</v>
      </c>
      <c r="N21" s="240">
        <f>'Post Process Calc.'!$P12</f>
        <v>9.9285665790360298E-4</v>
      </c>
      <c r="O21" s="240">
        <f>'Post Process Calc.'!$P13</f>
        <v>2.6488528049648723E-3</v>
      </c>
      <c r="P21" s="240">
        <f>'Post Process Calc.'!$P14</f>
        <v>4.5128101374564605E-4</v>
      </c>
      <c r="Q21" s="240">
        <f>'Post Process Calc.'!$P15</f>
        <v>-4.3130706517301078E-3</v>
      </c>
      <c r="R21" s="7"/>
      <c r="S21" s="7"/>
      <c r="T21" s="7"/>
      <c r="U21" s="7"/>
      <c r="V21" s="7"/>
    </row>
    <row r="22" spans="1:22" x14ac:dyDescent="0.15">
      <c r="A22" s="153" t="s">
        <v>84</v>
      </c>
      <c r="B22" s="237">
        <f>'Stoichiometric Ratios'!$L18*'Specific Rate Tables'!$B$16</f>
        <v>-1.788957808388195E-3</v>
      </c>
      <c r="C22" s="237">
        <f>'Stoichiometric Ratios'!$P18*'Specific Rate Tables'!$C$16</f>
        <v>-1.8776423270936203E-3</v>
      </c>
      <c r="D22" s="156"/>
      <c r="E22" s="152" t="s">
        <v>84</v>
      </c>
      <c r="F22" s="240">
        <f>-'Post Process Calc.'!$Q4</f>
        <v>-6.1553336403672738E-3</v>
      </c>
      <c r="G22" s="240">
        <f>-'Post Process Calc.'!$Q5</f>
        <v>-5.9366788514535326E-3</v>
      </c>
      <c r="H22" s="240">
        <f>-'Post Process Calc.'!$Q6</f>
        <v>-6.1231734067740407E-3</v>
      </c>
      <c r="I22" s="240">
        <f>-'Post Process Calc.'!$Q7</f>
        <v>-4.8904972122034204E-3</v>
      </c>
      <c r="J22" s="240">
        <f>-'Post Process Calc.'!$Q8</f>
        <v>-4.4573173908811718E-3</v>
      </c>
      <c r="K22" s="240">
        <f>-'Post Process Calc.'!$Q9</f>
        <v>-3.6410338754809643E-3</v>
      </c>
      <c r="L22" s="240">
        <f>-'Post Process Calc.'!$Q10</f>
        <v>-3.5080203390664959E-3</v>
      </c>
      <c r="M22" s="240">
        <f>-'Post Process Calc.'!$Q11</f>
        <v>-3.4749358207483137E-3</v>
      </c>
      <c r="N22" s="240">
        <f>-'Post Process Calc.'!$Q12</f>
        <v>-3.5096255835337965E-3</v>
      </c>
      <c r="O22" s="240">
        <f>-'Post Process Calc.'!$Q13</f>
        <v>-3.2132622838466694E-3</v>
      </c>
      <c r="P22" s="240">
        <f>-'Post Process Calc.'!$Q14</f>
        <v>-3.1328656090308157E-3</v>
      </c>
      <c r="Q22" s="240">
        <f>-'Post Process Calc.'!$Q15</f>
        <v>-2.8715807790082137E-3</v>
      </c>
      <c r="R22" s="7"/>
      <c r="S22" s="7"/>
      <c r="T22" s="7"/>
      <c r="U22" s="7"/>
      <c r="V22" s="7"/>
    </row>
    <row r="23" spans="1:22" x14ac:dyDescent="0.15">
      <c r="A23" s="153" t="s">
        <v>85</v>
      </c>
      <c r="B23" s="237">
        <f>'Stoichiometric Ratios'!$L19*'Specific Rate Tables'!$B$16</f>
        <v>-8.3973854539259234E-4</v>
      </c>
      <c r="C23" s="237">
        <f>'Stoichiometric Ratios'!$P19*'Specific Rate Tables'!$C$16</f>
        <v>-8.9638613745721824E-4</v>
      </c>
      <c r="D23" s="156"/>
      <c r="E23" s="152" t="s">
        <v>85</v>
      </c>
      <c r="F23" s="240">
        <f>-'Post Process Calc.'!$R4</f>
        <v>-2.5075657021013105E-3</v>
      </c>
      <c r="G23" s="240">
        <f>-'Post Process Calc.'!$R5</f>
        <v>-2.6737168497486751E-3</v>
      </c>
      <c r="H23" s="240">
        <f>-'Post Process Calc.'!$R6</f>
        <v>-2.9027430262846465E-3</v>
      </c>
      <c r="I23" s="240">
        <f>-'Post Process Calc.'!$R7</f>
        <v>-2.3686780208969026E-3</v>
      </c>
      <c r="J23" s="240">
        <f>-'Post Process Calc.'!$R8</f>
        <v>-2.1805534487747739E-3</v>
      </c>
      <c r="K23" s="240">
        <f>-'Post Process Calc.'!$R9</f>
        <v>-1.7971683135068366E-3</v>
      </c>
      <c r="L23" s="240">
        <f>-'Post Process Calc.'!$R10</f>
        <v>-1.7361466333842205E-3</v>
      </c>
      <c r="M23" s="240">
        <f>-'Post Process Calc.'!$R11</f>
        <v>-1.7203575826864803E-3</v>
      </c>
      <c r="N23" s="240">
        <f>-'Post Process Calc.'!$R12</f>
        <v>-1.7331729380839953E-3</v>
      </c>
      <c r="O23" s="240">
        <f>-'Post Process Calc.'!$R13</f>
        <v>-1.5767975398700007E-3</v>
      </c>
      <c r="P23" s="240">
        <f>-'Post Process Calc.'!$R14</f>
        <v>-1.5227395901216696E-3</v>
      </c>
      <c r="Q23" s="240">
        <f>-'Post Process Calc.'!$R15</f>
        <v>-1.3693942834080372E-3</v>
      </c>
      <c r="R23" s="7"/>
      <c r="S23" s="7"/>
      <c r="T23" s="7"/>
      <c r="U23" s="7"/>
      <c r="V23" s="7"/>
    </row>
    <row r="24" spans="1:22" x14ac:dyDescent="0.15">
      <c r="A24" s="153" t="s">
        <v>86</v>
      </c>
      <c r="B24" s="237">
        <v>0</v>
      </c>
      <c r="C24" s="237">
        <v>0</v>
      </c>
      <c r="D24" s="156"/>
      <c r="E24" s="152" t="s">
        <v>86</v>
      </c>
      <c r="F24" s="240">
        <v>0</v>
      </c>
      <c r="G24" s="240">
        <v>0</v>
      </c>
      <c r="H24" s="240">
        <v>0</v>
      </c>
      <c r="I24" s="240">
        <v>0</v>
      </c>
      <c r="J24" s="240">
        <v>0</v>
      </c>
      <c r="K24" s="240">
        <v>0</v>
      </c>
      <c r="L24" s="240">
        <v>0</v>
      </c>
      <c r="M24" s="240">
        <v>0</v>
      </c>
      <c r="N24" s="240">
        <v>0</v>
      </c>
      <c r="O24" s="240">
        <v>0</v>
      </c>
      <c r="P24" s="240">
        <v>0</v>
      </c>
      <c r="Q24" s="240">
        <v>0</v>
      </c>
      <c r="R24" s="7"/>
      <c r="S24" s="7"/>
      <c r="T24" s="7"/>
      <c r="U24" s="7"/>
      <c r="V24" s="7"/>
    </row>
    <row r="25" spans="1:22" x14ac:dyDescent="0.15">
      <c r="A25" s="153" t="s">
        <v>87</v>
      </c>
      <c r="B25" s="237">
        <f>'Stoichiometric Ratios'!$L20*'Specific Rate Tables'!$B$16</f>
        <v>-2.6317438188472152E-4</v>
      </c>
      <c r="C25" s="237">
        <f>'Stoichiometric Ratios'!$P20*'Specific Rate Tables'!$C$16</f>
        <v>-2.7643381033585097E-4</v>
      </c>
      <c r="D25" s="156"/>
      <c r="E25" s="152" t="s">
        <v>87</v>
      </c>
      <c r="F25" s="240">
        <f>-'Post Process Calc.'!$S4</f>
        <v>-1.5154319851470729E-3</v>
      </c>
      <c r="G25" s="240">
        <f>-'Post Process Calc.'!$S5</f>
        <v>-1.082337087942509E-3</v>
      </c>
      <c r="H25" s="240">
        <f>-'Post Process Calc.'!$S6</f>
        <v>-9.0399304734386154E-4</v>
      </c>
      <c r="I25" s="240">
        <f>-'Post Process Calc.'!$S7</f>
        <v>-6.5068530625882572E-4</v>
      </c>
      <c r="J25" s="240">
        <f>-'Post Process Calc.'!$S8</f>
        <v>-5.6386080026713057E-4</v>
      </c>
      <c r="K25" s="240">
        <f>-'Post Process Calc.'!$S9</f>
        <v>-4.4181221651412724E-4</v>
      </c>
      <c r="L25" s="240">
        <f>-'Post Process Calc.'!$S10</f>
        <v>-4.2283256331067647E-4</v>
      </c>
      <c r="M25" s="240">
        <f>-'Post Process Calc.'!$S11</f>
        <v>-4.2347709900046111E-4</v>
      </c>
      <c r="N25" s="240">
        <f>-'Post Process Calc.'!$S12</f>
        <v>-4.4149025175060062E-4</v>
      </c>
      <c r="O25" s="240">
        <f>-'Post Process Calc.'!$S13</f>
        <v>-4.2853353318691892E-4</v>
      </c>
      <c r="P25" s="240">
        <f>-'Post Process Calc.'!$S14</f>
        <v>-4.5034455050512384E-4</v>
      </c>
      <c r="Q25" s="240">
        <f>-'Post Process Calc.'!$S15</f>
        <v>-4.690602162303453E-4</v>
      </c>
      <c r="R25" s="7"/>
      <c r="S25" s="7"/>
      <c r="T25" s="7"/>
      <c r="U25" s="7"/>
      <c r="V25" s="7"/>
    </row>
    <row r="26" spans="1:22" x14ac:dyDescent="0.15">
      <c r="A26" s="153" t="s">
        <v>88</v>
      </c>
      <c r="B26" s="237">
        <f>'Stoichiometric Ratios'!$L21*'Specific Rate Tables'!$B$16</f>
        <v>-1.4642393417647464E-2</v>
      </c>
      <c r="C26" s="237">
        <f>'Stoichiometric Ratios'!$P21*'Specific Rate Tables'!$C$16</f>
        <v>-1.4817420518615186E-3</v>
      </c>
      <c r="D26" s="156"/>
      <c r="E26" s="152" t="s">
        <v>88</v>
      </c>
      <c r="F26" s="240">
        <f>'Post Process Calc.'!$T4</f>
        <v>3.1627237952701136E-2</v>
      </c>
      <c r="G26" s="240">
        <f>'Post Process Calc.'!$T5</f>
        <v>2.4268214052021932E-2</v>
      </c>
      <c r="H26" s="240">
        <f>'Post Process Calc.'!$T6</f>
        <v>2.12935990825792E-2</v>
      </c>
      <c r="I26" s="240">
        <f>'Post Process Calc.'!$T7</f>
        <v>1.556969560353285E-2</v>
      </c>
      <c r="J26" s="240">
        <f>'Post Process Calc.'!$T8</f>
        <v>1.347594491370528E-2</v>
      </c>
      <c r="K26" s="240">
        <f>'Post Process Calc.'!$T9</f>
        <v>1.0318915872931057E-2</v>
      </c>
      <c r="L26" s="240">
        <f>'Post Process Calc.'!$T10</f>
        <v>9.58209208287099E-3</v>
      </c>
      <c r="M26" s="240">
        <f>'Post Process Calc.'!$T11</f>
        <v>9.1418413805644163E-3</v>
      </c>
      <c r="N26" s="240">
        <f>'Post Process Calc.'!$T12</f>
        <v>8.8937358412664435E-3</v>
      </c>
      <c r="O26" s="240">
        <f>'Post Process Calc.'!$T13</f>
        <v>7.8121084196453791E-3</v>
      </c>
      <c r="P26" s="240">
        <f>'Post Process Calc.'!$T14</f>
        <v>7.3129009604403156E-3</v>
      </c>
      <c r="Q26" s="240">
        <f>'Post Process Calc.'!$T15</f>
        <v>6.3020678003225467E-3</v>
      </c>
      <c r="R26" s="7"/>
      <c r="S26" s="7"/>
      <c r="T26" s="7"/>
      <c r="U26" s="7"/>
      <c r="V26" s="7"/>
    </row>
    <row r="27" spans="1:22" x14ac:dyDescent="0.15">
      <c r="A27" s="153" t="s">
        <v>89</v>
      </c>
      <c r="B27" s="238">
        <v>0</v>
      </c>
      <c r="C27" s="238">
        <v>0</v>
      </c>
      <c r="D27" s="156"/>
      <c r="E27" s="152" t="s">
        <v>89</v>
      </c>
      <c r="F27" s="240">
        <v>0</v>
      </c>
      <c r="G27" s="240">
        <v>0</v>
      </c>
      <c r="H27" s="240">
        <v>0</v>
      </c>
      <c r="I27" s="240">
        <v>0</v>
      </c>
      <c r="J27" s="240">
        <v>0</v>
      </c>
      <c r="K27" s="240">
        <v>0</v>
      </c>
      <c r="L27" s="240">
        <v>0</v>
      </c>
      <c r="M27" s="240">
        <v>0</v>
      </c>
      <c r="N27" s="240">
        <v>0</v>
      </c>
      <c r="O27" s="240">
        <v>0</v>
      </c>
      <c r="P27" s="240">
        <v>0</v>
      </c>
      <c r="Q27" s="240">
        <v>0</v>
      </c>
      <c r="R27" s="7"/>
      <c r="S27" s="7"/>
      <c r="T27" s="7"/>
      <c r="U27" s="7"/>
      <c r="V27" s="7"/>
    </row>
    <row r="28" spans="1:22" x14ac:dyDescent="0.15">
      <c r="A28" s="153" t="s">
        <v>90</v>
      </c>
      <c r="B28" s="237">
        <f>'Stoichiometric Ratios'!$L22*'Specific Rate Tables'!$B$16</f>
        <v>-4.1508908831667965E-4</v>
      </c>
      <c r="C28" s="237">
        <f>'Stoichiometric Ratios'!$P22*'Specific Rate Tables'!$C$16</f>
        <v>-4.297487672712E-4</v>
      </c>
      <c r="D28" s="156"/>
      <c r="E28" s="152" t="s">
        <v>90</v>
      </c>
      <c r="F28" s="240">
        <f>-'Post Process Calc.'!$U4</f>
        <v>-1.919157880824054E-3</v>
      </c>
      <c r="G28" s="240">
        <f>-'Post Process Calc.'!$U5</f>
        <v>-1.5981358672566837E-3</v>
      </c>
      <c r="H28" s="240">
        <f>-'Post Process Calc.'!$U6</f>
        <v>-1.5022541272914859E-3</v>
      </c>
      <c r="I28" s="240">
        <f>-'Post Process Calc.'!$U7</f>
        <v>-1.147416227599976E-3</v>
      </c>
      <c r="J28" s="240">
        <f>-'Post Process Calc.'!$U8</f>
        <v>-1.0220066985444044E-3</v>
      </c>
      <c r="K28" s="240">
        <f>-'Post Process Calc.'!$U9</f>
        <v>-8.1532680297289174E-4</v>
      </c>
      <c r="L28" s="240">
        <f>-'Post Process Calc.'!$U10</f>
        <v>-7.7789037227006519E-4</v>
      </c>
      <c r="M28" s="240">
        <f>-'Post Process Calc.'!$U11</f>
        <v>-7.6580896667041221E-4</v>
      </c>
      <c r="N28" s="240">
        <f>-'Post Process Calc.'!$U12</f>
        <v>-7.7223758428146745E-4</v>
      </c>
      <c r="O28" s="240">
        <f>-'Post Process Calc.'!$U13</f>
        <v>-7.0981222959619274E-4</v>
      </c>
      <c r="P28" s="240">
        <f>-'Post Process Calc.'!$U14</f>
        <v>-6.9832251390960348E-4</v>
      </c>
      <c r="Q28" s="240">
        <f>-'Post Process Calc.'!$U15</f>
        <v>-6.5321605912714359E-4</v>
      </c>
      <c r="R28" s="7"/>
      <c r="S28" s="7"/>
      <c r="T28" s="7"/>
      <c r="U28" s="7"/>
      <c r="V28" s="7"/>
    </row>
    <row r="29" spans="1:22" x14ac:dyDescent="0.15">
      <c r="A29" s="153" t="s">
        <v>91</v>
      </c>
      <c r="B29" s="237">
        <f>'Stoichiometric Ratios'!$L23*'Specific Rate Tables'!$B$16</f>
        <v>-5.0134596860922196E-4</v>
      </c>
      <c r="C29" s="237">
        <f>'Stoichiometric Ratios'!$P23*'Specific Rate Tables'!$C$16</f>
        <v>-5.0989424770337831E-4</v>
      </c>
      <c r="D29" s="156"/>
      <c r="E29" s="152" t="s">
        <v>91</v>
      </c>
      <c r="F29" s="240">
        <v>0</v>
      </c>
      <c r="G29" s="240">
        <v>0</v>
      </c>
      <c r="H29" s="240">
        <v>0</v>
      </c>
      <c r="I29" s="240">
        <v>0</v>
      </c>
      <c r="J29" s="240">
        <v>0</v>
      </c>
      <c r="K29" s="240">
        <v>0</v>
      </c>
      <c r="L29" s="240">
        <v>0</v>
      </c>
      <c r="M29" s="240">
        <v>0</v>
      </c>
      <c r="N29" s="240">
        <v>0</v>
      </c>
      <c r="O29" s="240">
        <v>0</v>
      </c>
      <c r="P29" s="240">
        <v>0</v>
      </c>
      <c r="Q29" s="240">
        <v>0</v>
      </c>
      <c r="R29" s="7"/>
      <c r="S29" s="7"/>
      <c r="T29" s="7"/>
      <c r="U29" s="7"/>
      <c r="V29" s="7"/>
    </row>
    <row r="30" spans="1:22" x14ac:dyDescent="0.15">
      <c r="A30" s="153" t="s">
        <v>92</v>
      </c>
      <c r="B30" s="237">
        <v>0</v>
      </c>
      <c r="C30" s="237">
        <v>0</v>
      </c>
      <c r="D30" s="156"/>
      <c r="E30" s="152" t="s">
        <v>92</v>
      </c>
      <c r="F30" s="240">
        <v>0</v>
      </c>
      <c r="G30" s="240">
        <v>0</v>
      </c>
      <c r="H30" s="240">
        <v>0</v>
      </c>
      <c r="I30" s="240">
        <v>0</v>
      </c>
      <c r="J30" s="240">
        <v>0</v>
      </c>
      <c r="K30" s="240">
        <v>0</v>
      </c>
      <c r="L30" s="240">
        <v>0</v>
      </c>
      <c r="M30" s="240">
        <v>0</v>
      </c>
      <c r="N30" s="240">
        <v>0</v>
      </c>
      <c r="O30" s="240">
        <v>0</v>
      </c>
      <c r="P30" s="240">
        <v>0</v>
      </c>
      <c r="Q30" s="240">
        <v>0</v>
      </c>
      <c r="R30" s="7"/>
      <c r="S30" s="7"/>
      <c r="T30" s="7"/>
      <c r="U30" s="7"/>
      <c r="V30" s="7"/>
    </row>
    <row r="31" spans="1:22" x14ac:dyDescent="0.15">
      <c r="A31" s="153" t="s">
        <v>93</v>
      </c>
      <c r="B31" s="237">
        <f>'Stoichiometric Ratios'!$L24*'Specific Rate Tables'!$B$16</f>
        <v>-3.4367279114424294E-3</v>
      </c>
      <c r="C31" s="237">
        <f>'Stoichiometric Ratios'!$P24*'Specific Rate Tables'!$C$16</f>
        <v>-3.0526550816472246E-3</v>
      </c>
      <c r="D31" s="156"/>
      <c r="E31" s="152" t="s">
        <v>93</v>
      </c>
      <c r="F31" s="240">
        <f>-'Post Process Calc.'!$W4</f>
        <v>-1.5818677108141069E-2</v>
      </c>
      <c r="G31" s="240">
        <f>-'Post Process Calc.'!$W5</f>
        <v>-1.3263528452965316E-2</v>
      </c>
      <c r="H31" s="240">
        <f>-'Post Process Calc.'!$W6</f>
        <v>-1.2414408639757386E-2</v>
      </c>
      <c r="I31" s="240">
        <f>-'Post Process Calc.'!$W7</f>
        <v>-9.3791174174697386E-3</v>
      </c>
      <c r="J31" s="240">
        <f>-'Post Process Calc.'!$W8</f>
        <v>-8.2518754653367402E-3</v>
      </c>
      <c r="K31" s="240">
        <f>-'Post Process Calc.'!$W9</f>
        <v>-6.4101847134114291E-3</v>
      </c>
      <c r="L31" s="240">
        <f>-'Post Process Calc.'!$W10</f>
        <v>-5.9702112438059108E-3</v>
      </c>
      <c r="M31" s="240">
        <f>-'Post Process Calc.'!$W11</f>
        <v>-5.6785820476009689E-3</v>
      </c>
      <c r="N31" s="240">
        <f>-'Post Process Calc.'!$W12</f>
        <v>-5.462737181381236E-3</v>
      </c>
      <c r="O31" s="240">
        <f>-'Post Process Calc.'!$W13</f>
        <v>-4.6840310805933219E-3</v>
      </c>
      <c r="P31" s="240">
        <f>-'Post Process Calc.'!$W14</f>
        <v>-4.2266766452326368E-3</v>
      </c>
      <c r="Q31" s="240">
        <f>-'Post Process Calc.'!$W15</f>
        <v>-3.3616403630928851E-3</v>
      </c>
      <c r="R31" s="7"/>
      <c r="S31" s="7"/>
      <c r="T31" s="7"/>
      <c r="U31" s="7"/>
      <c r="V31" s="7"/>
    </row>
    <row r="32" spans="1:22" x14ac:dyDescent="0.15">
      <c r="A32" s="153" t="s">
        <v>94</v>
      </c>
      <c r="B32" s="238">
        <v>0</v>
      </c>
      <c r="C32" s="238">
        <v>0</v>
      </c>
      <c r="D32" s="156"/>
      <c r="E32" s="152" t="s">
        <v>94</v>
      </c>
      <c r="F32" s="240">
        <v>0</v>
      </c>
      <c r="G32" s="240">
        <v>0</v>
      </c>
      <c r="H32" s="240">
        <v>0</v>
      </c>
      <c r="I32" s="240">
        <v>0</v>
      </c>
      <c r="J32" s="240">
        <v>0</v>
      </c>
      <c r="K32" s="240">
        <v>0</v>
      </c>
      <c r="L32" s="240">
        <v>0</v>
      </c>
      <c r="M32" s="240">
        <v>0</v>
      </c>
      <c r="N32" s="240">
        <v>0</v>
      </c>
      <c r="O32" s="240">
        <v>0</v>
      </c>
      <c r="P32" s="240">
        <v>0</v>
      </c>
      <c r="Q32" s="240">
        <v>0</v>
      </c>
      <c r="R32" s="7"/>
      <c r="S32" s="7"/>
      <c r="T32" s="7"/>
      <c r="U32" s="7"/>
      <c r="V32" s="7"/>
    </row>
    <row r="33" spans="1:22" x14ac:dyDescent="0.15">
      <c r="A33" s="153" t="s">
        <v>95</v>
      </c>
      <c r="B33" s="237">
        <f>'Stoichiometric Ratios'!$L25*'Specific Rate Tables'!$B$16</f>
        <v>-2.2508097822747353E-3</v>
      </c>
      <c r="C33" s="237">
        <f>'Stoichiometric Ratios'!$P25*'Specific Rate Tables'!$C$16</f>
        <v>1.3899972190551232E-3</v>
      </c>
      <c r="D33" s="156"/>
      <c r="E33" s="152" t="s">
        <v>95</v>
      </c>
      <c r="F33" s="240">
        <f>-'Post Process Calc.'!$X4</f>
        <v>-1.6391595423101459E-3</v>
      </c>
      <c r="G33" s="240">
        <f>-'Post Process Calc.'!$X5</f>
        <v>-2.0493715661276863E-3</v>
      </c>
      <c r="H33" s="240">
        <f>-'Post Process Calc.'!$X6</f>
        <v>-2.3980790393889379E-3</v>
      </c>
      <c r="I33" s="240">
        <f>-'Post Process Calc.'!$X7</f>
        <v>-2.0271501889571955E-3</v>
      </c>
      <c r="J33" s="240">
        <f>-'Post Process Calc.'!$X8</f>
        <v>-1.9047114587683008E-3</v>
      </c>
      <c r="K33" s="240">
        <f>-'Post Process Calc.'!$X9</f>
        <v>-1.6132222851868996E-3</v>
      </c>
      <c r="L33" s="240">
        <f>-'Post Process Calc.'!$X10</f>
        <v>-1.5858983454742996E-3</v>
      </c>
      <c r="M33" s="240">
        <f>-'Post Process Calc.'!$X11</f>
        <v>-1.6034515440871506E-3</v>
      </c>
      <c r="N33" s="240">
        <f>-'Post Process Calc.'!$X12</f>
        <v>-1.6532240984275409E-3</v>
      </c>
      <c r="O33" s="240">
        <f>-'Post Process Calc.'!$X13</f>
        <v>-1.5491327222874217E-3</v>
      </c>
      <c r="P33" s="240">
        <f>-'Post Process Calc.'!$X14</f>
        <v>-1.5454460166338972E-3</v>
      </c>
      <c r="Q33" s="240">
        <f>-'Post Process Calc.'!$X15</f>
        <v>-1.466051538463899E-3</v>
      </c>
      <c r="R33" s="7"/>
      <c r="S33" s="7"/>
      <c r="T33" s="7"/>
      <c r="U33" s="7"/>
      <c r="V33" s="7"/>
    </row>
    <row r="34" spans="1:22" x14ac:dyDescent="0.15">
      <c r="A34" s="153" t="s">
        <v>96</v>
      </c>
      <c r="B34" s="237">
        <f>'Stoichiometric Ratios'!$L27*'Specific Rate Tables'!$B$16</f>
        <v>-4.9449817156121099E-4</v>
      </c>
      <c r="C34" s="237">
        <f>'Stoichiometric Ratios'!$P27*'Specific Rate Tables'!$C$16</f>
        <v>3.0537946329843525E-4</v>
      </c>
      <c r="D34" s="156"/>
      <c r="E34" s="152" t="s">
        <v>96</v>
      </c>
      <c r="F34" s="240">
        <f>-'Post Process Calc.'!$Z4</f>
        <v>-6.5428358364399307E-3</v>
      </c>
      <c r="G34" s="240">
        <f>-'Post Process Calc.'!$Z5</f>
        <v>-3.1669908201492698E-3</v>
      </c>
      <c r="H34" s="240">
        <f>-'Post Process Calc.'!$Z6</f>
        <v>-1.4549642362032692E-3</v>
      </c>
      <c r="I34" s="240">
        <f>-'Post Process Calc.'!$Z7</f>
        <v>-5.1542937479615253E-4</v>
      </c>
      <c r="J34" s="240">
        <f>-'Post Process Calc.'!$Z8</f>
        <v>-1.7861037535198688E-4</v>
      </c>
      <c r="K34" s="240">
        <f>-'Post Process Calc.'!$Z9</f>
        <v>8.9563555814320848E-5</v>
      </c>
      <c r="L34" s="240">
        <f>-'Post Process Calc.'!$Z10</f>
        <v>1.755097525567119E-4</v>
      </c>
      <c r="M34" s="240">
        <f>-'Post Process Calc.'!$Z11</f>
        <v>2.2481797854791938E-4</v>
      </c>
      <c r="N34" s="240">
        <f>-'Post Process Calc.'!$Z12</f>
        <v>2.3151939237320537E-4</v>
      </c>
      <c r="O34" s="240">
        <f>-'Post Process Calc.'!$Z13</f>
        <v>1.6358551884551348E-4</v>
      </c>
      <c r="P34" s="240">
        <f>-'Post Process Calc.'!$Z14</f>
        <v>6.5743009354141252E-5</v>
      </c>
      <c r="Q34" s="240">
        <f>-'Post Process Calc.'!$Z15</f>
        <v>-1.2801544441867928E-4</v>
      </c>
      <c r="R34" s="7"/>
      <c r="S34" s="7"/>
      <c r="T34" s="7"/>
      <c r="U34" s="7"/>
      <c r="V34" s="7"/>
    </row>
    <row r="35" spans="1:22" x14ac:dyDescent="0.15">
      <c r="A35" s="153" t="s">
        <v>97</v>
      </c>
      <c r="B35" s="237">
        <f>'Stoichiometric Ratios'!$L28*'Specific Rate Tables'!$B$16</f>
        <v>-1.1485978099512149E-3</v>
      </c>
      <c r="C35" s="237">
        <f>'Stoichiometric Ratios'!$P28*'Specific Rate Tables'!$C$16</f>
        <v>-1.2284937814823849E-3</v>
      </c>
      <c r="D35" s="156"/>
      <c r="E35" s="152" t="s">
        <v>97</v>
      </c>
      <c r="F35" s="240">
        <f>-'Post Process Calc.'!$AA4</f>
        <v>-3.7435089603965665E-3</v>
      </c>
      <c r="G35" s="240">
        <f>-'Post Process Calc.'!$AA5</f>
        <v>-3.7532497570307551E-3</v>
      </c>
      <c r="H35" s="240">
        <f>-'Post Process Calc.'!$AA6</f>
        <v>-3.955214667460078E-3</v>
      </c>
      <c r="I35" s="240">
        <f>-'Post Process Calc.'!$AA7</f>
        <v>-3.1902875764950834E-3</v>
      </c>
      <c r="J35" s="240">
        <f>-'Post Process Calc.'!$AA8</f>
        <v>-2.9226559879905103E-3</v>
      </c>
      <c r="K35" s="240">
        <f>-'Post Process Calc.'!$AA9</f>
        <v>-2.4009150500457774E-3</v>
      </c>
      <c r="L35" s="240">
        <f>-'Post Process Calc.'!$AA10</f>
        <v>-2.319565459489845E-3</v>
      </c>
      <c r="M35" s="240">
        <f>-'Post Process Calc.'!$AA11</f>
        <v>-2.3031450189416112E-3</v>
      </c>
      <c r="N35" s="240">
        <f>-'Post Process Calc.'!$AA12</f>
        <v>-2.3305133074373761E-3</v>
      </c>
      <c r="O35" s="240">
        <f>-'Post Process Calc.'!$AA13</f>
        <v>-2.1369081336817452E-3</v>
      </c>
      <c r="P35" s="240">
        <f>-'Post Process Calc.'!$AA14</f>
        <v>-2.0853698794005464E-3</v>
      </c>
      <c r="Q35" s="240">
        <f>-'Post Process Calc.'!$AA15</f>
        <v>-1.9126786291905045E-3</v>
      </c>
      <c r="R35" s="7"/>
      <c r="S35" s="7"/>
      <c r="T35" s="7"/>
      <c r="U35" s="7"/>
      <c r="V35" s="7"/>
    </row>
    <row r="36" spans="1:22" x14ac:dyDescent="0.15">
      <c r="A36" s="153" t="s">
        <v>392</v>
      </c>
      <c r="B36" s="238">
        <v>0</v>
      </c>
      <c r="C36" s="238">
        <v>0</v>
      </c>
      <c r="D36" s="156"/>
      <c r="E36" s="152" t="s">
        <v>392</v>
      </c>
      <c r="F36" s="238">
        <v>0</v>
      </c>
      <c r="G36" s="238">
        <v>0</v>
      </c>
      <c r="H36" s="238">
        <v>0</v>
      </c>
      <c r="I36" s="238">
        <v>0</v>
      </c>
      <c r="J36" s="238">
        <v>0</v>
      </c>
      <c r="K36" s="238">
        <v>0</v>
      </c>
      <c r="L36" s="238">
        <v>0</v>
      </c>
      <c r="M36" s="238">
        <v>0</v>
      </c>
      <c r="N36" s="238">
        <v>0</v>
      </c>
      <c r="O36" s="238">
        <v>0</v>
      </c>
      <c r="P36" s="238">
        <v>0</v>
      </c>
      <c r="Q36" s="238">
        <v>0</v>
      </c>
    </row>
    <row r="37" spans="1:22" x14ac:dyDescent="0.15">
      <c r="A37" s="153" t="s">
        <v>393</v>
      </c>
      <c r="B37" s="238">
        <v>0</v>
      </c>
      <c r="C37" s="238">
        <v>0</v>
      </c>
      <c r="D37" s="156"/>
      <c r="E37" s="152" t="s">
        <v>393</v>
      </c>
      <c r="F37" s="238">
        <v>0</v>
      </c>
      <c r="G37" s="238">
        <v>0</v>
      </c>
      <c r="H37" s="238">
        <v>0</v>
      </c>
      <c r="I37" s="238">
        <v>0</v>
      </c>
      <c r="J37" s="238">
        <v>0</v>
      </c>
      <c r="K37" s="238">
        <v>0</v>
      </c>
      <c r="L37" s="238">
        <v>0</v>
      </c>
      <c r="M37" s="238">
        <v>0</v>
      </c>
      <c r="N37" s="238">
        <v>0</v>
      </c>
      <c r="O37" s="238">
        <v>0</v>
      </c>
      <c r="P37" s="238">
        <v>0</v>
      </c>
      <c r="Q37" s="238">
        <v>0</v>
      </c>
    </row>
    <row r="38" spans="1:22" x14ac:dyDescent="0.15">
      <c r="A38" s="153" t="s">
        <v>394</v>
      </c>
      <c r="B38" s="238">
        <v>0</v>
      </c>
      <c r="C38" s="238">
        <v>0</v>
      </c>
      <c r="D38" s="156"/>
      <c r="E38" s="152" t="s">
        <v>394</v>
      </c>
      <c r="F38" s="238">
        <v>0</v>
      </c>
      <c r="G38" s="238">
        <v>0</v>
      </c>
      <c r="H38" s="238">
        <v>0</v>
      </c>
      <c r="I38" s="238">
        <v>0</v>
      </c>
      <c r="J38" s="238">
        <v>0</v>
      </c>
      <c r="K38" s="238">
        <v>0</v>
      </c>
      <c r="L38" s="238">
        <v>0</v>
      </c>
      <c r="M38" s="238">
        <v>0</v>
      </c>
      <c r="N38" s="238">
        <v>0</v>
      </c>
      <c r="O38" s="238">
        <v>0</v>
      </c>
      <c r="P38" s="238">
        <v>0</v>
      </c>
      <c r="Q38" s="238">
        <v>0</v>
      </c>
    </row>
    <row r="39" spans="1:22" x14ac:dyDescent="0.15">
      <c r="A39" s="153" t="s">
        <v>395</v>
      </c>
      <c r="B39" s="238">
        <v>0</v>
      </c>
      <c r="C39" s="238">
        <v>0</v>
      </c>
      <c r="D39" s="156"/>
      <c r="E39" s="152" t="s">
        <v>395</v>
      </c>
      <c r="F39" s="238">
        <v>0</v>
      </c>
      <c r="G39" s="238">
        <v>0</v>
      </c>
      <c r="H39" s="238">
        <v>0</v>
      </c>
      <c r="I39" s="238">
        <v>0</v>
      </c>
      <c r="J39" s="238">
        <v>0</v>
      </c>
      <c r="K39" s="238">
        <v>0</v>
      </c>
      <c r="L39" s="238">
        <v>0</v>
      </c>
      <c r="M39" s="238">
        <v>0</v>
      </c>
      <c r="N39" s="238">
        <v>0</v>
      </c>
      <c r="O39" s="238">
        <v>0</v>
      </c>
      <c r="P39" s="238">
        <v>0</v>
      </c>
      <c r="Q39" s="238">
        <v>0</v>
      </c>
    </row>
    <row r="40" spans="1:22" x14ac:dyDescent="0.15">
      <c r="A40" s="153" t="s">
        <v>396</v>
      </c>
      <c r="B40" s="238">
        <v>0</v>
      </c>
      <c r="C40" s="238">
        <v>0</v>
      </c>
      <c r="D40" s="156"/>
      <c r="E40" s="152" t="s">
        <v>396</v>
      </c>
      <c r="F40" s="238">
        <v>0</v>
      </c>
      <c r="G40" s="238">
        <v>0</v>
      </c>
      <c r="H40" s="238">
        <v>0</v>
      </c>
      <c r="I40" s="238">
        <v>0</v>
      </c>
      <c r="J40" s="238">
        <v>0</v>
      </c>
      <c r="K40" s="238">
        <v>0</v>
      </c>
      <c r="L40" s="238">
        <v>0</v>
      </c>
      <c r="M40" s="238">
        <v>0</v>
      </c>
      <c r="N40" s="238">
        <v>0</v>
      </c>
      <c r="O40" s="238">
        <v>0</v>
      </c>
      <c r="P40" s="238">
        <v>0</v>
      </c>
      <c r="Q40" s="238">
        <v>0</v>
      </c>
    </row>
    <row r="41" spans="1:22" x14ac:dyDescent="0.15">
      <c r="A41" s="153" t="s">
        <v>397</v>
      </c>
      <c r="B41" s="238">
        <v>0</v>
      </c>
      <c r="C41" s="238">
        <v>0</v>
      </c>
      <c r="D41" s="156"/>
      <c r="E41" s="152" t="s">
        <v>397</v>
      </c>
      <c r="F41" s="238">
        <v>0</v>
      </c>
      <c r="G41" s="238">
        <v>0</v>
      </c>
      <c r="H41" s="238">
        <v>0</v>
      </c>
      <c r="I41" s="238">
        <v>0</v>
      </c>
      <c r="J41" s="238">
        <v>0</v>
      </c>
      <c r="K41" s="238">
        <v>0</v>
      </c>
      <c r="L41" s="238">
        <v>0</v>
      </c>
      <c r="M41" s="238">
        <v>0</v>
      </c>
      <c r="N41" s="238">
        <v>0</v>
      </c>
      <c r="O41" s="238">
        <v>0</v>
      </c>
      <c r="P41" s="238">
        <v>0</v>
      </c>
      <c r="Q41" s="238">
        <v>0</v>
      </c>
    </row>
    <row r="42" spans="1:22" x14ac:dyDescent="0.15">
      <c r="A42" s="153" t="s">
        <v>398</v>
      </c>
      <c r="B42" s="237">
        <f>-SUMIF('In Process Calc.'!$A$4:$A$93,"&lt;="&amp;NS,'In Process Calc.'!$AP$4:$AP$93)/COUNTIF('In Process Calc.'!$A$4:$A$93,"&lt;="&amp;NS)</f>
        <v>0</v>
      </c>
      <c r="C42" s="237">
        <f>-SUMIF('In Process Calc.'!$A$4:$A$93,"&gt;"&amp;NS,'In Process Calc.'!$AP$4:$AP$93)/COUNTIF('In Process Calc.'!$A$4:$A$93,"&gt;"&amp;NS)</f>
        <v>0</v>
      </c>
      <c r="D42" s="156"/>
      <c r="E42" s="152" t="s">
        <v>398</v>
      </c>
      <c r="F42" s="240">
        <f>-IF('Measured Data'!$O8 &gt;0, 'Measured Data'!$O8, 'Post Process Calc.'!$C$4)</f>
        <v>0</v>
      </c>
      <c r="G42" s="240">
        <f>-IF('Measured Data'!$O9 &gt;0, 'Measured Data'!$O9, 'Post Process Calc.'!$C$5)</f>
        <v>0</v>
      </c>
      <c r="H42" s="240">
        <f>-IF('Measured Data'!$O10 &gt;0, 'Measured Data'!$O10, 'Post Process Calc.'!$C$6)</f>
        <v>0</v>
      </c>
      <c r="I42" s="240" t="e">
        <f>-IF('Measured Data'!#REF! &gt;0, 'Measured Data'!#REF!, 'Post Process Calc.'!$C$7)</f>
        <v>#REF!</v>
      </c>
      <c r="J42" s="240">
        <f>-IF('Measured Data'!$O11 &gt;0, 'Measured Data'!$O11, 'Post Process Calc.'!$C$8)</f>
        <v>0</v>
      </c>
      <c r="K42" s="240">
        <f>-IF('Measured Data'!$O12 &gt;0, 'Measured Data'!$O12, 'Post Process Calc.'!$C$9)</f>
        <v>0</v>
      </c>
      <c r="L42" s="240">
        <f>-IF('Measured Data'!$O13 &gt;0, 'Measured Data'!$O13, 'Post Process Calc.'!$C$10)</f>
        <v>0</v>
      </c>
      <c r="M42" s="240" t="e">
        <f>-IF('Measured Data'!#REF! &gt;0, 'Measured Data'!#REF!, 'Post Process Calc.'!$C$11)</f>
        <v>#REF!</v>
      </c>
      <c r="N42" s="240">
        <f>-IF('Measured Data'!$O14 &gt;0, 'Measured Data'!$O14, 'Post Process Calc.'!$C$12)</f>
        <v>0</v>
      </c>
      <c r="O42" s="240" t="e">
        <f>-IF('Measured Data'!#REF! &gt;0, 'Measured Data'!#REF!, 'Post Process Calc.'!$C$13)</f>
        <v>#REF!</v>
      </c>
      <c r="P42" s="240" t="e">
        <f>-IF('Measured Data'!#REF! &gt;0, 'Measured Data'!#REF!, 'Post Process Calc.'!$C$14)</f>
        <v>#REF!</v>
      </c>
      <c r="Q42" s="240" t="e">
        <f>-IF('Measured Data'!#REF! &gt;0, 'Measured Data'!#REF!, 'Post Process Calc.'!$C$15)</f>
        <v>#REF!</v>
      </c>
    </row>
    <row r="43" spans="1:22" x14ac:dyDescent="0.15">
      <c r="A43" s="153" t="s">
        <v>399</v>
      </c>
      <c r="B43" s="238">
        <v>0</v>
      </c>
      <c r="C43" s="238">
        <v>0</v>
      </c>
      <c r="D43" s="156"/>
      <c r="E43" s="152" t="s">
        <v>399</v>
      </c>
      <c r="F43" s="238">
        <v>0</v>
      </c>
      <c r="G43" s="238">
        <v>0</v>
      </c>
      <c r="H43" s="238">
        <v>0</v>
      </c>
      <c r="I43" s="238">
        <v>0</v>
      </c>
      <c r="J43" s="238">
        <v>0</v>
      </c>
      <c r="K43" s="238">
        <v>0</v>
      </c>
      <c r="L43" s="238">
        <v>0</v>
      </c>
      <c r="M43" s="238">
        <v>0</v>
      </c>
      <c r="N43" s="238">
        <v>0</v>
      </c>
      <c r="O43" s="238">
        <v>0</v>
      </c>
      <c r="P43" s="238">
        <v>0</v>
      </c>
      <c r="Q43" s="238">
        <v>0</v>
      </c>
    </row>
    <row r="44" spans="1:22" x14ac:dyDescent="0.15">
      <c r="A44" s="153" t="s">
        <v>400</v>
      </c>
      <c r="B44" s="238">
        <v>0</v>
      </c>
      <c r="C44" s="238">
        <v>0</v>
      </c>
      <c r="D44" s="156"/>
      <c r="E44" s="152" t="s">
        <v>400</v>
      </c>
      <c r="F44" s="238">
        <v>0</v>
      </c>
      <c r="G44" s="238">
        <v>0</v>
      </c>
      <c r="H44" s="238">
        <v>0</v>
      </c>
      <c r="I44" s="238">
        <v>0</v>
      </c>
      <c r="J44" s="238">
        <v>0</v>
      </c>
      <c r="K44" s="238">
        <v>0</v>
      </c>
      <c r="L44" s="238">
        <v>0</v>
      </c>
      <c r="M44" s="238">
        <v>0</v>
      </c>
      <c r="N44" s="238">
        <v>0</v>
      </c>
      <c r="O44" s="238">
        <v>0</v>
      </c>
      <c r="P44" s="238">
        <v>0</v>
      </c>
      <c r="Q44" s="238">
        <v>0</v>
      </c>
    </row>
    <row r="45" spans="1:22" x14ac:dyDescent="0.15">
      <c r="A45" s="153" t="s">
        <v>409</v>
      </c>
      <c r="B45" s="238">
        <v>0</v>
      </c>
      <c r="C45" s="238">
        <v>0</v>
      </c>
      <c r="D45" s="156"/>
      <c r="E45" s="152" t="s">
        <v>409</v>
      </c>
      <c r="F45" s="238">
        <v>0</v>
      </c>
      <c r="G45" s="238">
        <v>0</v>
      </c>
      <c r="H45" s="238">
        <v>0</v>
      </c>
      <c r="I45" s="238">
        <v>0</v>
      </c>
      <c r="J45" s="238">
        <v>0</v>
      </c>
      <c r="K45" s="238">
        <v>0</v>
      </c>
      <c r="L45" s="238">
        <v>0</v>
      </c>
      <c r="M45" s="238">
        <v>0</v>
      </c>
      <c r="N45" s="238">
        <v>0</v>
      </c>
      <c r="O45" s="238">
        <v>0</v>
      </c>
      <c r="P45" s="238">
        <v>0</v>
      </c>
      <c r="Q45" s="238">
        <v>0</v>
      </c>
    </row>
    <row r="46" spans="1:22" x14ac:dyDescent="0.15">
      <c r="A46" s="153" t="s">
        <v>410</v>
      </c>
      <c r="B46" s="238">
        <v>0</v>
      </c>
      <c r="C46" s="238">
        <v>0</v>
      </c>
      <c r="D46" s="156"/>
      <c r="E46" s="152" t="s">
        <v>410</v>
      </c>
      <c r="F46" s="238">
        <v>0</v>
      </c>
      <c r="G46" s="238">
        <v>0</v>
      </c>
      <c r="H46" s="238">
        <v>0</v>
      </c>
      <c r="I46" s="238">
        <v>0</v>
      </c>
      <c r="J46" s="238">
        <v>0</v>
      </c>
      <c r="K46" s="238">
        <v>0</v>
      </c>
      <c r="L46" s="238">
        <v>0</v>
      </c>
      <c r="M46" s="238">
        <v>0</v>
      </c>
      <c r="N46" s="238">
        <v>0</v>
      </c>
      <c r="O46" s="238">
        <v>0</v>
      </c>
      <c r="P46" s="238">
        <v>0</v>
      </c>
      <c r="Q46" s="238">
        <v>0</v>
      </c>
    </row>
    <row r="47" spans="1:22" x14ac:dyDescent="0.15">
      <c r="A47" s="153" t="s">
        <v>403</v>
      </c>
      <c r="B47" s="238">
        <v>0</v>
      </c>
      <c r="C47" s="238">
        <v>0</v>
      </c>
      <c r="D47" s="156"/>
      <c r="E47" s="152" t="s">
        <v>403</v>
      </c>
      <c r="F47" s="238">
        <v>0</v>
      </c>
      <c r="G47" s="238">
        <v>0</v>
      </c>
      <c r="H47" s="238">
        <v>0</v>
      </c>
      <c r="I47" s="238">
        <v>0</v>
      </c>
      <c r="J47" s="238">
        <v>0</v>
      </c>
      <c r="K47" s="238">
        <v>0</v>
      </c>
      <c r="L47" s="238">
        <v>0</v>
      </c>
      <c r="M47" s="238">
        <v>0</v>
      </c>
      <c r="N47" s="238">
        <v>0</v>
      </c>
      <c r="O47" s="238">
        <v>0</v>
      </c>
      <c r="P47" s="238">
        <v>0</v>
      </c>
      <c r="Q47" s="238">
        <v>0</v>
      </c>
    </row>
    <row r="48" spans="1:22" x14ac:dyDescent="0.15">
      <c r="A48" s="153" t="s">
        <v>404</v>
      </c>
      <c r="B48" s="238">
        <v>0</v>
      </c>
      <c r="C48" s="238">
        <v>0</v>
      </c>
      <c r="D48" s="156"/>
      <c r="E48" s="152" t="s">
        <v>404</v>
      </c>
      <c r="F48" s="238">
        <v>0</v>
      </c>
      <c r="G48" s="238">
        <v>0</v>
      </c>
      <c r="H48" s="238">
        <v>0</v>
      </c>
      <c r="I48" s="238">
        <v>0</v>
      </c>
      <c r="J48" s="238">
        <v>0</v>
      </c>
      <c r="K48" s="238">
        <v>0</v>
      </c>
      <c r="L48" s="238">
        <v>0</v>
      </c>
      <c r="M48" s="238">
        <v>0</v>
      </c>
      <c r="N48" s="238">
        <v>0</v>
      </c>
      <c r="O48" s="238">
        <v>0</v>
      </c>
      <c r="P48" s="238">
        <v>0</v>
      </c>
      <c r="Q48" s="238">
        <v>0</v>
      </c>
    </row>
    <row r="49" spans="1:17" x14ac:dyDescent="0.15">
      <c r="A49" s="153" t="s">
        <v>405</v>
      </c>
      <c r="B49" s="238">
        <v>0</v>
      </c>
      <c r="C49" s="238">
        <v>0</v>
      </c>
      <c r="D49" s="156"/>
      <c r="E49" s="152" t="s">
        <v>405</v>
      </c>
      <c r="F49" s="238">
        <v>0</v>
      </c>
      <c r="G49" s="238">
        <v>0</v>
      </c>
      <c r="H49" s="238">
        <v>0</v>
      </c>
      <c r="I49" s="238">
        <v>0</v>
      </c>
      <c r="J49" s="238">
        <v>0</v>
      </c>
      <c r="K49" s="238">
        <v>0</v>
      </c>
      <c r="L49" s="238">
        <v>0</v>
      </c>
      <c r="M49" s="238">
        <v>0</v>
      </c>
      <c r="N49" s="238">
        <v>0</v>
      </c>
      <c r="O49" s="238">
        <v>0</v>
      </c>
      <c r="P49" s="238">
        <v>0</v>
      </c>
      <c r="Q49" s="238">
        <v>0</v>
      </c>
    </row>
    <row r="50" spans="1:17" x14ac:dyDescent="0.15">
      <c r="A50" s="153" t="s">
        <v>406</v>
      </c>
      <c r="B50" s="238">
        <v>0</v>
      </c>
      <c r="C50" s="238">
        <v>0</v>
      </c>
      <c r="D50" s="156"/>
      <c r="E50" s="152" t="s">
        <v>406</v>
      </c>
      <c r="F50" s="238">
        <v>0</v>
      </c>
      <c r="G50" s="238">
        <v>0</v>
      </c>
      <c r="H50" s="238">
        <v>0</v>
      </c>
      <c r="I50" s="238">
        <v>0</v>
      </c>
      <c r="J50" s="238">
        <v>0</v>
      </c>
      <c r="K50" s="238">
        <v>0</v>
      </c>
      <c r="L50" s="238">
        <v>0</v>
      </c>
      <c r="M50" s="238">
        <v>0</v>
      </c>
      <c r="N50" s="238">
        <v>0</v>
      </c>
      <c r="O50" s="238">
        <v>0</v>
      </c>
      <c r="P50" s="238">
        <v>0</v>
      </c>
      <c r="Q50" s="238">
        <v>0</v>
      </c>
    </row>
    <row r="51" spans="1:17" x14ac:dyDescent="0.15">
      <c r="A51" s="153" t="s">
        <v>435</v>
      </c>
      <c r="B51" s="238">
        <v>0</v>
      </c>
      <c r="C51" s="238">
        <v>0</v>
      </c>
      <c r="D51" s="156"/>
      <c r="E51" s="152" t="s">
        <v>435</v>
      </c>
      <c r="F51" s="238">
        <v>0</v>
      </c>
      <c r="G51" s="238">
        <v>0</v>
      </c>
      <c r="H51" s="238">
        <v>0</v>
      </c>
      <c r="I51" s="238">
        <v>0</v>
      </c>
      <c r="J51" s="238">
        <v>0</v>
      </c>
      <c r="K51" s="238">
        <v>0</v>
      </c>
      <c r="L51" s="238">
        <v>0</v>
      </c>
      <c r="M51" s="238">
        <v>0</v>
      </c>
      <c r="N51" s="238">
        <v>0</v>
      </c>
      <c r="O51" s="238">
        <v>0</v>
      </c>
      <c r="P51" s="238">
        <v>0</v>
      </c>
      <c r="Q51" s="238">
        <v>0</v>
      </c>
    </row>
    <row r="52" spans="1:17" x14ac:dyDescent="0.15">
      <c r="A52" s="153" t="s">
        <v>436</v>
      </c>
      <c r="B52" s="237">
        <f>'Stoichiometric Ratios'!$L26*'Specific Rate Tables'!$B$16</f>
        <v>-2.2727808866023944E-4</v>
      </c>
      <c r="C52" s="237">
        <f>'Stoichiometric Ratios'!$P26*'Specific Rate Tables'!$C$16</f>
        <v>-2.279449100098224E-4</v>
      </c>
      <c r="D52" s="156"/>
      <c r="E52" s="152" t="s">
        <v>436</v>
      </c>
      <c r="F52" s="240">
        <f>-'Post Process Calc.'!$Y$4</f>
        <v>-9.9104560732352206E-4</v>
      </c>
      <c r="G52" s="240">
        <f>-'Post Process Calc.'!$Y$5</f>
        <v>-8.5499009781127018E-4</v>
      </c>
      <c r="H52" s="240">
        <f>-'Post Process Calc.'!$Y$6</f>
        <v>-8.2130394016392404E-4</v>
      </c>
      <c r="I52" s="240">
        <f>-'Post Process Calc.'!$Y$7</f>
        <v>-6.3260699246814463E-4</v>
      </c>
      <c r="J52" s="240">
        <f>-'Post Process Calc.'!$Y$8</f>
        <v>-5.6491494178137925E-4</v>
      </c>
      <c r="K52" s="240">
        <f>-'Post Process Calc.'!$Y$9</f>
        <v>-4.501525962633327E-4</v>
      </c>
      <c r="L52" s="240">
        <f>-'Post Process Calc.'!$Y$10</f>
        <v>-4.2775429427963644E-4</v>
      </c>
      <c r="M52" s="240">
        <f>-'Post Process Calc.'!$Y$11</f>
        <v>-4.1787996548755255E-4</v>
      </c>
      <c r="N52" s="240">
        <f>-'Post Process Calc.'!$Y$12</f>
        <v>-4.1632194077230163E-4</v>
      </c>
      <c r="O52" s="240">
        <f>-'Post Process Calc.'!$Y$13</f>
        <v>-3.7550837386193824E-4</v>
      </c>
      <c r="P52" s="240">
        <f>-'Post Process Calc.'!$Y$14</f>
        <v>-3.6084349535361426E-4</v>
      </c>
      <c r="Q52" s="240">
        <f>-'Post Process Calc.'!$Y$15</f>
        <v>-3.2369989114493247E-4</v>
      </c>
    </row>
    <row r="53" spans="1:17" x14ac:dyDescent="0.15">
      <c r="A53" s="153" t="s">
        <v>411</v>
      </c>
      <c r="B53" s="238">
        <v>0</v>
      </c>
      <c r="C53" s="238">
        <v>0</v>
      </c>
      <c r="D53" s="156"/>
      <c r="E53" s="152" t="s">
        <v>411</v>
      </c>
      <c r="F53" s="238">
        <v>0</v>
      </c>
      <c r="G53" s="238">
        <v>0</v>
      </c>
      <c r="H53" s="238">
        <v>0</v>
      </c>
      <c r="I53" s="238">
        <v>0</v>
      </c>
      <c r="J53" s="238">
        <v>0</v>
      </c>
      <c r="K53" s="238">
        <v>0</v>
      </c>
      <c r="L53" s="238">
        <v>0</v>
      </c>
      <c r="M53" s="238">
        <v>0</v>
      </c>
      <c r="N53" s="238">
        <v>0</v>
      </c>
      <c r="O53" s="238">
        <v>0</v>
      </c>
      <c r="P53" s="238">
        <v>0</v>
      </c>
      <c r="Q53" s="238">
        <v>0</v>
      </c>
    </row>
    <row r="54" spans="1:17" x14ac:dyDescent="0.15">
      <c r="A54" s="153" t="s">
        <v>412</v>
      </c>
      <c r="B54" s="238">
        <v>0</v>
      </c>
      <c r="C54" s="238">
        <v>0</v>
      </c>
      <c r="D54" s="156"/>
      <c r="E54" s="152" t="s">
        <v>412</v>
      </c>
      <c r="F54" s="238">
        <v>0</v>
      </c>
      <c r="G54" s="238">
        <v>0</v>
      </c>
      <c r="H54" s="238">
        <v>0</v>
      </c>
      <c r="I54" s="238">
        <v>0</v>
      </c>
      <c r="J54" s="238">
        <v>0</v>
      </c>
      <c r="K54" s="238">
        <v>0</v>
      </c>
      <c r="L54" s="238">
        <v>0</v>
      </c>
      <c r="M54" s="238">
        <v>0</v>
      </c>
      <c r="N54" s="238">
        <v>0</v>
      </c>
      <c r="O54" s="238">
        <v>0</v>
      </c>
      <c r="P54" s="238">
        <v>0</v>
      </c>
      <c r="Q54" s="238">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x14ac:dyDescent="0.15"/>
  <cols>
    <col min="1" max="1" width="7.5" style="241" bestFit="1" customWidth="1"/>
    <col min="2" max="2" width="4.1640625" style="241" customWidth="1"/>
    <col min="3" max="3" width="7.5" style="241" bestFit="1" customWidth="1"/>
    <col min="4" max="4" width="7.33203125" style="241" bestFit="1" customWidth="1"/>
    <col min="5" max="5" width="3.5" style="241" bestFit="1" customWidth="1"/>
    <col min="6"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23" width="4.6640625" style="241" bestFit="1" customWidth="1"/>
    <col min="24" max="24" width="2.6640625" style="241" bestFit="1" customWidth="1"/>
    <col min="25" max="36" width="4.6640625" style="241" bestFit="1" customWidth="1"/>
    <col min="37" max="37" width="2.6640625" style="241" bestFit="1" customWidth="1"/>
    <col min="38" max="48" width="4.6640625" style="241" bestFit="1" customWidth="1"/>
    <col min="49" max="50" width="5.5" style="241" bestFit="1" customWidth="1"/>
    <col min="51" max="65" width="4.6640625" style="241" bestFit="1" customWidth="1"/>
    <col min="66" max="66" width="4.33203125" style="241" bestFit="1" customWidth="1"/>
    <col min="67" max="67" width="5.83203125" style="241" bestFit="1" customWidth="1"/>
    <col min="68" max="72" width="6.5" style="241" bestFit="1" customWidth="1"/>
    <col min="73" max="73" width="7.1640625" style="241" bestFit="1" customWidth="1"/>
    <col min="74" max="141" width="6.5" style="241" bestFit="1" customWidth="1"/>
    <col min="142" max="142" width="4.6640625" style="241" bestFit="1" customWidth="1"/>
    <col min="143" max="175" width="6.5" style="241" bestFit="1" customWidth="1"/>
    <col min="176" max="16384" width="8.83203125" style="241"/>
  </cols>
  <sheetData>
    <row r="1" spans="1:175" s="242" customFormat="1" ht="79.25" customHeight="1" x14ac:dyDescent="0.15">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row>
    <row r="2" spans="1:175"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Data'!BN6&lt;&gt;0,'Measured Data'!BN6,"")</f>
        <v>ETHANOLAMINE CONC. (mM)</v>
      </c>
      <c r="AR2" s="243" t="str">
        <f>IF('Measured Data'!BO6&lt;&gt;0,'Measured Data'!BO6,"")</f>
        <v>FEED ALANINE CONC. (mM)</v>
      </c>
      <c r="AS2" s="243" t="str">
        <f>IF('Measured Data'!BP6&lt;&gt;0,'Measured Data'!BP6,"")</f>
        <v>FEED ARGININE CONC. (mM)</v>
      </c>
      <c r="AT2" s="243" t="str">
        <f>IF('Measured Data'!BQ6&lt;&gt;0,'Measured Data'!BQ6,"")</f>
        <v>FEED ASPARAGINE CONC. (mM)</v>
      </c>
      <c r="AU2" s="243" t="str">
        <f>IF('Measured Data'!BR6&lt;&gt;0,'Measured Data'!BR6,"")</f>
        <v>FEED ASPARTATE CONC. (mM)</v>
      </c>
      <c r="AV2" s="243" t="str">
        <f>IF('Measured Data'!BS6&lt;&gt;0,'Measured Data'!BS6,"")</f>
        <v>FEED CYSTINE CONC. (mM)</v>
      </c>
      <c r="AW2" s="243" t="str">
        <f>IF('Measured Data'!BT6&lt;&gt;0,'Measured Data'!BT6,"")</f>
        <v>FEED GLUCOSE CONC. (mM)</v>
      </c>
      <c r="AX2" s="243" t="str">
        <f>IF('Measured Data'!BU6&lt;&gt;0,'Measured Data'!BU6,"")</f>
        <v>FEED GLUTAMINE CONC. (mM)</v>
      </c>
      <c r="AY2" s="243" t="str">
        <f>IF('Measured Data'!BV6&lt;&gt;0,'Measured Data'!BV6,"")</f>
        <v>FEED GLUTAMATE CONC. (mM)</v>
      </c>
      <c r="AZ2" s="243" t="str">
        <f>IF('Measured Data'!BW6&lt;&gt;0,'Measured Data'!BW6,"")</f>
        <v>FEED GLYCINE CONC. (mM)</v>
      </c>
      <c r="BA2" s="243" t="str">
        <f>IF('Measured Data'!BX6&lt;&gt;0,'Measured Data'!BX6,"")</f>
        <v>FEED HISTIDINE CONC. (mM)</v>
      </c>
      <c r="BB2" s="243" t="str">
        <f>IF('Measured Data'!BY6&lt;&gt;0,'Measured Data'!BY6,"")</f>
        <v>FEED ISOLEUCINE CONC. (mM)</v>
      </c>
      <c r="BC2" s="243" t="str">
        <f>IF('Measured Data'!BZ6&lt;&gt;0,'Measured Data'!BZ6,"")</f>
        <v>FEED LEUCINE CONC. (mM)</v>
      </c>
      <c r="BD2" s="243" t="str">
        <f>IF('Measured Data'!CA6&lt;&gt;0,'Measured Data'!CA6,"")</f>
        <v>FEED LYSINE CONC. (mM)</v>
      </c>
      <c r="BE2" s="243" t="str">
        <f>IF('Measured Data'!CB6&lt;&gt;0,'Measured Data'!CB6,"")</f>
        <v>FEED METHIONINE CONC. (mM)</v>
      </c>
      <c r="BF2" s="243" t="str">
        <f>IF('Measured Data'!CC6&lt;&gt;0,'Measured Data'!CC6,"")</f>
        <v>FEED PHENYLALANINE CONC. (mM)</v>
      </c>
      <c r="BG2" s="243" t="str">
        <f>IF('Measured Data'!CD6&lt;&gt;0,'Measured Data'!CD6,"")</f>
        <v>FEED PROLINE CONC. (mM)</v>
      </c>
      <c r="BH2" s="243" t="str">
        <f>IF('Measured Data'!CE6&lt;&gt;0,'Measured Data'!CE6,"")</f>
        <v>FEED SERINE CONC. (mM)</v>
      </c>
      <c r="BI2" s="243" t="str">
        <f>IF('Measured Data'!CF6&lt;&gt;0,'Measured Data'!CF6,"")</f>
        <v>FEED THREONINE CONC. (mM)</v>
      </c>
      <c r="BJ2" s="243" t="str">
        <f>IF('Measured Data'!CG6&lt;&gt;0,'Measured Data'!CG6,"")</f>
        <v>FEED TRYPTOPHAN CONC. (mM)</v>
      </c>
      <c r="BK2" s="243" t="str">
        <f>IF('Measured Data'!CH6&lt;&gt;0,'Measured Data'!CH6,"")</f>
        <v>FEED TYROSINE  CONC. (mM)</v>
      </c>
      <c r="BL2" s="243" t="str">
        <f>IF('Measured Data'!CI6&lt;&gt;0,'Measured Data'!CI6,"")</f>
        <v>FEED VALINE CONC. (mM)</v>
      </c>
      <c r="BM2" s="243" t="str">
        <f>IF('Measured Data'!CJ6&lt;&gt;0,'Measured Data'!CJ6,"")</f>
        <v>FEED ETHANOLAMINE CONC. (mM)</v>
      </c>
      <c r="BN2" s="243" t="str">
        <f>IF('In Process Calc.'!B2&lt;&gt;0,'In Process Calc.'!B2,"")</f>
        <v>RUN TIME (DAYS)</v>
      </c>
      <c r="BO2" s="243" t="str">
        <f>IF('In Process Calc.'!C2&lt;&gt;0,'In Process Calc.'!C2,"")</f>
        <v>RUN TIME (HOURS)</v>
      </c>
      <c r="BP2" s="244" t="str">
        <f>IF('In Process Calc.'!D2&lt;&gt;0,'In Process Calc.'!D2,"")</f>
        <v>VOLUME BEFORE SAMPLING (mL)</v>
      </c>
      <c r="BQ2" s="244" t="str">
        <f>IF('In Process Calc.'!E2&lt;&gt;0,'In Process Calc.'!E2,"")</f>
        <v>FEED MEDIA ADDED (mL)</v>
      </c>
      <c r="BR2" s="244" t="str">
        <f>IF('In Process Calc.'!G2&lt;&gt;0,'In Process Calc.'!G2,"")</f>
        <v>BASE ADDED (mL)</v>
      </c>
      <c r="BS2" s="244" t="str">
        <f>IF('In Process Calc.'!I2&lt;&gt;0,'In Process Calc.'!I2,"")</f>
        <v>VOLUME AFTER SAMPLING (mL)</v>
      </c>
      <c r="BT2" s="244" t="str">
        <f>IF('In Process Calc.'!J2&lt;&gt;0,'In Process Calc.'!J2,"")</f>
        <v>INTEGRAL OF VIABLE CELL CONC. IVCC (x106 cells hr/mL)</v>
      </c>
      <c r="BU2" s="244" t="str">
        <f>IF('In Process Calc.'!K2&lt;&gt;0,'In Process Calc.'!K2,"")</f>
        <v>CUM CELLS PROD. (x106 cells)</v>
      </c>
      <c r="BV2" s="244" t="str">
        <f>IF('In Process Calc.'!L2&lt;&gt;0,'In Process Calc.'!L2,"")</f>
        <v>CUM OXYGEN CONS. (mmol)</v>
      </c>
      <c r="BW2" s="244" t="str">
        <f>IF('In Process Calc.'!M2&lt;&gt;0,'In Process Calc.'!M2,"")</f>
        <v>CUM IgG PROD. (mg)</v>
      </c>
      <c r="BX2" s="244" t="str">
        <f>IF('In Process Calc.'!N2&lt;&gt;0,'In Process Calc.'!N2,"")</f>
        <v>CUM ALANINE CONS. (mmol)</v>
      </c>
      <c r="BY2" s="244" t="str">
        <f>IF('In Process Calc.'!O2&lt;&gt;0,'In Process Calc.'!O2,"")</f>
        <v>CUM ARGININE CONS. (mmol)</v>
      </c>
      <c r="BZ2" s="244" t="str">
        <f>IF('In Process Calc.'!P2&lt;&gt;0,'In Process Calc.'!P2,"")</f>
        <v>CUM ASPARAGINE CONS. (mmol)</v>
      </c>
      <c r="CA2" s="244" t="str">
        <f>IF('In Process Calc.'!Q2&lt;&gt;0,'In Process Calc.'!Q2,"")</f>
        <v>CUM ASPARTATE CONS. (mmol)</v>
      </c>
      <c r="CB2" s="244" t="str">
        <f>IF('In Process Calc.'!R2&lt;&gt;0,'In Process Calc.'!R2,"")</f>
        <v>CUM CYSTINE CONS. (mmol)</v>
      </c>
      <c r="CC2" s="244" t="str">
        <f>IF('In Process Calc.'!S2&lt;&gt;0,'In Process Calc.'!S2,"")</f>
        <v>CUM GLUCOSE CONS. (mmol)</v>
      </c>
      <c r="CD2" s="244" t="str">
        <f>IF('In Process Calc.'!T2&lt;&gt;0,'In Process Calc.'!T2,"")</f>
        <v>CUM GLUTAMINE CONS. (mmol)</v>
      </c>
      <c r="CE2" s="244" t="str">
        <f>IF('In Process Calc.'!U2&lt;&gt;0,'In Process Calc.'!U2,"")</f>
        <v>CUM GLUTAMATE CONS. (mmol)</v>
      </c>
      <c r="CF2" s="244" t="str">
        <f>IF('In Process Calc.'!V2&lt;&gt;0,'In Process Calc.'!V2,"")</f>
        <v>CUM GLYCINE CONS. (mmol)</v>
      </c>
      <c r="CG2" s="244" t="str">
        <f>IF('In Process Calc.'!W2&lt;&gt;0,'In Process Calc.'!W2,"")</f>
        <v>CUM HISTIDINE CONS. (mmol)</v>
      </c>
      <c r="CH2" s="244" t="str">
        <f>IF('In Process Calc.'!X2&lt;&gt;0,'In Process Calc.'!X2,"")</f>
        <v>CUM ISOLEUCINE CONS. (mmol)</v>
      </c>
      <c r="CI2" s="244" t="str">
        <f>IF('In Process Calc.'!Y2&lt;&gt;0,'In Process Calc.'!Y2,"")</f>
        <v>CUM LACTATE PROD. (mmol)</v>
      </c>
      <c r="CJ2" s="244" t="str">
        <f>IF('In Process Calc.'!Z2&lt;&gt;0,'In Process Calc.'!Z2,"")</f>
        <v>CUM LEUCINE CONS. (mmol)</v>
      </c>
      <c r="CK2" s="244" t="str">
        <f>IF('In Process Calc.'!AA2&lt;&gt;0,'In Process Calc.'!AA2,"")</f>
        <v>CUM LYSINE CONS. (mmol)</v>
      </c>
      <c r="CL2" s="244" t="str">
        <f>IF('In Process Calc.'!AB2&lt;&gt;0,'In Process Calc.'!AB2,"")</f>
        <v>CUM METHIONINE CONS. (mmol)</v>
      </c>
      <c r="CM2" s="244" t="str">
        <f>IF('In Process Calc.'!AC2&lt;&gt;0,'In Process Calc.'!AC2,"")</f>
        <v>CUM NH3 PROD. (mmol)</v>
      </c>
      <c r="CN2" s="244" t="str">
        <f>IF('In Process Calc.'!AD2&lt;&gt;0,'In Process Calc.'!AD2,"")</f>
        <v>CUM PHENYLALANINE CONS. (mmol)</v>
      </c>
      <c r="CO2" s="244" t="str">
        <f>IF('In Process Calc.'!AE2&lt;&gt;0,'In Process Calc.'!AE2,"")</f>
        <v>CUM PROLINE CONS. (mmol)</v>
      </c>
      <c r="CP2" s="244" t="str">
        <f>IF('In Process Calc.'!AF2&lt;&gt;0,'In Process Calc.'!AF2,"")</f>
        <v>CUM SERINE CONS. (mmol)</v>
      </c>
      <c r="CQ2" s="244" t="str">
        <f>IF('In Process Calc.'!AG2&lt;&gt;0,'In Process Calc.'!AG2,"")</f>
        <v>CUM THREONINE CONS. (mmol)</v>
      </c>
      <c r="CR2" s="244" t="str">
        <f>IF('In Process Calc.'!AH2&lt;&gt;0,'In Process Calc.'!AH2,"")</f>
        <v>CUM TRYPTOPHAN CONS. (mmol)</v>
      </c>
      <c r="CS2" s="244" t="str">
        <f>IF('In Process Calc.'!AI2&lt;&gt;0,'In Process Calc.'!AI2,"")</f>
        <v>CUM TYROSINE  CONS. (mmol)</v>
      </c>
      <c r="CT2" s="244" t="str">
        <f>IF('In Process Calc.'!AJ2&lt;&gt;0,'In Process Calc.'!AJ2,"")</f>
        <v>CUM VALINE CONS. (mmol)</v>
      </c>
      <c r="CU2" s="244" t="str">
        <f>IF('In Process Calc.'!AK2&lt;&gt;0,'In Process Calc.'!AK2,"")</f>
        <v>CUM ETHANOLAMINE CONS. (mmol)</v>
      </c>
      <c r="CV2" s="244" t="str">
        <f>IF('In Process Calc.'!AL2&lt;&gt;0,'In Process Calc.'!AL2,"")</f>
        <v>CUM NITROGEN CONS. (mmol)</v>
      </c>
      <c r="CW2" s="244" t="str">
        <f>IF('In Process Calc.'!AM2&lt;&gt;0,'In Process Calc.'!AM2,"")</f>
        <v>CUM NITROGEN CONS. (w/o NH3, Ala) (mmol)</v>
      </c>
      <c r="CX2" s="244" t="str">
        <f>IF('In Process Calc.'!AN2&lt;&gt;0,'In Process Calc.'!AN2,"")</f>
        <v>CUM AA CARBON CONS. (mmol)</v>
      </c>
      <c r="CY2" s="244" t="str">
        <f>IF('In Process Calc.'!AO2&lt;&gt;0,'In Process Calc.'!AO2,"")</f>
        <v>SP. OUR (mmol/109 cells/hr)</v>
      </c>
      <c r="CZ2" s="244" t="str">
        <f>IF('In Process Calc.'!AP2&lt;&gt;0,'In Process Calc.'!AP2,"")</f>
        <v>SP. OXYGEN CONSUMPTION RATE (mmol/109cell/hr)</v>
      </c>
      <c r="DA2" s="244" t="str">
        <f>IF('In Process Calc.'!AQ2&lt;&gt;0,'In Process Calc.'!AQ2,"")</f>
        <v>SP. GROWTH RATE, m (hr-1) [mv-kd]</v>
      </c>
      <c r="DB2" s="244" t="str">
        <f>IF('In Process Calc.'!AR2&lt;&gt;0,'In Process Calc.'!AR2,"")</f>
        <v>mv</v>
      </c>
      <c r="DC2" s="244" t="str">
        <f>IF('In Process Calc.'!AS2&lt;&gt;0,'In Process Calc.'!AS2,"")</f>
        <v>kd</v>
      </c>
      <c r="DD2" s="244" t="str">
        <f>IF('In Process Calc.'!AT2&lt;&gt;0,'In Process Calc.'!AT2,"")</f>
        <v>qAntibody (mg/109 cell/hr)</v>
      </c>
      <c r="DE2" s="244" t="str">
        <f>IF('In Process Calc.'!AU2&lt;&gt;0,'In Process Calc.'!AU2,"")</f>
        <v>qAlanine (mmol/109 cell/hr)</v>
      </c>
      <c r="DF2" s="244" t="str">
        <f>IF('In Process Calc.'!AV2&lt;&gt;0,'In Process Calc.'!AV2,"")</f>
        <v>qArginine (mmol/109 cell/hr)</v>
      </c>
      <c r="DG2" s="244" t="str">
        <f>IF('In Process Calc.'!AW2&lt;&gt;0,'In Process Calc.'!AW2,"")</f>
        <v>qAsparagine (mmol/109 cell/hr)</v>
      </c>
      <c r="DH2" s="244" t="str">
        <f>IF('In Process Calc.'!AX2&lt;&gt;0,'In Process Calc.'!AX2,"")</f>
        <v>qAspartate (mmol/109 cell/hr)</v>
      </c>
      <c r="DI2" s="244" t="str">
        <f>IF('In Process Calc.'!AY2&lt;&gt;0,'In Process Calc.'!AY2,"")</f>
        <v>qCystine (mmol/109 cell/hr)</v>
      </c>
      <c r="DJ2" s="244" t="str">
        <f>IF('In Process Calc.'!AZ2&lt;&gt;0,'In Process Calc.'!AZ2,"")</f>
        <v>qGlucose (mmol/109 cell/hr)</v>
      </c>
      <c r="DK2" s="244" t="str">
        <f>IF('In Process Calc.'!BA2&lt;&gt;0,'In Process Calc.'!BA2,"")</f>
        <v>qGlutamine (mmol/109 cell/hr)</v>
      </c>
      <c r="DL2" s="244" t="str">
        <f>IF('In Process Calc.'!BB2&lt;&gt;0,'In Process Calc.'!BB2,"")</f>
        <v>qGlutamate (mmol/109 cell/hr)</v>
      </c>
      <c r="DM2" s="244" t="str">
        <f>IF('In Process Calc.'!BC2&lt;&gt;0,'In Process Calc.'!BC2,"")</f>
        <v>qGlycine (mmol/109 cell/hr)</v>
      </c>
      <c r="DN2" s="244" t="str">
        <f>IF('In Process Calc.'!BD2&lt;&gt;0,'In Process Calc.'!BD2,"")</f>
        <v>qHistidine (mmol/109 cell/hr)</v>
      </c>
      <c r="DO2" s="244" t="str">
        <f>IF('In Process Calc.'!BE2&lt;&gt;0,'In Process Calc.'!BE2,"")</f>
        <v>qIsoleucine (mmol/109 cell/hr)</v>
      </c>
      <c r="DP2" s="244" t="str">
        <f>IF('In Process Calc.'!BF2&lt;&gt;0,'In Process Calc.'!BF2,"")</f>
        <v>qLactate (mmol/109 cell/hr)</v>
      </c>
      <c r="DQ2" s="244" t="str">
        <f>IF('In Process Calc.'!BG2&lt;&gt;0,'In Process Calc.'!BG2,"")</f>
        <v>qLeucine (mmol/109 cell/hr)</v>
      </c>
      <c r="DR2" s="244" t="str">
        <f>IF('In Process Calc.'!BH2&lt;&gt;0,'In Process Calc.'!BH2,"")</f>
        <v>qLysine (mmol/109 cell/hr)</v>
      </c>
      <c r="DS2" s="244" t="str">
        <f>IF('In Process Calc.'!BI2&lt;&gt;0,'In Process Calc.'!BI2,"")</f>
        <v>qMethionine (mmol/109 cell/hr)</v>
      </c>
      <c r="DT2" s="244" t="str">
        <f>IF('In Process Calc.'!BJ2&lt;&gt;0,'In Process Calc.'!BJ2,"")</f>
        <v>qNH3 (mmol/109 cell/hr)</v>
      </c>
      <c r="DU2" s="244" t="str">
        <f>IF('In Process Calc.'!BK2&lt;&gt;0,'In Process Calc.'!BK2,"")</f>
        <v>qPhenylalanine (mmol/109 cell/hr)</v>
      </c>
      <c r="DV2" s="244" t="str">
        <f>IF('In Process Calc.'!BL2&lt;&gt;0,'In Process Calc.'!BL2,"")</f>
        <v>qProline (mmol/109 cell/hr)</v>
      </c>
      <c r="DW2" s="244" t="str">
        <f>IF('In Process Calc.'!BM2&lt;&gt;0,'In Process Calc.'!BM2,"")</f>
        <v>qSerine (mmol/109 cell/hr)</v>
      </c>
      <c r="DX2" s="244" t="str">
        <f>IF('In Process Calc.'!BN2&lt;&gt;0,'In Process Calc.'!BN2,"")</f>
        <v>qThreonine (mmol/109 cell/hr)</v>
      </c>
      <c r="DY2" s="244" t="str">
        <f>IF('In Process Calc.'!BO2&lt;&gt;0,'In Process Calc.'!BO2,"")</f>
        <v>qTryptophan (mmol/109 cell/hr)</v>
      </c>
      <c r="DZ2" s="244" t="str">
        <f>IF('In Process Calc.'!BP2&lt;&gt;0,'In Process Calc.'!BP2,"")</f>
        <v>qTyrosine (mmol/109 cell/hr)</v>
      </c>
      <c r="EA2" s="244" t="str">
        <f>IF('In Process Calc.'!BQ2&lt;&gt;0,'In Process Calc.'!BQ2,"")</f>
        <v>qValine (mmol/109 cell/hr)</v>
      </c>
      <c r="EB2" s="244" t="str">
        <f>IF('In Process Calc.'!BR2&lt;&gt;0,'In Process Calc.'!BR2,"")</f>
        <v>qEthanolamine (mmol/109 cell/hr)</v>
      </c>
      <c r="EC2" s="244" t="str">
        <f>IF('In Process Calc.'!BS2&lt;&gt;0,'In Process Calc.'!BS2,"")</f>
        <v>qNitrogen (mmol/109 cells/hr)</v>
      </c>
      <c r="ED2" s="244" t="str">
        <f>IF('In Process Calc.'!BT2&lt;&gt;0,'In Process Calc.'!BT2,"")</f>
        <v>qNitrogen (w/o NH3, Ala) (mmol/109 cells/hr)</v>
      </c>
      <c r="EE2" s="244" t="str">
        <f>IF('In Process Calc.'!BU2&lt;&gt;0,'In Process Calc.'!BU2,"")</f>
        <v>qaaC (mmol/109 cells/hr)</v>
      </c>
      <c r="EF2" s="244" t="str">
        <f>IF('In Process Calc.'!BV2&lt;&gt;0,'In Process Calc.'!BV2,"")</f>
        <v>qaaC (consumption only) (mmol/109 cells/hr)</v>
      </c>
      <c r="EG2" s="244" t="str">
        <f>IF('In Process Calc.'!BW2&lt;&gt;0,'In Process Calc.'!BW2,"")</f>
        <v>DL/DG (mmol/mmol)</v>
      </c>
      <c r="EH2" s="244" t="str">
        <f>IF('In Process Calc.'!BX2&lt;&gt;0,'In Process Calc.'!BX2,"")</f>
        <v>qO2/qGlc (mmol/mmol)</v>
      </c>
      <c r="EI2" s="244" t="str">
        <f>IF('In Process Calc.'!BY2&lt;&gt;0,'In Process Calc.'!BY2,"")</f>
        <v>qGln/qGlc (mmol/mmol)</v>
      </c>
      <c r="EJ2" s="244" t="str">
        <f>IF('In Process Calc.'!BZ2&lt;&gt;0,'In Process Calc.'!BZ2,"")</f>
        <v>qNH3/qGln (mmol/mmol)</v>
      </c>
      <c r="EK2" s="244" t="str">
        <f>_xlfn.CONCAT('Post Process Calc.'!A2, ", polynomial fit")</f>
        <v>Xv V (109 cells), polynomial fit</v>
      </c>
      <c r="EL2" s="244" t="s">
        <v>381</v>
      </c>
      <c r="EM2" s="244" t="str">
        <f>_xlfn.CONCAT('Post Process Calc.'!C2, ", polynomial fit")</f>
        <v>Sp. OUR (mmol/109 cells/hr), polynomial fit</v>
      </c>
      <c r="EN2" s="244" t="str">
        <f>_xlfn.CONCAT('Post Process Calc.'!D2, ", polynomial fit")</f>
        <v>qAB (mg/109 cell/hr), polynomial fit</v>
      </c>
      <c r="EO2" s="244" t="str">
        <f>_xlfn.CONCAT('Post Process Calc.'!E2, ", polynomial fit")</f>
        <v>qAlanine (mmol/109 cell/hr), polynomial fit</v>
      </c>
      <c r="EP2" s="244" t="str">
        <f>_xlfn.CONCAT('Post Process Calc.'!F2, ", polynomial fit")</f>
        <v>qArginine (mmol/109 cell/hr), polynomial fit</v>
      </c>
      <c r="EQ2" s="244" t="str">
        <f>_xlfn.CONCAT('Post Process Calc.'!G2, ", polynomial fit")</f>
        <v>qAsparagine (mmol/109 cell/hr), polynomial fit</v>
      </c>
      <c r="ER2" s="244" t="str">
        <f>_xlfn.CONCAT('Post Process Calc.'!H2, ", polynomial fit")</f>
        <v>qAspartate (mmol/109 cell/hr), polynomial fit</v>
      </c>
      <c r="ES2" s="244" t="str">
        <f>_xlfn.CONCAT('Post Process Calc.'!I2, ", polynomial fit")</f>
        <v>qCystine (mmol/109 cell/hr), polynomial fit</v>
      </c>
      <c r="ET2" s="244" t="str">
        <f>_xlfn.CONCAT('Post Process Calc.'!J2, ", polynomial fit")</f>
        <v>qGlucose (mmol/109 cells/hr), polynomial fit</v>
      </c>
      <c r="EU2" s="244" t="str">
        <f>_xlfn.CONCAT('Post Process Calc.'!K2, ", polynomial fit")</f>
        <v>qGlutamine (mmol/109 cell/hr), polynomial fit</v>
      </c>
      <c r="EV2" s="244" t="str">
        <f>_xlfn.CONCAT('Post Process Calc.'!L2, ", polynomial fit")</f>
        <v>qGlutamate (mmol/109 cell/hr), polynomial fit</v>
      </c>
      <c r="EW2" s="244" t="str">
        <f>_xlfn.CONCAT('Post Process Calc.'!M2, ", polynomial fit")</f>
        <v>qGlycine (mmol/109 cell/hr), polynomial fit</v>
      </c>
      <c r="EX2" s="244" t="str">
        <f>_xlfn.CONCAT('Post Process Calc.'!N2, ", polynomial fit")</f>
        <v>qHistidine (mmol/109 cell/hr), polynomial fit</v>
      </c>
      <c r="EY2" s="244" t="str">
        <f>_xlfn.CONCAT('Post Process Calc.'!O2, ", polynomial fit")</f>
        <v>qIsoleucine (mmol/109 cell/hr), polynomial fit</v>
      </c>
      <c r="EZ2" s="244" t="str">
        <f>_xlfn.CONCAT('Post Process Calc.'!P2, ", polynomial fit")</f>
        <v>qLactate (mmol/109 cells/hr), polynomial fit</v>
      </c>
      <c r="FA2" s="244" t="str">
        <f>_xlfn.CONCAT('Post Process Calc.'!Q2, ", polynomial fit")</f>
        <v>qLeucine (mmol/109 cell/hr), polynomial fit</v>
      </c>
      <c r="FB2" s="244" t="str">
        <f>_xlfn.CONCAT('Post Process Calc.'!R2, ", polynomial fit")</f>
        <v>qLysine (mmol/109 cell/hr), polynomial fit</v>
      </c>
      <c r="FC2" s="244" t="str">
        <f>_xlfn.CONCAT('Post Process Calc.'!S2, ", polynomial fit")</f>
        <v>qMethionine (mmol/109 cell/hr), polynomial fit</v>
      </c>
      <c r="FD2" s="244" t="str">
        <f>_xlfn.CONCAT('Post Process Calc.'!T2, ", polynomial fit")</f>
        <v>qNH3 (mmol/109 cells/hr), polynomial fit</v>
      </c>
      <c r="FE2" s="244" t="str">
        <f>_xlfn.CONCAT('Post Process Calc.'!U2, ", polynomial fit")</f>
        <v>qPhenylalanine (mmol/109 cell/hr), polynomial fit</v>
      </c>
      <c r="FF2" s="244" t="str">
        <f>_xlfn.CONCAT('Post Process Calc.'!V2, ", polynomial fit")</f>
        <v>qProline (mmol/109 cell/hr), polynomial fit</v>
      </c>
      <c r="FG2" s="244" t="str">
        <f>_xlfn.CONCAT('Post Process Calc.'!W2, ", polynomial fit")</f>
        <v>qSerine (mmol/109 cell/hr), polynomial fit</v>
      </c>
      <c r="FH2" s="244" t="str">
        <f>_xlfn.CONCAT('Post Process Calc.'!X2, ", polynomial fit")</f>
        <v>qThreonine (mmol/109 cell/hr), polynomial fit</v>
      </c>
      <c r="FI2" s="244" t="str">
        <f>_xlfn.CONCAT('Post Process Calc.'!Y2, ", polynomial fit")</f>
        <v>qTryptophan (mmol/109 cell/hr), polynomial fit</v>
      </c>
      <c r="FJ2" s="244" t="str">
        <f>_xlfn.CONCAT('Post Process Calc.'!Z2, ", polynomial fit")</f>
        <v>qTyrosine (mmol/109 cell/hr), polynomial fit</v>
      </c>
      <c r="FK2" s="244" t="str">
        <f>_xlfn.CONCAT('Post Process Calc.'!AA2, ", polynomial fit")</f>
        <v>qValine (mmol/109 cell/hr), polynomial fit</v>
      </c>
      <c r="FL2" s="244" t="str">
        <f>_xlfn.CONCAT('Post Process Calc.'!AB2, ", polynomial fit")</f>
        <v>qEthanolamine (mmol/109 cell/hr), polynomial fit</v>
      </c>
      <c r="FM2" s="244" t="str">
        <f>_xlfn.CONCAT('Post Process Calc.'!AC2, ", polynomial fit")</f>
        <v>qNitrogen (mmol/109 cells/hr), polynomial fit</v>
      </c>
      <c r="FN2" s="244" t="str">
        <f>_xlfn.CONCAT('Post Process Calc.'!AD2, ", polynomial fit")</f>
        <v>qNitrogen (w/o NH3, ALA) (mmol/109 cells/hr), polynomial fit</v>
      </c>
      <c r="FO2" s="244" t="str">
        <f>_xlfn.CONCAT('Post Process Calc.'!AE2, ", polynomial fit")</f>
        <v>qCaa (mmol/109 cells/hr), polynomial fit</v>
      </c>
      <c r="FP2" s="244" t="str">
        <f>_xlfn.CONCAT('Post Process Calc.'!AF2, ", polynomial fit")</f>
        <v>DL/DG (mol/mol), polynomial fit</v>
      </c>
      <c r="FQ2" s="244" t="str">
        <f>_xlfn.CONCAT('Post Process Calc.'!AG2, ", polynomial fit")</f>
        <v>OC/GC (mol/mol), polynomial fit</v>
      </c>
      <c r="FR2" s="244" t="str">
        <f>_xlfn.CONCAT('Post Process Calc.'!AH2, ", polynomial fit")</f>
        <v>Gln/Glc (mol/mol), polynomial fit</v>
      </c>
      <c r="FS2" s="244" t="str">
        <f>_xlfn.CONCAT('Post Process Calc.'!AI2, ", polynomial fit")</f>
        <v>NH3/Gln (mol/mol), polynomial fit</v>
      </c>
    </row>
    <row r="3" spans="1:175" x14ac:dyDescent="0.15">
      <c r="A3" s="241" t="str">
        <f>IF('Measured Data'!B7&lt;&gt;0,'Measured Data'!$B$1,"")</f>
        <v>NIIMBL-FB01-B3</v>
      </c>
      <c r="B3" s="241">
        <f>IF(ISBLANK('Measured Data'!A7),"",'Measured Data'!A7)</f>
        <v>0</v>
      </c>
      <c r="C3" s="248">
        <f>IF(ISBLANK('Measured Data'!B7),"",'Measured Data'!B7)</f>
        <v>43700</v>
      </c>
      <c r="D3" s="249">
        <f>IF(ISBLANK('Measured Data'!C7),"",'Measured Data'!C7)</f>
        <v>0.5625</v>
      </c>
      <c r="E3" s="241" t="str">
        <f>IF(ISBLANK('Measured Data'!D7),"",'Measured Data'!D7)</f>
        <v/>
      </c>
      <c r="F3" s="241" t="str">
        <f>IF(ISBLANK('Measured Data'!E7),"",'Measured Data'!E7)</f>
        <v/>
      </c>
      <c r="G3" s="241" t="str">
        <f>IF(ISBLANK('Measured Data'!G7),"",'Measured Data'!G7)</f>
        <v/>
      </c>
      <c r="H3" s="246">
        <f>IF(ISBLANK('Measured Data'!H7),"",'Measured Data'!H7)</f>
        <v>0.48869086632728576</v>
      </c>
      <c r="I3" s="246">
        <f>IF(ISBLANK('Measured Data'!I7),"",'Measured Data'!I7)</f>
        <v>2.0679572415798764E-2</v>
      </c>
      <c r="J3" s="246">
        <f>IF(ISBLANK('Measured Data'!J7),"",'Measured Data'!J7)</f>
        <v>0.50937043874308452</v>
      </c>
      <c r="K3" s="246">
        <f>IF(ISBLANK('Measured Data'!K7),"",'Measured Data'!K7)</f>
        <v>95.940170288085938</v>
      </c>
      <c r="L3" s="241">
        <f>IF(ISBLANK('Measured Data'!L7),"",'Measured Data'!L7)</f>
        <v>6.835</v>
      </c>
      <c r="M3" s="241">
        <f>IF(ISBLANK('Measured Data'!M7),"",'Measured Data'!M7)</f>
        <v>75.900000000000006</v>
      </c>
      <c r="N3" s="241" t="str">
        <f>IF(ISBLANK('Measured Data'!N7),"",'Measured Data'!N7)</f>
        <v/>
      </c>
      <c r="O3" s="241" t="str">
        <f>IF(ISBLANK('Measured Data'!O7),"",'Measured Data'!O7)</f>
        <v/>
      </c>
      <c r="P3" s="241" t="str">
        <f>IF(ISBLANK('Measured Data'!P7),"",'Measured Data'!P7)</f>
        <v/>
      </c>
      <c r="Q3" s="241" t="str">
        <f>IF(ISBLANK('Measured Data'!Q7),"",'Measured Data'!Q7)</f>
        <v/>
      </c>
      <c r="R3" s="241">
        <f>IF(ISBLANK('Measured Data'!R7),"",'Measured Data'!R7)</f>
        <v>329</v>
      </c>
      <c r="S3" s="241">
        <f>IF(ISBLANK('Measured Data'!S7),"",'Measured Data'!S7)</f>
        <v>10</v>
      </c>
      <c r="T3" s="246">
        <f>IF(ISBLANK('Measured Data'!T7),"",'Measured Data'!T7)</f>
        <v>0.20428779885509035</v>
      </c>
      <c r="U3" s="246">
        <f>IF(ISBLANK('Measured Data'!U7),"",'Measured Data'!U7)</f>
        <v>1.5895522388059704</v>
      </c>
      <c r="V3" s="246">
        <f>IF(ISBLANK('Measured Data'!V7),"",'Measured Data'!V7)</f>
        <v>4.6041477444747203</v>
      </c>
      <c r="W3" s="246">
        <f>IF(ISBLANK('Measured Data'!W7),"",'Measured Data'!W7)</f>
        <v>9.1713620314025981</v>
      </c>
      <c r="X3" s="246">
        <f>IF(ISBLANK('Measured Data'!X7),"",'Measured Data'!X7)</f>
        <v>1.0263157894736843</v>
      </c>
      <c r="Y3" s="246">
        <f>IF(ISBLANK('Measured Data'!Y7),"",'Measured Data'!Y7)</f>
        <v>30.000000000000004</v>
      </c>
      <c r="Z3" s="246">
        <f>IF(ISBLANK('Measured Data'!Z7),"",'Measured Data'!Z7)</f>
        <v>0.14000000000000001</v>
      </c>
      <c r="AA3" s="246">
        <f>IF(ISBLANK('Measured Data'!AA7),"",'Measured Data'!AA7)</f>
        <v>2.42</v>
      </c>
      <c r="AB3" s="246">
        <f>IF(ISBLANK('Measured Data'!AB7),"",'Measured Data'!AB7)</f>
        <v>5.8611962168642597E-2</v>
      </c>
      <c r="AC3" s="246">
        <f>IF(ISBLANK('Measured Data'!AC7),"",'Measured Data'!AC7)</f>
        <v>0.650963619512409</v>
      </c>
      <c r="AD3" s="246">
        <f>IF(ISBLANK('Measured Data'!AD7),"",'Measured Data'!AD7)</f>
        <v>2.5470763131813681</v>
      </c>
      <c r="AE3" s="246">
        <f>IF(ISBLANK('Measured Data'!AE7),"",'Measured Data'!AE7)</f>
        <v>1.9982238010657194</v>
      </c>
      <c r="AF3" s="246">
        <f>IF(ISBLANK('Measured Data'!AF7),"",'Measured Data'!AF7)</f>
        <v>4.3897232598917437</v>
      </c>
      <c r="AG3" s="246">
        <f>IF(ISBLANK('Measured Data'!AG7),"",'Measured Data'!AG7)</f>
        <v>2.372939325535262</v>
      </c>
      <c r="AH3" s="246">
        <f>IF(ISBLANK('Measured Data'!AH7),"",'Measured Data'!AH7)</f>
        <v>1.0461765297232088</v>
      </c>
      <c r="AI3" s="246">
        <f>IF(ISBLANK('Measured Data'!AI7),"",'Measured Data'!AI7)</f>
        <v>0.53</v>
      </c>
      <c r="AJ3" s="246">
        <f>IF(ISBLANK('Measured Data'!AJ7),"",'Measured Data'!AJ7)</f>
        <v>1.670803317392094</v>
      </c>
      <c r="AK3" s="246">
        <f>IF(ISBLANK('Measured Data'!AK7),"",'Measured Data'!AK7)</f>
        <v>2.9184400243203337</v>
      </c>
      <c r="AL3" s="246">
        <f>IF(ISBLANK('Measured Data'!AL7),"",'Measured Data'!AL7)</f>
        <v>5.782662479779237</v>
      </c>
      <c r="AM3" s="246">
        <f>IF(ISBLANK('Measured Data'!AM7),"",'Measured Data'!AM7)</f>
        <v>2.5763935527199462</v>
      </c>
      <c r="AN3" s="246">
        <f>IF(ISBLANK('Measured Data'!AN7),"",'Measured Data'!AN7)</f>
        <v>0.64339225383146459</v>
      </c>
      <c r="AO3" s="246">
        <f>IF(ISBLANK('Measured Data'!AO7),"",'Measured Data'!AO7)</f>
        <v>1.1016060488989459</v>
      </c>
      <c r="AP3" s="246">
        <f>IF(ISBLANK('Measured Data'!AP7),"",'Measured Data'!AP7)</f>
        <v>2.8792146820315834</v>
      </c>
      <c r="AQ3" s="246" t="str">
        <f>IF(ISBLANK('Measured Data'!BN7),"",'Measured Data'!BN7)</f>
        <v/>
      </c>
      <c r="AR3" s="246" t="str">
        <f>IF(ISBLANK('Measured Data'!BO7),"",'Measured Data'!BO7)</f>
        <v/>
      </c>
      <c r="AS3" s="246" t="str">
        <f>IF(ISBLANK('Measured Data'!BP7),"",'Measured Data'!BP7)</f>
        <v/>
      </c>
      <c r="AT3" s="246" t="str">
        <f>IF(ISBLANK('Measured Data'!BQ7),"",'Measured Data'!BQ7)</f>
        <v/>
      </c>
      <c r="AU3" s="246" t="str">
        <f>IF(ISBLANK('Measured Data'!BR7),"",'Measured Data'!BR7)</f>
        <v/>
      </c>
      <c r="AV3" s="246" t="str">
        <f>IF(ISBLANK('Measured Data'!BS7),"",'Measured Data'!BS7)</f>
        <v/>
      </c>
      <c r="AW3" s="246" t="str">
        <f>IF(ISBLANK('Measured Data'!BT7),"",'Measured Data'!BT7)</f>
        <v/>
      </c>
      <c r="AX3" s="246" t="str">
        <f>IF(ISBLANK('Measured Data'!BU7),"",'Measured Data'!BU7)</f>
        <v/>
      </c>
      <c r="AY3" s="246" t="str">
        <f>IF(ISBLANK('Measured Data'!BV7),"",'Measured Data'!BV7)</f>
        <v/>
      </c>
      <c r="AZ3" s="246" t="str">
        <f>IF(ISBLANK('Measured Data'!BW7),"",'Measured Data'!BW7)</f>
        <v/>
      </c>
      <c r="BA3" s="246" t="str">
        <f>IF(ISBLANK('Measured Data'!BX7),"",'Measured Data'!BX7)</f>
        <v/>
      </c>
      <c r="BB3" s="246" t="str">
        <f>IF(ISBLANK('Measured Data'!BY7),"",'Measured Data'!BY7)</f>
        <v/>
      </c>
      <c r="BC3" s="246" t="str">
        <f>IF(ISBLANK('Measured Data'!BZ7),"",'Measured Data'!BZ7)</f>
        <v/>
      </c>
      <c r="BD3" s="246" t="str">
        <f>IF(ISBLANK('Measured Data'!CA7),"",'Measured Data'!CA7)</f>
        <v/>
      </c>
      <c r="BE3" s="246" t="str">
        <f>IF(ISBLANK('Measured Data'!CB7),"",'Measured Data'!CB7)</f>
        <v/>
      </c>
      <c r="BF3" s="246" t="str">
        <f>IF(ISBLANK('Measured Data'!CC7),"",'Measured Data'!CC7)</f>
        <v/>
      </c>
      <c r="BG3" s="246" t="str">
        <f>IF(ISBLANK('Measured Data'!CD7),"",'Measured Data'!CD7)</f>
        <v/>
      </c>
      <c r="BH3" s="246" t="str">
        <f>IF(ISBLANK('Measured Data'!CE7),"",'Measured Data'!CE7)</f>
        <v/>
      </c>
      <c r="BI3" s="246" t="str">
        <f>IF(ISBLANK('Measured Data'!CF7),"",'Measured Data'!CF7)</f>
        <v/>
      </c>
      <c r="BJ3" s="246" t="str">
        <f>IF(ISBLANK('Measured Data'!CG7),"",'Measured Data'!CG7)</f>
        <v/>
      </c>
      <c r="BK3" s="246" t="str">
        <f>IF(ISBLANK('Measured Data'!CH7),"",'Measured Data'!CH7)</f>
        <v/>
      </c>
      <c r="BL3" s="246" t="str">
        <f>IF(ISBLANK('Measured Data'!CI7),"",'Measured Data'!CI7)</f>
        <v/>
      </c>
      <c r="BM3" s="246" t="str">
        <f>IF(ISBLANK('Measured Data'!CJ7),"",'Measured Data'!CJ7)</f>
        <v/>
      </c>
      <c r="BN3" s="241">
        <v>0</v>
      </c>
      <c r="BO3" s="241">
        <v>0</v>
      </c>
      <c r="BP3" s="241">
        <f>IF(ISBLANK('In Process Calc.'!D3),"",'In Process Calc.'!D3)</f>
        <v>900</v>
      </c>
      <c r="BQ3" s="241">
        <f>IF(ISBLANK('In Process Calc.'!E3),"",'In Process Calc.'!E3)</f>
        <v>0</v>
      </c>
      <c r="BR3" s="241">
        <f>IF(ISBLANK('In Process Calc.'!G3),"",'In Process Calc.'!G3)</f>
        <v>0</v>
      </c>
      <c r="BS3" s="241">
        <f>IF(ISBLANK('In Process Calc.'!I3),"",'In Process Calc.'!I3)</f>
        <v>900</v>
      </c>
      <c r="BT3" s="246">
        <f>IF(ISBLANK('In Process Calc.'!J3),"",'In Process Calc.'!J3)</f>
        <v>0</v>
      </c>
      <c r="BU3" s="246">
        <f>IF(ISBLANK('In Process Calc.'!K3),"",'In Process Calc.'!K3)</f>
        <v>0</v>
      </c>
      <c r="BV3" s="246">
        <f>IF(ISBLANK('In Process Calc.'!L3),"",'In Process Calc.'!L3)</f>
        <v>0</v>
      </c>
      <c r="BW3" s="246">
        <f>IF(ISBLANK('In Process Calc.'!M3),"",'In Process Calc.'!M3)</f>
        <v>0</v>
      </c>
      <c r="BX3" s="246">
        <f>IF(ISBLANK('In Process Calc.'!N3),"",'In Process Calc.'!N3)</f>
        <v>0</v>
      </c>
      <c r="BY3" s="246">
        <f>IF(ISBLANK('In Process Calc.'!O3),"",'In Process Calc.'!O3)</f>
        <v>0</v>
      </c>
      <c r="BZ3" s="246">
        <f>IF(ISBLANK('In Process Calc.'!P3),"",'In Process Calc.'!P3)</f>
        <v>0</v>
      </c>
      <c r="CA3" s="246">
        <f>IF(ISBLANK('In Process Calc.'!Q3),"",'In Process Calc.'!Q3)</f>
        <v>0</v>
      </c>
      <c r="CB3" s="246">
        <f>IF(ISBLANK('In Process Calc.'!R3),"",'In Process Calc.'!R3)</f>
        <v>0</v>
      </c>
      <c r="CC3" s="246">
        <f>IF(ISBLANK('In Process Calc.'!S3),"",'In Process Calc.'!S3)</f>
        <v>0</v>
      </c>
      <c r="CD3" s="246">
        <f>IF(ISBLANK('In Process Calc.'!T3),"",'In Process Calc.'!T3)</f>
        <v>0</v>
      </c>
      <c r="CE3" s="246">
        <f>IF(ISBLANK('In Process Calc.'!U3),"",'In Process Calc.'!U3)</f>
        <v>0</v>
      </c>
      <c r="CF3" s="246">
        <f>IF(ISBLANK('In Process Calc.'!V3),"",'In Process Calc.'!V3)</f>
        <v>0</v>
      </c>
      <c r="CG3" s="246">
        <f>IF(ISBLANK('In Process Calc.'!W3),"",'In Process Calc.'!W3)</f>
        <v>0</v>
      </c>
      <c r="CH3" s="246">
        <f>IF(ISBLANK('In Process Calc.'!X3),"",'In Process Calc.'!X3)</f>
        <v>0</v>
      </c>
      <c r="CI3" s="246">
        <f>IF(ISBLANK('In Process Calc.'!Y3),"",'In Process Calc.'!Y3)</f>
        <v>0</v>
      </c>
      <c r="CJ3" s="246">
        <f>IF(ISBLANK('In Process Calc.'!Z3),"",'In Process Calc.'!Z3)</f>
        <v>0</v>
      </c>
      <c r="CK3" s="246">
        <f>IF(ISBLANK('In Process Calc.'!AA3),"",'In Process Calc.'!AA3)</f>
        <v>0</v>
      </c>
      <c r="CL3" s="246">
        <f>IF(ISBLANK('In Process Calc.'!AB3),"",'In Process Calc.'!AB3)</f>
        <v>0</v>
      </c>
      <c r="CM3" s="246">
        <f>IF(ISBLANK('In Process Calc.'!AC3),"",'In Process Calc.'!AC3)</f>
        <v>0</v>
      </c>
      <c r="CN3" s="246">
        <f>IF(ISBLANK('In Process Calc.'!AD3),"",'In Process Calc.'!AD3)</f>
        <v>0</v>
      </c>
      <c r="CO3" s="246">
        <f>IF(ISBLANK('In Process Calc.'!AE3),"",'In Process Calc.'!AE3)</f>
        <v>0</v>
      </c>
      <c r="CP3" s="246">
        <f>IF(ISBLANK('In Process Calc.'!AF3),"",'In Process Calc.'!AF3)</f>
        <v>0</v>
      </c>
      <c r="CQ3" s="246">
        <f>IF(ISBLANK('In Process Calc.'!AG3),"",'In Process Calc.'!AG3)</f>
        <v>0</v>
      </c>
      <c r="CR3" s="246">
        <f>IF(ISBLANK('In Process Calc.'!AH3),"",'In Process Calc.'!AH3)</f>
        <v>0</v>
      </c>
      <c r="CS3" s="246">
        <f>IF(ISBLANK('In Process Calc.'!AI3),"",'In Process Calc.'!AI3)</f>
        <v>0</v>
      </c>
      <c r="CT3" s="246">
        <f>IF(ISBLANK('In Process Calc.'!AJ3),"",'In Process Calc.'!AJ3)</f>
        <v>0</v>
      </c>
      <c r="CU3" s="246">
        <f>IF(ISBLANK('In Process Calc.'!AK3),"",'In Process Calc.'!AK3)</f>
        <v>0</v>
      </c>
      <c r="CV3" s="246">
        <f>IF(ISBLANK('In Process Calc.'!AL3),"",'In Process Calc.'!AL3)</f>
        <v>0</v>
      </c>
      <c r="CW3" s="246">
        <f>IF(ISBLANK('In Process Calc.'!AM3),"",'In Process Calc.'!AM3)</f>
        <v>0</v>
      </c>
      <c r="CX3" s="246">
        <f>IF(ISBLANK('In Process Calc.'!AN3),"",'In Process Calc.'!AN3)</f>
        <v>0</v>
      </c>
      <c r="CY3" s="246" t="str">
        <f>IF(ISBLANK('In Process Calc.'!AO3),"",'In Process Calc.'!AO3)</f>
        <v/>
      </c>
      <c r="CZ3" s="246" t="str">
        <f>IF(ISBLANK('In Process Calc.'!AP3),"",'In Process Calc.'!AP3)</f>
        <v/>
      </c>
      <c r="DA3" s="246" t="str">
        <f>IF(ISBLANK('In Process Calc.'!AQ3),"",'In Process Calc.'!AQ3)</f>
        <v/>
      </c>
      <c r="DB3" s="246" t="str">
        <f>IF(ISBLANK('In Process Calc.'!AR3),"",'In Process Calc.'!AR3)</f>
        <v/>
      </c>
      <c r="DC3" s="246" t="str">
        <f>IF(ISBLANK('In Process Calc.'!AS3),"",'In Process Calc.'!AS3)</f>
        <v/>
      </c>
      <c r="DD3" s="246" t="str">
        <f>IF(ISBLANK('In Process Calc.'!AT3),"",'In Process Calc.'!AT3)</f>
        <v/>
      </c>
      <c r="DE3" s="246" t="str">
        <f>IF(ISBLANK('In Process Calc.'!AU3),"",'In Process Calc.'!AU3)</f>
        <v/>
      </c>
      <c r="DF3" s="246" t="str">
        <f>IF(ISBLANK('In Process Calc.'!AV3),"",'In Process Calc.'!AV3)</f>
        <v/>
      </c>
      <c r="DG3" s="246" t="str">
        <f>IF(ISBLANK('In Process Calc.'!AW3),"",'In Process Calc.'!AW3)</f>
        <v/>
      </c>
      <c r="DH3" s="246" t="str">
        <f>IF(ISBLANK('In Process Calc.'!AX3),"",'In Process Calc.'!AX3)</f>
        <v/>
      </c>
      <c r="DI3" s="246" t="str">
        <f>IF(ISBLANK('In Process Calc.'!AY3),"",'In Process Calc.'!AY3)</f>
        <v/>
      </c>
      <c r="DJ3" s="246" t="str">
        <f>IF(ISBLANK('In Process Calc.'!AZ3),"",'In Process Calc.'!AZ3)</f>
        <v/>
      </c>
      <c r="DK3" s="246" t="str">
        <f>IF(ISBLANK('In Process Calc.'!BA3),"",'In Process Calc.'!BA3)</f>
        <v/>
      </c>
      <c r="DL3" s="246" t="str">
        <f>IF(ISBLANK('In Process Calc.'!BB3),"",'In Process Calc.'!BB3)</f>
        <v/>
      </c>
      <c r="DM3" s="246" t="str">
        <f>IF(ISBLANK('In Process Calc.'!BC3),"",'In Process Calc.'!BC3)</f>
        <v/>
      </c>
      <c r="DN3" s="246" t="str">
        <f>IF(ISBLANK('In Process Calc.'!BD3),"",'In Process Calc.'!BD3)</f>
        <v/>
      </c>
      <c r="DO3" s="246" t="str">
        <f>IF(ISBLANK('In Process Calc.'!BE3),"",'In Process Calc.'!BE3)</f>
        <v/>
      </c>
      <c r="DP3" s="246" t="str">
        <f>IF(ISBLANK('In Process Calc.'!BF3),"",'In Process Calc.'!BF3)</f>
        <v/>
      </c>
      <c r="DQ3" s="246" t="str">
        <f>IF(ISBLANK('In Process Calc.'!BG3),"",'In Process Calc.'!BG3)</f>
        <v/>
      </c>
      <c r="DR3" s="246" t="str">
        <f>IF(ISBLANK('In Process Calc.'!BH3),"",'In Process Calc.'!BH3)</f>
        <v/>
      </c>
      <c r="DS3" s="246" t="str">
        <f>IF(ISBLANK('In Process Calc.'!BI3),"",'In Process Calc.'!BI3)</f>
        <v/>
      </c>
      <c r="DT3" s="246" t="str">
        <f>IF(ISBLANK('In Process Calc.'!BJ3),"",'In Process Calc.'!BJ3)</f>
        <v/>
      </c>
      <c r="DU3" s="246" t="str">
        <f>IF(ISBLANK('In Process Calc.'!BK3),"",'In Process Calc.'!BK3)</f>
        <v/>
      </c>
      <c r="DV3" s="246" t="str">
        <f>IF(ISBLANK('In Process Calc.'!BL3),"",'In Process Calc.'!BL3)</f>
        <v/>
      </c>
      <c r="DW3" s="246" t="str">
        <f>IF(ISBLANK('In Process Calc.'!BM3),"",'In Process Calc.'!BM3)</f>
        <v/>
      </c>
      <c r="DX3" s="246" t="str">
        <f>IF(ISBLANK('In Process Calc.'!BN3),"",'In Process Calc.'!BN3)</f>
        <v/>
      </c>
      <c r="DY3" s="246" t="str">
        <f>IF(ISBLANK('In Process Calc.'!BO3),"",'In Process Calc.'!BO3)</f>
        <v/>
      </c>
      <c r="DZ3" s="246" t="str">
        <f>IF(ISBLANK('In Process Calc.'!BP3),"",'In Process Calc.'!BP3)</f>
        <v/>
      </c>
      <c r="EA3" s="246" t="str">
        <f>IF(ISBLANK('In Process Calc.'!BQ3),"",'In Process Calc.'!BQ3)</f>
        <v/>
      </c>
      <c r="EB3" s="246" t="str">
        <f>IF(ISBLANK('In Process Calc.'!BR3),"",'In Process Calc.'!BR3)</f>
        <v/>
      </c>
      <c r="EC3" s="246" t="str">
        <f>IF(ISBLANK('In Process Calc.'!BS3),"",'In Process Calc.'!BS3)</f>
        <v/>
      </c>
      <c r="ED3" s="246" t="str">
        <f>IF(ISBLANK('In Process Calc.'!BT3),"",'In Process Calc.'!BT3)</f>
        <v/>
      </c>
      <c r="EE3" s="246" t="str">
        <f>IF(ISBLANK('In Process Calc.'!BU3),"",'In Process Calc.'!BU3)</f>
        <v/>
      </c>
      <c r="EF3" s="246" t="str">
        <f>IF(ISBLANK('In Process Calc.'!BV3),"",'In Process Calc.'!BV3)</f>
        <v/>
      </c>
      <c r="EG3" s="246" t="str">
        <f>IF(ISBLANK('In Process Calc.'!BW3),"",'In Process Calc.'!BW3)</f>
        <v/>
      </c>
      <c r="EH3" s="246" t="str">
        <f>IF(ISBLANK('In Process Calc.'!BX3),"",'In Process Calc.'!BX3)</f>
        <v/>
      </c>
      <c r="EI3" s="246" t="str">
        <f>IF(ISBLANK('In Process Calc.'!BY3),"",'In Process Calc.'!BY3)</f>
        <v/>
      </c>
      <c r="EJ3" s="246" t="str">
        <f>IF(ISBLANK('In Process Calc.'!BZ3),"",'In Process Calc.'!BZ3)</f>
        <v/>
      </c>
      <c r="EK3" s="246" t="str">
        <f>IF(ISBLANK('Post Process Calc.'!A3),"",'Post Process Calc.'!A3)</f>
        <v/>
      </c>
      <c r="EL3" s="246" t="str">
        <f>IF(ISBLANK('Post Process Calc.'!B3),"",'Post Process Calc.'!B3)</f>
        <v/>
      </c>
      <c r="EM3" s="246" t="str">
        <f>IF(ISBLANK('Post Process Calc.'!C3),"",'Post Process Calc.'!C3)</f>
        <v/>
      </c>
      <c r="EN3" s="246" t="str">
        <f>IF(ISBLANK('Post Process Calc.'!D3),"",'Post Process Calc.'!D3)</f>
        <v/>
      </c>
      <c r="EO3" s="246" t="str">
        <f>IF(ISBLANK('Post Process Calc.'!E3),"",'Post Process Calc.'!E3)</f>
        <v/>
      </c>
      <c r="EP3" s="246" t="str">
        <f>IF(ISBLANK('Post Process Calc.'!F3),"",'Post Process Calc.'!F3)</f>
        <v/>
      </c>
      <c r="EQ3" s="246" t="str">
        <f>IF(ISBLANK('Post Process Calc.'!G3),"",'Post Process Calc.'!G3)</f>
        <v/>
      </c>
      <c r="ER3" s="246" t="str">
        <f>IF(ISBLANK('Post Process Calc.'!H3),"",'Post Process Calc.'!H3)</f>
        <v/>
      </c>
      <c r="ES3" s="246" t="str">
        <f>IF(ISBLANK('Post Process Calc.'!I3),"",'Post Process Calc.'!I3)</f>
        <v/>
      </c>
      <c r="ET3" s="246" t="str">
        <f>IF(ISBLANK('Post Process Calc.'!J3),"",'Post Process Calc.'!J3)</f>
        <v/>
      </c>
      <c r="EU3" s="246" t="str">
        <f>IF(ISBLANK('Post Process Calc.'!K3),"",'Post Process Calc.'!K3)</f>
        <v/>
      </c>
      <c r="EV3" s="246" t="str">
        <f>IF(ISBLANK('Post Process Calc.'!L3),"",'Post Process Calc.'!L3)</f>
        <v/>
      </c>
      <c r="EW3" s="246" t="str">
        <f>IF(ISBLANK('Post Process Calc.'!M3),"",'Post Process Calc.'!M3)</f>
        <v/>
      </c>
      <c r="EX3" s="246" t="str">
        <f>IF(ISBLANK('Post Process Calc.'!N3),"",'Post Process Calc.'!N3)</f>
        <v/>
      </c>
      <c r="EY3" s="246" t="str">
        <f>IF(ISBLANK('Post Process Calc.'!O3),"",'Post Process Calc.'!O3)</f>
        <v/>
      </c>
      <c r="EZ3" s="246" t="str">
        <f>IF(ISBLANK('Post Process Calc.'!P3),"",'Post Process Calc.'!P3)</f>
        <v/>
      </c>
      <c r="FA3" s="246" t="str">
        <f>IF(ISBLANK('Post Process Calc.'!Q3),"",'Post Process Calc.'!Q3)</f>
        <v/>
      </c>
      <c r="FB3" s="246" t="str">
        <f>IF(ISBLANK('Post Process Calc.'!R3),"",'Post Process Calc.'!R3)</f>
        <v/>
      </c>
      <c r="FC3" s="246" t="str">
        <f>IF(ISBLANK('Post Process Calc.'!S3),"",'Post Process Calc.'!S3)</f>
        <v/>
      </c>
      <c r="FD3" s="246" t="str">
        <f>IF(ISBLANK('Post Process Calc.'!T3),"",'Post Process Calc.'!T3)</f>
        <v/>
      </c>
      <c r="FE3" s="246" t="str">
        <f>IF(ISBLANK('Post Process Calc.'!U3),"",'Post Process Calc.'!U3)</f>
        <v/>
      </c>
      <c r="FF3" s="246" t="str">
        <f>IF(ISBLANK('Post Process Calc.'!V3),"",'Post Process Calc.'!V3)</f>
        <v/>
      </c>
      <c r="FG3" s="246" t="str">
        <f>IF(ISBLANK('Post Process Calc.'!W3),"",'Post Process Calc.'!W3)</f>
        <v/>
      </c>
      <c r="FH3" s="246" t="str">
        <f>IF(ISBLANK('Post Process Calc.'!X3),"",'Post Process Calc.'!X3)</f>
        <v/>
      </c>
      <c r="FI3" s="246" t="str">
        <f>IF(ISBLANK('Post Process Calc.'!Y3),"",'Post Process Calc.'!Y3)</f>
        <v/>
      </c>
      <c r="FJ3" s="246" t="str">
        <f>IF(ISBLANK('Post Process Calc.'!Z3),"",'Post Process Calc.'!Z3)</f>
        <v/>
      </c>
      <c r="FK3" s="246" t="str">
        <f>IF(ISBLANK('Post Process Calc.'!AA3),"",'Post Process Calc.'!AA3)</f>
        <v/>
      </c>
      <c r="FL3" s="246" t="str">
        <f>IF(ISBLANK('Post Process Calc.'!AB3),"",'Post Process Calc.'!AB3)</f>
        <v/>
      </c>
      <c r="FM3" s="246" t="str">
        <f>IF(ISBLANK('Post Process Calc.'!AC3),"",'Post Process Calc.'!AC3)</f>
        <v/>
      </c>
      <c r="FN3" s="246" t="str">
        <f>IF(ISBLANK('Post Process Calc.'!AD3),"",'Post Process Calc.'!AD3)</f>
        <v/>
      </c>
      <c r="FO3" s="246" t="str">
        <f>IF(ISBLANK('Post Process Calc.'!AE3),"",'Post Process Calc.'!AE3)</f>
        <v/>
      </c>
      <c r="FP3" s="246" t="str">
        <f>IF(ISBLANK('Post Process Calc.'!AF3),"",'Post Process Calc.'!AF3)</f>
        <v/>
      </c>
      <c r="FQ3" s="246" t="str">
        <f>IF(ISBLANK('Post Process Calc.'!AG3),"",'Post Process Calc.'!AG3)</f>
        <v/>
      </c>
      <c r="FR3" s="246" t="str">
        <f>IF(ISBLANK('Post Process Calc.'!AH3),"",'Post Process Calc.'!AH3)</f>
        <v/>
      </c>
      <c r="FS3" s="246" t="str">
        <f>IF(ISBLANK('Post Process Calc.'!AI3),"",'Post Process Calc.'!AI3)</f>
        <v/>
      </c>
    </row>
    <row r="4" spans="1:175" x14ac:dyDescent="0.15">
      <c r="A4" s="241" t="str">
        <f>IF('Measured Data'!B8&lt;&gt;0,'Measured Data'!$B$1,"")</f>
        <v>NIIMBL-FB01-B3</v>
      </c>
      <c r="B4" s="241">
        <f>IF(ISBLANK('Measured Data'!A8),"",'Measured Data'!A8)</f>
        <v>1</v>
      </c>
      <c r="C4" s="248">
        <f>IF(ISBLANK('Measured Data'!B8),"",'Measured Data'!B8)</f>
        <v>43701</v>
      </c>
      <c r="D4" s="249">
        <f>IF(ISBLANK('Measured Data'!C8),"",'Measured Data'!C8)</f>
        <v>0.44375000000000003</v>
      </c>
      <c r="E4" s="241">
        <f>IF(ISBLANK('Measured Data'!D8),"",'Measured Data'!D8)</f>
        <v>26</v>
      </c>
      <c r="F4" s="241" t="str">
        <f>IF(ISBLANK('Measured Data'!E9),"",'Measured Data'!E9)</f>
        <v/>
      </c>
      <c r="G4" s="241">
        <f>IF(ISBLANK('Measured Data'!G8),"",'Measured Data'!G8)</f>
        <v>1</v>
      </c>
      <c r="H4" s="246">
        <f>IF(ISBLANK('Measured Data'!H8),"",'Measured Data'!H8)</f>
        <v>0.67694525251388549</v>
      </c>
      <c r="I4" s="246">
        <f>IF(ISBLANK('Measured Data'!I8),"",'Measured Data'!I8)</f>
        <v>2.0678394781625475E-2</v>
      </c>
      <c r="J4" s="246">
        <f>IF(ISBLANK('Measured Data'!J8),"",'Measured Data'!J8)</f>
        <v>0.69762364729551096</v>
      </c>
      <c r="K4" s="246">
        <f>IF(ISBLANK('Measured Data'!K8),"",'Measured Data'!K8)</f>
        <v>97.035881042480469</v>
      </c>
      <c r="L4" s="241">
        <f>IF(ISBLANK('Measured Data'!L8),"",'Measured Data'!L8)</f>
        <v>6.9269999999999996</v>
      </c>
      <c r="M4" s="241">
        <f>IF(ISBLANK('Measured Data'!M8),"",'Measured Data'!M8)</f>
        <v>69.7</v>
      </c>
      <c r="N4" s="241" t="str">
        <f>IF(ISBLANK('Measured Data'!N8),"",'Measured Data'!N8)</f>
        <v/>
      </c>
      <c r="O4" s="241" t="str">
        <f>IF(ISBLANK('Measured Data'!O8),"",'Measured Data'!O8)</f>
        <v/>
      </c>
      <c r="P4" s="241" t="str">
        <f>IF(ISBLANK('Measured Data'!P8),"",'Measured Data'!P8)</f>
        <v/>
      </c>
      <c r="Q4" s="241" t="str">
        <f>IF(ISBLANK('Measured Data'!Q8),"",'Measured Data'!Q8)</f>
        <v/>
      </c>
      <c r="R4" s="241">
        <f>IF(ISBLANK('Measured Data'!R8),"",'Measured Data'!R8)</f>
        <v>329</v>
      </c>
      <c r="S4" s="241">
        <f>IF(ISBLANK('Measured Data'!S8),"",'Measured Data'!S8)</f>
        <v>10</v>
      </c>
      <c r="T4" s="246" t="str">
        <f>IF(ISBLANK('Measured Data'!T8),"",'Measured Data'!T8)</f>
        <v/>
      </c>
      <c r="U4" s="246" t="str">
        <f>IF(ISBLANK('Measured Data'!U8),"",'Measured Data'!U8)</f>
        <v/>
      </c>
      <c r="V4" s="246" t="str">
        <f>IF(ISBLANK('Measured Data'!V8),"",'Measured Data'!V8)</f>
        <v/>
      </c>
      <c r="W4" s="246" t="str">
        <f>IF(ISBLANK('Measured Data'!W8),"",'Measured Data'!W8)</f>
        <v/>
      </c>
      <c r="X4" s="246" t="str">
        <f>IF(ISBLANK('Measured Data'!X8),"",'Measured Data'!X8)</f>
        <v/>
      </c>
      <c r="Y4" s="246">
        <f>IF(ISBLANK('Measured Data'!Y8),"",'Measured Data'!Y8)</f>
        <v>28.944444444444443</v>
      </c>
      <c r="Z4" s="246">
        <f>IF(ISBLANK('Measured Data'!Z8),"",'Measured Data'!Z8)</f>
        <v>0.16</v>
      </c>
      <c r="AA4" s="246">
        <f>IF(ISBLANK('Measured Data'!AA8),"",'Measured Data'!AA8)</f>
        <v>2.52</v>
      </c>
      <c r="AB4" s="246" t="str">
        <f>IF(ISBLANK('Measured Data'!AB8),"",'Measured Data'!AB8)</f>
        <v/>
      </c>
      <c r="AC4" s="246" t="str">
        <f>IF(ISBLANK('Measured Data'!AC8),"",'Measured Data'!AC8)</f>
        <v/>
      </c>
      <c r="AD4" s="246" t="str">
        <f>IF(ISBLANK('Measured Data'!AD8),"",'Measured Data'!AD8)</f>
        <v/>
      </c>
      <c r="AE4" s="246">
        <f>IF(ISBLANK('Measured Data'!AE8),"",'Measured Data'!AE8)</f>
        <v>3.2193605683836588</v>
      </c>
      <c r="AF4" s="246" t="str">
        <f>IF(ISBLANK('Measured Data'!AF8),"",'Measured Data'!AF8)</f>
        <v/>
      </c>
      <c r="AG4" s="246" t="str">
        <f>IF(ISBLANK('Measured Data'!AG8),"",'Measured Data'!AG8)</f>
        <v/>
      </c>
      <c r="AH4" s="246" t="str">
        <f>IF(ISBLANK('Measured Data'!AH8),"",'Measured Data'!AH8)</f>
        <v/>
      </c>
      <c r="AI4" s="246">
        <f>IF(ISBLANK('Measured Data'!AI8),"",'Measured Data'!AI8)</f>
        <v>0.87</v>
      </c>
      <c r="AJ4" s="246" t="str">
        <f>IF(ISBLANK('Measured Data'!AJ8),"",'Measured Data'!AJ8)</f>
        <v/>
      </c>
      <c r="AK4" s="246" t="str">
        <f>IF(ISBLANK('Measured Data'!AK8),"",'Measured Data'!AK8)</f>
        <v/>
      </c>
      <c r="AL4" s="246" t="str">
        <f>IF(ISBLANK('Measured Data'!AL8),"",'Measured Data'!AL8)</f>
        <v/>
      </c>
      <c r="AM4" s="246" t="str">
        <f>IF(ISBLANK('Measured Data'!AM8),"",'Measured Data'!AM8)</f>
        <v/>
      </c>
      <c r="AN4" s="246" t="str">
        <f>IF(ISBLANK('Measured Data'!AN8),"",'Measured Data'!AN8)</f>
        <v/>
      </c>
      <c r="AO4" s="246" t="str">
        <f>IF(ISBLANK('Measured Data'!AO8),"",'Measured Data'!AO8)</f>
        <v/>
      </c>
      <c r="AP4" s="246" t="str">
        <f>IF(ISBLANK('Measured Data'!AP8),"",'Measured Data'!AP8)</f>
        <v/>
      </c>
      <c r="AQ4" s="246" t="str">
        <f>IF(ISBLANK('Measured Data'!BN8),"",'Measured Data'!BN8)</f>
        <v/>
      </c>
      <c r="AR4" s="246" t="str">
        <f>IF(ISBLANK('Measured Data'!BO8),"",'Measured Data'!BO8)</f>
        <v/>
      </c>
      <c r="AS4" s="246" t="str">
        <f>IF(ISBLANK('Measured Data'!BP8),"",'Measured Data'!BP8)</f>
        <v/>
      </c>
      <c r="AT4" s="246" t="str">
        <f>IF(ISBLANK('Measured Data'!BQ8),"",'Measured Data'!BQ8)</f>
        <v/>
      </c>
      <c r="AU4" s="246" t="str">
        <f>IF(ISBLANK('Measured Data'!BR8),"",'Measured Data'!BR8)</f>
        <v/>
      </c>
      <c r="AV4" s="246" t="str">
        <f>IF(ISBLANK('Measured Data'!BS8),"",'Measured Data'!BS8)</f>
        <v/>
      </c>
      <c r="AW4" s="246" t="str">
        <f>IF(ISBLANK('Measured Data'!BT8),"",'Measured Data'!BT8)</f>
        <v/>
      </c>
      <c r="AX4" s="246" t="str">
        <f>IF(ISBLANK('Measured Data'!BU8),"",'Measured Data'!BU8)</f>
        <v/>
      </c>
      <c r="AY4" s="246" t="str">
        <f>IF(ISBLANK('Measured Data'!BV8),"",'Measured Data'!BV8)</f>
        <v/>
      </c>
      <c r="AZ4" s="246" t="str">
        <f>IF(ISBLANK('Measured Data'!BW8),"",'Measured Data'!BW8)</f>
        <v/>
      </c>
      <c r="BA4" s="246" t="str">
        <f>IF(ISBLANK('Measured Data'!BX8),"",'Measured Data'!BX8)</f>
        <v/>
      </c>
      <c r="BB4" s="246" t="str">
        <f>IF(ISBLANK('Measured Data'!BY8),"",'Measured Data'!BY8)</f>
        <v/>
      </c>
      <c r="BC4" s="246" t="str">
        <f>IF(ISBLANK('Measured Data'!BZ8),"",'Measured Data'!BZ8)</f>
        <v/>
      </c>
      <c r="BD4" s="246" t="str">
        <f>IF(ISBLANK('Measured Data'!CA8),"",'Measured Data'!CA8)</f>
        <v/>
      </c>
      <c r="BE4" s="246" t="str">
        <f>IF(ISBLANK('Measured Data'!CB8),"",'Measured Data'!CB8)</f>
        <v/>
      </c>
      <c r="BF4" s="246" t="str">
        <f>IF(ISBLANK('Measured Data'!CC8),"",'Measured Data'!CC8)</f>
        <v/>
      </c>
      <c r="BG4" s="246" t="str">
        <f>IF(ISBLANK('Measured Data'!CD8),"",'Measured Data'!CD8)</f>
        <v/>
      </c>
      <c r="BH4" s="246" t="str">
        <f>IF(ISBLANK('Measured Data'!CE8),"",'Measured Data'!CE8)</f>
        <v/>
      </c>
      <c r="BI4" s="246" t="str">
        <f>IF(ISBLANK('Measured Data'!CF8),"",'Measured Data'!CF8)</f>
        <v/>
      </c>
      <c r="BJ4" s="246" t="str">
        <f>IF(ISBLANK('Measured Data'!CG8),"",'Measured Data'!CG8)</f>
        <v/>
      </c>
      <c r="BK4" s="246" t="str">
        <f>IF(ISBLANK('Measured Data'!CH8),"",'Measured Data'!CH8)</f>
        <v/>
      </c>
      <c r="BL4" s="246" t="str">
        <f>IF(ISBLANK('Measured Data'!CI8),"",'Measured Data'!CI8)</f>
        <v/>
      </c>
      <c r="BM4" s="246" t="str">
        <f>IF(ISBLANK('Measured Data'!CJ8),"",'Measured Data'!CJ8)</f>
        <v/>
      </c>
      <c r="BN4" s="241">
        <f>IF(ISBLANK('In Process Calc.'!B4),"",ROUND('In Process Calc.'!B4,2))</f>
        <v>0.88</v>
      </c>
      <c r="BO4" s="241">
        <f>IF(ISBLANK('In Process Calc.'!C4),"",ROUND('In Process Calc.'!C4,2))</f>
        <v>21.15</v>
      </c>
      <c r="BP4" s="241">
        <f>IF(ISBLANK('In Process Calc.'!D4),"",'In Process Calc.'!D4)</f>
        <v>900</v>
      </c>
      <c r="BQ4" s="241">
        <f>IF(ISBLANK('In Process Calc.'!E4),"",'In Process Calc.'!E4)</f>
        <v>0</v>
      </c>
      <c r="BR4" s="241">
        <f>IF(ISBLANK('In Process Calc.'!G4),"",'In Process Calc.'!G4)</f>
        <v>1</v>
      </c>
      <c r="BS4" s="241">
        <f>IF(ISBLANK('In Process Calc.'!I4),"",'In Process Calc.'!I4)</f>
        <v>874</v>
      </c>
      <c r="BT4" s="246">
        <f>IF(ISBLANK('In Process Calc.'!J4),"",'In Process Calc.'!J4)</f>
        <v>12.326601956725032</v>
      </c>
      <c r="BU4" s="246">
        <f>IF(ISBLANK('In Process Calc.'!K4),"",'In Process Calc.'!K4)</f>
        <v>169.42894756793982</v>
      </c>
      <c r="BV4" s="246">
        <f>IF(ISBLANK('In Process Calc.'!L4),"",'In Process Calc.'!L4)</f>
        <v>0</v>
      </c>
      <c r="BW4" s="246">
        <f>IF(ISBLANK('In Process Calc.'!M4),"",'In Process Calc.'!M4)</f>
        <v>0</v>
      </c>
      <c r="BX4" s="246" t="str">
        <f>IF(ISBLANK('In Process Calc.'!N4),"",'In Process Calc.'!N4)</f>
        <v/>
      </c>
      <c r="BY4" s="246" t="str">
        <f>IF(ISBLANK('In Process Calc.'!O4),"",'In Process Calc.'!O4)</f>
        <v/>
      </c>
      <c r="BZ4" s="246" t="str">
        <f>IF(ISBLANK('In Process Calc.'!P4),"",'In Process Calc.'!P4)</f>
        <v/>
      </c>
      <c r="CA4" s="246" t="str">
        <f>IF(ISBLANK('In Process Calc.'!Q4),"",'In Process Calc.'!Q4)</f>
        <v/>
      </c>
      <c r="CB4" s="246" t="str">
        <f>IF(ISBLANK('In Process Calc.'!R4),"",'In Process Calc.'!R4)</f>
        <v/>
      </c>
      <c r="CC4" s="246">
        <f>IF(ISBLANK('In Process Calc.'!S4),"",'In Process Calc.'!S4)</f>
        <v>0.95000000000000362</v>
      </c>
      <c r="CD4" s="246">
        <f>IF(ISBLANK('In Process Calc.'!T4),"",'In Process Calc.'!T4)</f>
        <v>-1.7999999999999985E-2</v>
      </c>
      <c r="CE4" s="246">
        <f>IF(ISBLANK('In Process Calc.'!U4),"",'In Process Calc.'!U4)</f>
        <v>-0.09</v>
      </c>
      <c r="CF4" s="246" t="str">
        <f>IF(ISBLANK('In Process Calc.'!V4),"",'In Process Calc.'!V4)</f>
        <v/>
      </c>
      <c r="CG4" s="246" t="str">
        <f>IF(ISBLANK('In Process Calc.'!W4),"",'In Process Calc.'!W4)</f>
        <v/>
      </c>
      <c r="CH4" s="246" t="str">
        <f>IF(ISBLANK('In Process Calc.'!X4),"",'In Process Calc.'!X4)</f>
        <v/>
      </c>
      <c r="CI4" s="246">
        <f>IF(ISBLANK('In Process Calc.'!Y4),"",'In Process Calc.'!Y4)</f>
        <v>1.0990230905861453</v>
      </c>
      <c r="CJ4" s="246" t="str">
        <f>IF(ISBLANK('In Process Calc.'!Z4),"",'In Process Calc.'!Z4)</f>
        <v/>
      </c>
      <c r="CK4" s="246" t="str">
        <f>IF(ISBLANK('In Process Calc.'!AA4),"",'In Process Calc.'!AA4)</f>
        <v/>
      </c>
      <c r="CL4" s="246" t="str">
        <f>IF(ISBLANK('In Process Calc.'!AB4),"",'In Process Calc.'!AB4)</f>
        <v/>
      </c>
      <c r="CM4" s="246">
        <f>IF(ISBLANK('In Process Calc.'!AC4),"",'In Process Calc.'!AC4)</f>
        <v>0.30599999999999999</v>
      </c>
      <c r="CN4" s="246" t="str">
        <f>IF(ISBLANK('In Process Calc.'!AD4),"",'In Process Calc.'!AD4)</f>
        <v/>
      </c>
      <c r="CO4" s="246" t="str">
        <f>IF(ISBLANK('In Process Calc.'!AE4),"",'In Process Calc.'!AE4)</f>
        <v/>
      </c>
      <c r="CP4" s="246" t="str">
        <f>IF(ISBLANK('In Process Calc.'!AF4),"",'In Process Calc.'!AF4)</f>
        <v/>
      </c>
      <c r="CQ4" s="246" t="str">
        <f>IF(ISBLANK('In Process Calc.'!AG4),"",'In Process Calc.'!AG4)</f>
        <v/>
      </c>
      <c r="CR4" s="246" t="str">
        <f>IF(ISBLANK('In Process Calc.'!AH4),"",'In Process Calc.'!AH4)</f>
        <v/>
      </c>
      <c r="CS4" s="246" t="str">
        <f>IF(ISBLANK('In Process Calc.'!AI4),"",'In Process Calc.'!AI4)</f>
        <v/>
      </c>
      <c r="CT4" s="246" t="str">
        <f>IF(ISBLANK('In Process Calc.'!AJ4),"",'In Process Calc.'!AJ4)</f>
        <v/>
      </c>
      <c r="CU4" s="246">
        <f>IF(ISBLANK('In Process Calc.'!AK4),"",'In Process Calc.'!AK4)</f>
        <v>0</v>
      </c>
      <c r="CV4" s="246" t="str">
        <f>IF(ISBLANK('In Process Calc.'!AL4),"",'In Process Calc.'!AL4)</f>
        <v/>
      </c>
      <c r="CW4" s="246" t="str">
        <f>IF(ISBLANK('In Process Calc.'!AM4),"",'In Process Calc.'!AM4)</f>
        <v/>
      </c>
      <c r="CX4" s="246" t="str">
        <f>IF(ISBLANK('In Process Calc.'!AN4),"",'In Process Calc.'!AN4)</f>
        <v/>
      </c>
      <c r="CY4" s="246">
        <f>IF(ISBLANK('In Process Calc.'!AO4),"",'In Process Calc.'!AO4)</f>
        <v>0</v>
      </c>
      <c r="CZ4" s="246">
        <f>IF(ISBLANK('In Process Calc.'!AP4),"",'In Process Calc.'!AP4)</f>
        <v>0</v>
      </c>
      <c r="DA4" s="246">
        <f>IF(ISBLANK('In Process Calc.'!AQ4),"",'In Process Calc.'!AQ4)</f>
        <v>1.5272204525424278E-2</v>
      </c>
      <c r="DB4" s="246">
        <f>IF(ISBLANK('In Process Calc.'!AR4),"",'In Process Calc.'!AR4)</f>
        <v>1.5272108989430058E-2</v>
      </c>
      <c r="DC4" s="246">
        <f>IF(ISBLANK('In Process Calc.'!AS4),"",'In Process Calc.'!AS4)</f>
        <v>-9.5535994219869207E-8</v>
      </c>
      <c r="DD4" s="246">
        <f>IF(ISBLANK('In Process Calc.'!AT4),"",'In Process Calc.'!AT4)</f>
        <v>0</v>
      </c>
      <c r="DE4" s="246" t="str">
        <f>IF(ISBLANK('In Process Calc.'!AU4),"",'In Process Calc.'!AU4)</f>
        <v/>
      </c>
      <c r="DF4" s="246" t="str">
        <f>IF(ISBLANK('In Process Calc.'!AV4),"",'In Process Calc.'!AV4)</f>
        <v/>
      </c>
      <c r="DG4" s="246" t="str">
        <f>IF(ISBLANK('In Process Calc.'!AW4),"",'In Process Calc.'!AW4)</f>
        <v/>
      </c>
      <c r="DH4" s="246" t="str">
        <f>IF(ISBLANK('In Process Calc.'!AX4),"",'In Process Calc.'!AX4)</f>
        <v/>
      </c>
      <c r="DI4" s="246" t="str">
        <f>IF(ISBLANK('In Process Calc.'!AY4),"",'In Process Calc.'!AY4)</f>
        <v/>
      </c>
      <c r="DJ4" s="246">
        <f>IF(ISBLANK('In Process Calc.'!AZ4),"",'In Process Calc.'!AZ4)</f>
        <v>8.5632322619104251E-2</v>
      </c>
      <c r="DK4" s="246">
        <f>IF(ISBLANK('In Process Calc.'!BA4),"",'In Process Calc.'!BA4)</f>
        <v>-1.6225071654145991E-3</v>
      </c>
      <c r="DL4" s="246">
        <f>IF(ISBLANK('In Process Calc.'!BB4),"",'In Process Calc.'!BB4)</f>
        <v>-8.1125358270730027E-3</v>
      </c>
      <c r="DM4" s="246" t="str">
        <f>IF(ISBLANK('In Process Calc.'!BC4),"",'In Process Calc.'!BC4)</f>
        <v/>
      </c>
      <c r="DN4" s="246" t="str">
        <f>IF(ISBLANK('In Process Calc.'!BD4),"",'In Process Calc.'!BD4)</f>
        <v/>
      </c>
      <c r="DO4" s="246" t="str">
        <f>IF(ISBLANK('In Process Calc.'!BE4),"",'In Process Calc.'!BE4)</f>
        <v/>
      </c>
      <c r="DP4" s="246">
        <f>IF(ISBLANK('In Process Calc.'!BF4),"",'In Process Calc.'!BF4)</f>
        <v>9.9065157746228913E-2</v>
      </c>
      <c r="DQ4" s="246" t="str">
        <f>IF(ISBLANK('In Process Calc.'!BG4),"",'In Process Calc.'!BG4)</f>
        <v/>
      </c>
      <c r="DR4" s="246" t="str">
        <f>IF(ISBLANK('In Process Calc.'!BH4),"",'In Process Calc.'!BH4)</f>
        <v/>
      </c>
      <c r="DS4" s="246" t="str">
        <f>IF(ISBLANK('In Process Calc.'!BI4),"",'In Process Calc.'!BI4)</f>
        <v/>
      </c>
      <c r="DT4" s="246">
        <f>IF(ISBLANK('In Process Calc.'!BJ4),"",'In Process Calc.'!BJ4)</f>
        <v>2.7582621812048208E-2</v>
      </c>
      <c r="DU4" s="246" t="str">
        <f>IF(ISBLANK('In Process Calc.'!BK4),"",'In Process Calc.'!BK4)</f>
        <v/>
      </c>
      <c r="DV4" s="246" t="str">
        <f>IF(ISBLANK('In Process Calc.'!BL4),"",'In Process Calc.'!BL4)</f>
        <v/>
      </c>
      <c r="DW4" s="246" t="str">
        <f>IF(ISBLANK('In Process Calc.'!BM4),"",'In Process Calc.'!BM4)</f>
        <v/>
      </c>
      <c r="DX4" s="246" t="str">
        <f>IF(ISBLANK('In Process Calc.'!BN4),"",'In Process Calc.'!BN4)</f>
        <v/>
      </c>
      <c r="DY4" s="246" t="str">
        <f>IF(ISBLANK('In Process Calc.'!BO4),"",'In Process Calc.'!BO4)</f>
        <v/>
      </c>
      <c r="DZ4" s="246" t="str">
        <f>IF(ISBLANK('In Process Calc.'!BP4),"",'In Process Calc.'!BP4)</f>
        <v/>
      </c>
      <c r="EA4" s="246" t="str">
        <f>IF(ISBLANK('In Process Calc.'!BQ4),"",'In Process Calc.'!BQ4)</f>
        <v/>
      </c>
      <c r="EB4" s="246">
        <f>IF(ISBLANK('In Process Calc.'!BR4),"",'In Process Calc.'!BR4)</f>
        <v>0</v>
      </c>
      <c r="EC4" s="246" t="str">
        <f>IF(ISBLANK('In Process Calc.'!BS4),"",'In Process Calc.'!BS4)</f>
        <v/>
      </c>
      <c r="ED4" s="246" t="str">
        <f>IF(ISBLANK('In Process Calc.'!BT4),"",'In Process Calc.'!BT4)</f>
        <v/>
      </c>
      <c r="EE4" s="246" t="str">
        <f>IF(ISBLANK('In Process Calc.'!BU4),"",'In Process Calc.'!BU4)</f>
        <v/>
      </c>
      <c r="EF4" s="246" t="str">
        <f>IF(ISBLANK('In Process Calc.'!BV4),"",'In Process Calc.'!BV4)</f>
        <v/>
      </c>
      <c r="EG4" s="246">
        <f>IF(ISBLANK('In Process Calc.'!BW4),"",'In Process Calc.'!BW4)</f>
        <v>1.1568664111433065</v>
      </c>
      <c r="EH4" s="246">
        <f>IF(ISBLANK('In Process Calc.'!BX4),"",'In Process Calc.'!BX4)</f>
        <v>0</v>
      </c>
      <c r="EI4" s="246">
        <f>IF(ISBLANK('In Process Calc.'!BY4),"",'In Process Calc.'!BY4)</f>
        <v>-1.8947368421052543E-2</v>
      </c>
      <c r="EJ4" s="246">
        <f>IF(ISBLANK('In Process Calc.'!BZ4),"",'In Process Calc.'!BZ4)</f>
        <v>-17.000000000000014</v>
      </c>
      <c r="EK4" s="246">
        <f>IF(ISBLANK('Post Process Calc.'!A4),"",'Post Process Calc.'!A4)</f>
        <v>0.60925072726249696</v>
      </c>
      <c r="EL4" s="246">
        <f>IF(ISBLANK('Post Process Calc.'!B4),"",'Post Process Calc.'!B4)</f>
        <v>1.8681800578496242E-2</v>
      </c>
      <c r="EM4" s="246">
        <f>IF(ISBLANK('Post Process Calc.'!C4),"",'Post Process Calc.'!C4)</f>
        <v>0</v>
      </c>
      <c r="EN4" s="246">
        <f>IF(ISBLANK('Post Process Calc.'!D4),"",'Post Process Calc.'!D4)</f>
        <v>0.56582807664276225</v>
      </c>
      <c r="EO4" s="246">
        <f>IF(ISBLANK('Post Process Calc.'!E4),"",'Post Process Calc.'!E4)</f>
        <v>-1.3093021543297853E-2</v>
      </c>
      <c r="EP4" s="246">
        <f>IF(ISBLANK('Post Process Calc.'!F4),"",'Post Process Calc.'!F4)</f>
        <v>2.0645594906654918E-3</v>
      </c>
      <c r="EQ4" s="246">
        <f>IF(ISBLANK('Post Process Calc.'!G4),"",'Post Process Calc.'!G4)</f>
        <v>4.0039511041161512E-2</v>
      </c>
      <c r="ER4" s="246">
        <f>IF(ISBLANK('Post Process Calc.'!H4),"",'Post Process Calc.'!H4)</f>
        <v>-1.7736532325395475E-3</v>
      </c>
      <c r="ES4" s="246">
        <f>IF(ISBLANK('Post Process Calc.'!I4),"",'Post Process Calc.'!I4)</f>
        <v>4.9249040944778456E-3</v>
      </c>
      <c r="ET4" s="246">
        <f>IF(ISBLANK('Post Process Calc.'!J4),"",'Post Process Calc.'!J4)</f>
        <v>0.10510199672380871</v>
      </c>
      <c r="EU4" s="246">
        <f>IF(ISBLANK('Post Process Calc.'!K4),"",'Post Process Calc.'!K4)</f>
        <v>-2.4712119977088262E-3</v>
      </c>
      <c r="EV4" s="246">
        <f>IF(ISBLANK('Post Process Calc.'!L4),"",'Post Process Calc.'!L4)</f>
        <v>-6.4684744409912159E-3</v>
      </c>
      <c r="EW4" s="246">
        <f>IF(ISBLANK('Post Process Calc.'!M4),"",'Post Process Calc.'!M4)</f>
        <v>-1.4943127769928011E-2</v>
      </c>
      <c r="EX4" s="246">
        <f>IF(ISBLANK('Post Process Calc.'!N4),"",'Post Process Calc.'!N4)</f>
        <v>4.5178838190933152E-3</v>
      </c>
      <c r="EY4" s="246">
        <f>IF(ISBLANK('Post Process Calc.'!O4),"",'Post Process Calc.'!O4)</f>
        <v>4.5090902484251133E-3</v>
      </c>
      <c r="EZ4" s="246">
        <f>IF(ISBLANK('Post Process Calc.'!P4),"",'Post Process Calc.'!P4)</f>
        <v>8.2692283329692487E-2</v>
      </c>
      <c r="FA4" s="246">
        <f>IF(ISBLANK('Post Process Calc.'!Q4),"",'Post Process Calc.'!Q4)</f>
        <v>6.1553336403672738E-3</v>
      </c>
      <c r="FB4" s="246">
        <f>IF(ISBLANK('Post Process Calc.'!R4),"",'Post Process Calc.'!R4)</f>
        <v>2.5075657021013105E-3</v>
      </c>
      <c r="FC4" s="246">
        <f>IF(ISBLANK('Post Process Calc.'!S4),"",'Post Process Calc.'!S4)</f>
        <v>1.5154319851470729E-3</v>
      </c>
      <c r="FD4" s="246">
        <f>IF(ISBLANK('Post Process Calc.'!T4),"",'Post Process Calc.'!T4)</f>
        <v>3.1627237952701136E-2</v>
      </c>
      <c r="FE4" s="246">
        <f>IF(ISBLANK('Post Process Calc.'!U4),"",'Post Process Calc.'!U4)</f>
        <v>1.919157880824054E-3</v>
      </c>
      <c r="FF4" s="246">
        <f>IF(ISBLANK('Post Process Calc.'!V4),"",'Post Process Calc.'!V4)</f>
        <v>1.0714699808017829E-3</v>
      </c>
      <c r="FG4" s="246">
        <f>IF(ISBLANK('Post Process Calc.'!W4),"",'Post Process Calc.'!W4)</f>
        <v>1.5818677108141069E-2</v>
      </c>
      <c r="FH4" s="246">
        <f>IF(ISBLANK('Post Process Calc.'!X4),"",'Post Process Calc.'!X4)</f>
        <v>1.6391595423101459E-3</v>
      </c>
      <c r="FI4" s="246">
        <f>IF(ISBLANK('Post Process Calc.'!Y4),"",'Post Process Calc.'!Y4)</f>
        <v>9.9104560732352206E-4</v>
      </c>
      <c r="FJ4" s="246">
        <f>IF(ISBLANK('Post Process Calc.'!Z4),"",'Post Process Calc.'!Z4)</f>
        <v>6.5428358364399307E-3</v>
      </c>
      <c r="FK4" s="246">
        <f>IF(ISBLANK('Post Process Calc.'!AA4),"",'Post Process Calc.'!AA4)</f>
        <v>3.7435089603965665E-3</v>
      </c>
      <c r="FL4" s="246">
        <f>IF(ISBLANK('Post Process Calc.'!AB4),"",'Post Process Calc.'!AB4)</f>
        <v>0</v>
      </c>
      <c r="FM4" s="246">
        <f>IF(ISBLANK('Post Process Calc.'!AC4),"",'Post Process Calc.'!AC4)</f>
        <v>0.10479246140460541</v>
      </c>
      <c r="FN4" s="246">
        <f>IF(ISBLANK('Post Process Calc.'!AD4),"",'Post Process Calc.'!AD4)</f>
        <v>0.12285524843146431</v>
      </c>
      <c r="FO4" s="246">
        <f>IF(ISBLANK('Post Process Calc.'!AE4),"",'Post Process Calc.'!AE4)</f>
        <v>0.46190100160550968</v>
      </c>
      <c r="FP4" s="246">
        <f>IF(ISBLANK('Post Process Calc.'!AF4),"",'Post Process Calc.'!AF4)</f>
        <v>0.78678127825672639</v>
      </c>
      <c r="FQ4" s="246">
        <f>IF(ISBLANK('Post Process Calc.'!AG4),"",'Post Process Calc.'!AG4)</f>
        <v>0</v>
      </c>
      <c r="FR4" s="246">
        <f>IF(ISBLANK('Post Process Calc.'!AH4),"",'Post Process Calc.'!AH4)</f>
        <v>-2.3512512366466048E-2</v>
      </c>
      <c r="FS4" s="246">
        <f>IF(ISBLANK('Post Process Calc.'!AI4),"",'Post Process Calc.'!AI4)</f>
        <v>-12.798269829550923</v>
      </c>
    </row>
    <row r="5" spans="1:175" x14ac:dyDescent="0.15">
      <c r="A5" s="241" t="str">
        <f>IF('Measured Data'!B9&lt;&gt;0,'Measured Data'!$B$1,"")</f>
        <v>NIIMBL-FB01-B3</v>
      </c>
      <c r="B5" s="241">
        <f>IF(ISBLANK('Measured Data'!A9),"",'Measured Data'!A9)</f>
        <v>2</v>
      </c>
      <c r="C5" s="248">
        <f>IF(ISBLANK('Measured Data'!B9),"",'Measured Data'!B9)</f>
        <v>43702</v>
      </c>
      <c r="D5" s="249">
        <f>IF(ISBLANK('Measured Data'!C9),"",'Measured Data'!C9)</f>
        <v>0.36736111111111108</v>
      </c>
      <c r="E5" s="241">
        <f>IF(ISBLANK('Measured Data'!D9),"",'Measured Data'!D9)</f>
        <v>83</v>
      </c>
      <c r="F5" s="241">
        <f>IF(ISBLANK('Measured Data'!E10),"",'Measured Data'!E10)</f>
        <v>39</v>
      </c>
      <c r="G5" s="241" t="str">
        <f>IF(ISBLANK('Measured Data'!G9),"",'Measured Data'!G9)</f>
        <v/>
      </c>
      <c r="H5" s="246">
        <f>IF(ISBLANK('Measured Data'!H9),"",'Measured Data'!H9)</f>
        <v>1.0469249320983887</v>
      </c>
      <c r="I5" s="246">
        <f>IF(ISBLANK('Measured Data'!I9),"",'Measured Data'!I9)</f>
        <v>5.5502288527817356E-2</v>
      </c>
      <c r="J5" s="246">
        <f>IF(ISBLANK('Measured Data'!J9),"",'Measured Data'!J9)</f>
        <v>1.102427220626206</v>
      </c>
      <c r="K5" s="246">
        <f>IF(ISBLANK('Measured Data'!K9),"",'Measured Data'!K9)</f>
        <v>94.965446472167969</v>
      </c>
      <c r="L5" s="241">
        <f>IF(ISBLANK('Measured Data'!L9),"",'Measured Data'!L9)</f>
        <v>6.8929999999999998</v>
      </c>
      <c r="M5" s="241">
        <f>IF(ISBLANK('Measured Data'!M9),"",'Measured Data'!M9)</f>
        <v>59.8</v>
      </c>
      <c r="N5" s="241" t="str">
        <f>IF(ISBLANK('Measured Data'!N9),"",'Measured Data'!N9)</f>
        <v/>
      </c>
      <c r="O5" s="241" t="str">
        <f>IF(ISBLANK('Measured Data'!O9),"",'Measured Data'!O9)</f>
        <v/>
      </c>
      <c r="P5" s="241" t="str">
        <f>IF(ISBLANK('Measured Data'!P9),"",'Measured Data'!P9)</f>
        <v/>
      </c>
      <c r="Q5" s="241" t="str">
        <f>IF(ISBLANK('Measured Data'!Q9),"",'Measured Data'!Q9)</f>
        <v/>
      </c>
      <c r="R5" s="241">
        <f>IF(ISBLANK('Measured Data'!R9),"",'Measured Data'!R9)</f>
        <v>330</v>
      </c>
      <c r="S5" s="241">
        <f>IF(ISBLANK('Measured Data'!S9),"",'Measured Data'!S9)</f>
        <v>82.7</v>
      </c>
      <c r="T5" s="246">
        <f>IF(ISBLANK('Measured Data'!T9),"",'Measured Data'!T9)</f>
        <v>0.38343415450706952</v>
      </c>
      <c r="U5" s="246">
        <f>IF(ISBLANK('Measured Data'!U9),"",'Measured Data'!U9)</f>
        <v>1.5264064293915041</v>
      </c>
      <c r="V5" s="246">
        <f>IF(ISBLANK('Measured Data'!V9),"",'Measured Data'!V9)</f>
        <v>3.4445958219800183</v>
      </c>
      <c r="W5" s="246">
        <f>IF(ISBLANK('Measured Data'!W9),"",'Measured Data'!W9)</f>
        <v>9.365937946059649</v>
      </c>
      <c r="X5" s="246">
        <f>IF(ISBLANK('Measured Data'!X9),"",'Measured Data'!X9)</f>
        <v>0.91940789473684226</v>
      </c>
      <c r="Y5" s="246">
        <f>IF(ISBLANK('Measured Data'!Y9),"",'Measured Data'!Y9)</f>
        <v>27.444444444444446</v>
      </c>
      <c r="Z5" s="246">
        <f>IF(ISBLANK('Measured Data'!Z9),"",'Measured Data'!Z9)</f>
        <v>0.18</v>
      </c>
      <c r="AA5" s="246">
        <f>IF(ISBLANK('Measured Data'!AA9),"",'Measured Data'!AA9)</f>
        <v>2.6</v>
      </c>
      <c r="AB5" s="246">
        <f>IF(ISBLANK('Measured Data'!AB9),"",'Measured Data'!AB9)</f>
        <v>0.55957164852371521</v>
      </c>
      <c r="AC5" s="246">
        <f>IF(ISBLANK('Measured Data'!AC9),"",'Measured Data'!AC9)</f>
        <v>0.46596141975221816</v>
      </c>
      <c r="AD5" s="246">
        <f>IF(ISBLANK('Measured Data'!AD9),"",'Measured Data'!AD9)</f>
        <v>2.4655027826484717</v>
      </c>
      <c r="AE5" s="246">
        <f>IF(ISBLANK('Measured Data'!AE9),"",'Measured Data'!AE9)</f>
        <v>3.8854351687388986</v>
      </c>
      <c r="AF5" s="246">
        <f>IF(ISBLANK('Measured Data'!AF9),"",'Measured Data'!AF9)</f>
        <v>4.238774109933674</v>
      </c>
      <c r="AG5" s="246">
        <f>IF(ISBLANK('Measured Data'!AG9),"",'Measured Data'!AG9)</f>
        <v>2.3488618766336056</v>
      </c>
      <c r="AH5" s="246">
        <f>IF(ISBLANK('Measured Data'!AH9),"",'Measured Data'!AH9)</f>
        <v>0.99709889397482232</v>
      </c>
      <c r="AI5" s="246">
        <f>IF(ISBLANK('Measured Data'!AI9),"",'Measured Data'!AI9)</f>
        <v>1.46</v>
      </c>
      <c r="AJ5" s="246">
        <f>IF(ISBLANK('Measured Data'!AJ9),"",'Measured Data'!AJ9)</f>
        <v>1.6809458908219461</v>
      </c>
      <c r="AK5" s="246">
        <f>IF(ISBLANK('Measured Data'!AK9),"",'Measured Data'!AK9)</f>
        <v>2.9175663279841006</v>
      </c>
      <c r="AL5" s="246">
        <f>IF(ISBLANK('Measured Data'!AL9),"",'Measured Data'!AL9)</f>
        <v>5.4418279111637364</v>
      </c>
      <c r="AM5" s="246">
        <f>IF(ISBLANK('Measured Data'!AM9),"",'Measured Data'!AM9)</f>
        <v>2.5809380408438001</v>
      </c>
      <c r="AN5" s="246">
        <f>IF(ISBLANK('Measured Data'!AN9),"",'Measured Data'!AN9)</f>
        <v>0.64395023916552041</v>
      </c>
      <c r="AO5" s="246">
        <f>IF(ISBLANK('Measured Data'!AO9),"",'Measured Data'!AO9)</f>
        <v>0.99636234733665352</v>
      </c>
      <c r="AP5" s="246">
        <f>IF(ISBLANK('Measured Data'!AP9),"",'Measured Data'!AP9)</f>
        <v>2.8234978522018306</v>
      </c>
      <c r="AQ5" s="246" t="str">
        <f>IF(ISBLANK('Measured Data'!BN9),"",'Measured Data'!BN9)</f>
        <v/>
      </c>
      <c r="AR5" s="246" t="str">
        <f>IF(ISBLANK('Measured Data'!BO9),"",'Measured Data'!BO9)</f>
        <v/>
      </c>
      <c r="AS5" s="246" t="str">
        <f>IF(ISBLANK('Measured Data'!BP9),"",'Measured Data'!BP9)</f>
        <v/>
      </c>
      <c r="AT5" s="246" t="str">
        <f>IF(ISBLANK('Measured Data'!BQ9),"",'Measured Data'!BQ9)</f>
        <v/>
      </c>
      <c r="AU5" s="246" t="str">
        <f>IF(ISBLANK('Measured Data'!BR9),"",'Measured Data'!BR9)</f>
        <v/>
      </c>
      <c r="AV5" s="246" t="str">
        <f>IF(ISBLANK('Measured Data'!BS9),"",'Measured Data'!BS9)</f>
        <v/>
      </c>
      <c r="AW5" s="246" t="str">
        <f>IF(ISBLANK('Measured Data'!BT9),"",'Measured Data'!BT9)</f>
        <v/>
      </c>
      <c r="AX5" s="246" t="str">
        <f>IF(ISBLANK('Measured Data'!BU9),"",'Measured Data'!BU9)</f>
        <v/>
      </c>
      <c r="AY5" s="246" t="str">
        <f>IF(ISBLANK('Measured Data'!BV9),"",'Measured Data'!BV9)</f>
        <v/>
      </c>
      <c r="AZ5" s="246" t="str">
        <f>IF(ISBLANK('Measured Data'!BW9),"",'Measured Data'!BW9)</f>
        <v/>
      </c>
      <c r="BA5" s="246" t="str">
        <f>IF(ISBLANK('Measured Data'!BX9),"",'Measured Data'!BX9)</f>
        <v/>
      </c>
      <c r="BB5" s="246" t="str">
        <f>IF(ISBLANK('Measured Data'!BY9),"",'Measured Data'!BY9)</f>
        <v/>
      </c>
      <c r="BC5" s="246" t="str">
        <f>IF(ISBLANK('Measured Data'!BZ9),"",'Measured Data'!BZ9)</f>
        <v/>
      </c>
      <c r="BD5" s="246" t="str">
        <f>IF(ISBLANK('Measured Data'!CA9),"",'Measured Data'!CA9)</f>
        <v/>
      </c>
      <c r="BE5" s="246" t="str">
        <f>IF(ISBLANK('Measured Data'!CB9),"",'Measured Data'!CB9)</f>
        <v/>
      </c>
      <c r="BF5" s="246" t="str">
        <f>IF(ISBLANK('Measured Data'!CC9),"",'Measured Data'!CC9)</f>
        <v/>
      </c>
      <c r="BG5" s="246" t="str">
        <f>IF(ISBLANK('Measured Data'!CD9),"",'Measured Data'!CD9)</f>
        <v/>
      </c>
      <c r="BH5" s="246" t="str">
        <f>IF(ISBLANK('Measured Data'!CE9),"",'Measured Data'!CE9)</f>
        <v/>
      </c>
      <c r="BI5" s="246" t="str">
        <f>IF(ISBLANK('Measured Data'!CF9),"",'Measured Data'!CF9)</f>
        <v/>
      </c>
      <c r="BJ5" s="246" t="str">
        <f>IF(ISBLANK('Measured Data'!CG9),"",'Measured Data'!CG9)</f>
        <v/>
      </c>
      <c r="BK5" s="246" t="str">
        <f>IF(ISBLANK('Measured Data'!CH9),"",'Measured Data'!CH9)</f>
        <v/>
      </c>
      <c r="BL5" s="246" t="str">
        <f>IF(ISBLANK('Measured Data'!CI9),"",'Measured Data'!CI9)</f>
        <v/>
      </c>
      <c r="BM5" s="246" t="str">
        <f>IF(ISBLANK('Measured Data'!CJ9),"",'Measured Data'!CJ9)</f>
        <v/>
      </c>
      <c r="BN5" s="241">
        <f>IF(ISBLANK('In Process Calc.'!B5),"",ROUND('In Process Calc.'!B5,2))</f>
        <v>1.8</v>
      </c>
      <c r="BO5" s="241">
        <f>IF(ISBLANK('In Process Calc.'!C5),"",ROUND('In Process Calc.'!C5,2))</f>
        <v>43.32</v>
      </c>
      <c r="BP5" s="241">
        <f>IF(ISBLANK('In Process Calc.'!D5),"",'In Process Calc.'!D5)</f>
        <v>875</v>
      </c>
      <c r="BQ5" s="241">
        <f>IF(ISBLANK('In Process Calc.'!E5),"",'In Process Calc.'!E5)</f>
        <v>0</v>
      </c>
      <c r="BR5" s="241">
        <f>IF(ISBLANK('In Process Calc.'!G5),"",'In Process Calc.'!G5)</f>
        <v>0</v>
      </c>
      <c r="BS5" s="241">
        <f>IF(ISBLANK('In Process Calc.'!I5),"",'In Process Calc.'!I5)</f>
        <v>792</v>
      </c>
      <c r="BT5" s="246">
        <f>IF(ISBLANK('In Process Calc.'!J5),"",'In Process Calc.'!J5)</f>
        <v>31.43282983614429</v>
      </c>
      <c r="BU5" s="246">
        <f>IF(ISBLANK('In Process Calc.'!K5),"",'In Process Calc.'!K5)</f>
        <v>493.83811245689401</v>
      </c>
      <c r="BV5" s="246">
        <f>IF(ISBLANK('In Process Calc.'!L5),"",'In Process Calc.'!L5)</f>
        <v>0</v>
      </c>
      <c r="BW5" s="246">
        <f>IF(ISBLANK('In Process Calc.'!M5),"",'In Process Calc.'!M5)</f>
        <v>63.622500000000002</v>
      </c>
      <c r="BX5" s="246">
        <f>IF(ISBLANK('In Process Calc.'!N5),"",'In Process Calc.'!N5)</f>
        <v>-0.15675306119548177</v>
      </c>
      <c r="BY5" s="246">
        <f>IF(ISBLANK('In Process Calc.'!O5),"",'In Process Calc.'!O5)</f>
        <v>5.52525832376582E-2</v>
      </c>
      <c r="BZ5" s="246">
        <f>IF(ISBLANK('In Process Calc.'!P5),"",'In Process Calc.'!P5)</f>
        <v>1.0146079321828643</v>
      </c>
      <c r="CA5" s="246">
        <f>IF(ISBLANK('In Process Calc.'!Q5),"",'In Process Calc.'!Q5)</f>
        <v>-0.1702539253249197</v>
      </c>
      <c r="CB5" s="246">
        <f>IF(ISBLANK('In Process Calc.'!R5),"",'In Process Calc.'!R5)</f>
        <v>9.3544407894736767E-2</v>
      </c>
      <c r="CC5" s="246">
        <f>IF(ISBLANK('In Process Calc.'!S5),"",'In Process Calc.'!S5)</f>
        <v>2.2625000000000002</v>
      </c>
      <c r="CD5" s="246">
        <f>IF(ISBLANK('In Process Calc.'!T5),"",'In Process Calc.'!T5)</f>
        <v>-3.549999999999999E-2</v>
      </c>
      <c r="CE5" s="246">
        <f>IF(ISBLANK('In Process Calc.'!U5),"",'In Process Calc.'!U5)</f>
        <v>-0.16</v>
      </c>
      <c r="CF5" s="246">
        <f>IF(ISBLANK('In Process Calc.'!V5),"",'In Process Calc.'!V5)</f>
        <v>-0.43833972556068851</v>
      </c>
      <c r="CG5" s="246">
        <f>IF(ISBLANK('In Process Calc.'!W5),"",'In Process Calc.'!W5)</f>
        <v>0.16187692479016705</v>
      </c>
      <c r="CH5" s="246">
        <f>IF(ISBLANK('In Process Calc.'!X5),"",'In Process Calc.'!X5)</f>
        <v>7.1376839216284224E-2</v>
      </c>
      <c r="CI5" s="246">
        <f>IF(ISBLANK('In Process Calc.'!Y5),"",'In Process Calc.'!Y5)</f>
        <v>1.6818383658969802</v>
      </c>
      <c r="CJ5" s="246">
        <f>IF(ISBLANK('In Process Calc.'!Z5),"",'In Process Calc.'!Z5)</f>
        <v>0.13208050621331086</v>
      </c>
      <c r="CK5" s="246">
        <f>IF(ISBLANK('In Process Calc.'!AA5),"",'In Process Calc.'!AA5)</f>
        <v>2.1067767788949369E-2</v>
      </c>
      <c r="CL5" s="246">
        <f>IF(ISBLANK('In Process Calc.'!AB5),"",'In Process Calc.'!AB5)</f>
        <v>4.2942931279838149E-2</v>
      </c>
      <c r="CM5" s="246">
        <f>IF(ISBLANK('In Process Calc.'!AC5),"",'In Process Calc.'!AC5)</f>
        <v>0.82312000000000007</v>
      </c>
      <c r="CN5" s="246">
        <f>IF(ISBLANK('In Process Calc.'!AD5),"",'In Process Calc.'!AD5)</f>
        <v>-8.8747517511205843E-3</v>
      </c>
      <c r="CO5" s="246">
        <f>IF(ISBLANK('In Process Calc.'!AE5),"",'In Process Calc.'!AE5)</f>
        <v>7.6448429420361206E-4</v>
      </c>
      <c r="CP5" s="246">
        <f>IF(ISBLANK('In Process Calc.'!AF5),"",'In Process Calc.'!AF5)</f>
        <v>0.29823024753856314</v>
      </c>
      <c r="CQ5" s="246">
        <f>IF(ISBLANK('In Process Calc.'!AG5),"",'In Process Calc.'!AG5)</f>
        <v>-3.9764271083722637E-3</v>
      </c>
      <c r="CR5" s="246">
        <f>IF(ISBLANK('In Process Calc.'!AH5),"",'In Process Calc.'!AH5)</f>
        <v>-4.8823716729884837E-4</v>
      </c>
      <c r="CS5" s="246">
        <f>IF(ISBLANK('In Process Calc.'!AI5),"",'In Process Calc.'!AI5)</f>
        <v>9.2088238867005887E-2</v>
      </c>
      <c r="CT5" s="246">
        <f>IF(ISBLANK('In Process Calc.'!AJ5),"",'In Process Calc.'!AJ5)</f>
        <v>4.8752226101033559E-2</v>
      </c>
      <c r="CU5" s="246">
        <f>IF(ISBLANK('In Process Calc.'!AK5),"",'In Process Calc.'!AK5)</f>
        <v>0</v>
      </c>
      <c r="CV5" s="246">
        <f>IF(ISBLANK('In Process Calc.'!AL5),"",'In Process Calc.'!AL5)</f>
        <v>1.8180224312892939</v>
      </c>
      <c r="CW5" s="246">
        <f>IF(ISBLANK('In Process Calc.'!AM5),"",'In Process Calc.'!AM5)</f>
        <v>2.4843893700938122</v>
      </c>
      <c r="CX5" s="246">
        <f>IF(ISBLANK('In Process Calc.'!AN5),"",'In Process Calc.'!AN5)</f>
        <v>7.2893239525037412</v>
      </c>
      <c r="CY5" s="246">
        <f>IF(ISBLANK('In Process Calc.'!AO5),"",'In Process Calc.'!AO5)</f>
        <v>0</v>
      </c>
      <c r="CZ5" s="246">
        <f>IF(ISBLANK('In Process Calc.'!AP5),"",'In Process Calc.'!AP5)</f>
        <v>0</v>
      </c>
      <c r="DA5" s="246">
        <f>IF(ISBLANK('In Process Calc.'!AQ5),"",'In Process Calc.'!AQ5)</f>
        <v>1.9413554464051967E-2</v>
      </c>
      <c r="DB5" s="246">
        <f>IF(ISBLANK('In Process Calc.'!AR5),"",'In Process Calc.'!AR5)</f>
        <v>2.1238256471165409E-2</v>
      </c>
      <c r="DC5" s="246">
        <f>IF(ISBLANK('In Process Calc.'!AS5),"",'In Process Calc.'!AS5)</f>
        <v>1.8247020071134414E-3</v>
      </c>
      <c r="DD5" s="246">
        <f>IF(ISBLANK('In Process Calc.'!AT5),"",'In Process Calc.'!AT5)</f>
        <v>3.807348874721022</v>
      </c>
      <c r="DE5" s="246">
        <f>IF(ISBLANK('In Process Calc.'!AU5),"",'In Process Calc.'!AU5)</f>
        <v>-4.7982004376224373E-3</v>
      </c>
      <c r="DF5" s="246">
        <f>IF(ISBLANK('In Process Calc.'!AV5),"",'In Process Calc.'!AV5)</f>
        <v>1.691277778238013E-3</v>
      </c>
      <c r="DG5" s="246">
        <f>IF(ISBLANK('In Process Calc.'!AW5),"",'In Process Calc.'!AW5)</f>
        <v>3.105707912232682E-2</v>
      </c>
      <c r="DH5" s="246">
        <f>IF(ISBLANK('In Process Calc.'!AX5),"",'In Process Calc.'!AX5)</f>
        <v>-5.2114609614049056E-3</v>
      </c>
      <c r="DI5" s="246">
        <f>IF(ISBLANK('In Process Calc.'!AY5),"",'In Process Calc.'!AY5)</f>
        <v>2.8633879011646067E-3</v>
      </c>
      <c r="DJ5" s="246">
        <f>IF(ISBLANK('In Process Calc.'!AZ5),"",'In Process Calc.'!AZ5)</f>
        <v>7.8508432405737072E-2</v>
      </c>
      <c r="DK5" s="246">
        <f>IF(ISBLANK('In Process Calc.'!BA5),"",'In Process Calc.'!BA5)</f>
        <v>-1.0467790987431641E-3</v>
      </c>
      <c r="DL5" s="246">
        <f>IF(ISBLANK('In Process Calc.'!BB5),"",'In Process Calc.'!BB5)</f>
        <v>-4.1871163949726556E-3</v>
      </c>
      <c r="DM5" s="246">
        <f>IF(ISBLANK('In Process Calc.'!BC5),"",'In Process Calc.'!BC5)</f>
        <v>-1.3417548894880645E-2</v>
      </c>
      <c r="DN5" s="246">
        <f>IF(ISBLANK('In Process Calc.'!BD5),"",'In Process Calc.'!BD5)</f>
        <v>4.955041550356286E-3</v>
      </c>
      <c r="DO5" s="246">
        <f>IF(ISBLANK('In Process Calc.'!BE5),"",'In Process Calc.'!BE5)</f>
        <v>2.1848401463534094E-3</v>
      </c>
      <c r="DP5" s="246">
        <f>IF(ISBLANK('In Process Calc.'!BF5),"",'In Process Calc.'!BF5)</f>
        <v>3.4861648492778549E-2</v>
      </c>
      <c r="DQ5" s="246">
        <f>IF(ISBLANK('In Process Calc.'!BG5),"",'In Process Calc.'!BG5)</f>
        <v>4.0429752240932204E-3</v>
      </c>
      <c r="DR5" s="246">
        <f>IF(ISBLANK('In Process Calc.'!BH5),"",'In Process Calc.'!BH5)</f>
        <v>6.4488292511622391E-4</v>
      </c>
      <c r="DS5" s="246">
        <f>IF(ISBLANK('In Process Calc.'!BI5),"",'In Process Calc.'!BI5)</f>
        <v>1.314480177218056E-3</v>
      </c>
      <c r="DT5" s="246">
        <f>IF(ISBLANK('In Process Calc.'!BJ5),"",'In Process Calc.'!BJ5)</f>
        <v>3.0932023288117991E-2</v>
      </c>
      <c r="DU5" s="246">
        <f>IF(ISBLANK('In Process Calc.'!BK5),"",'In Process Calc.'!BK5)</f>
        <v>-2.7165554159681496E-4</v>
      </c>
      <c r="DV5" s="246">
        <f>IF(ISBLANK('In Process Calc.'!BL5),"",'In Process Calc.'!BL5)</f>
        <v>2.3400811741907991E-5</v>
      </c>
      <c r="DW5" s="246">
        <f>IF(ISBLANK('In Process Calc.'!BM5),"",'In Process Calc.'!BM5)</f>
        <v>9.1288073951376683E-3</v>
      </c>
      <c r="DX5" s="246">
        <f>IF(ISBLANK('In Process Calc.'!BN5),"",'In Process Calc.'!BN5)</f>
        <v>-1.2171816069206991E-4</v>
      </c>
      <c r="DY5" s="246">
        <f>IF(ISBLANK('In Process Calc.'!BO5),"",'In Process Calc.'!BO5)</f>
        <v>-1.494490615960231E-5</v>
      </c>
      <c r="DZ5" s="246">
        <f>IF(ISBLANK('In Process Calc.'!BP5),"",'In Process Calc.'!BP5)</f>
        <v>2.8188146672333261E-3</v>
      </c>
      <c r="EA5" s="246">
        <f>IF(ISBLANK('In Process Calc.'!BQ5),"",'In Process Calc.'!BQ5)</f>
        <v>1.4923022927209653E-3</v>
      </c>
      <c r="EB5" s="246">
        <f>IF(ISBLANK('In Process Calc.'!BR5),"",'In Process Calc.'!BR5)</f>
        <v>0</v>
      </c>
      <c r="EC5" s="246">
        <f>IF(ISBLANK('In Process Calc.'!BS5),"",'In Process Calc.'!BS5)</f>
        <v>4.7854941691636718E-2</v>
      </c>
      <c r="ED5" s="246">
        <f>IF(ISBLANK('In Process Calc.'!BT5),"",'In Process Calc.'!BT5)</f>
        <v>8.358516541737715E-2</v>
      </c>
      <c r="EE5" s="246">
        <f>IF(ISBLANK('In Process Calc.'!BU5),"",'In Process Calc.'!BU5)</f>
        <v>0.19819284768155013</v>
      </c>
      <c r="EF5" s="246">
        <f>IF(ISBLANK('In Process Calc.'!BV5),"",'In Process Calc.'!BV5)</f>
        <v>0.28942942024015544</v>
      </c>
      <c r="EG5" s="246">
        <f>IF(ISBLANK('In Process Calc.'!BW5),"",'In Process Calc.'!BW5)</f>
        <v>0.44404973357016109</v>
      </c>
      <c r="EH5" s="246">
        <f>IF(ISBLANK('In Process Calc.'!BX5),"",'In Process Calc.'!BX5)</f>
        <v>0</v>
      </c>
      <c r="EI5" s="246">
        <f>IF(ISBLANK('In Process Calc.'!BY5),"",'In Process Calc.'!BY5)</f>
        <v>-1.3333333333333374E-2</v>
      </c>
      <c r="EJ5" s="246">
        <f>IF(ISBLANK('In Process Calc.'!BZ5),"",'In Process Calc.'!BZ5)</f>
        <v>-29.549714285714277</v>
      </c>
      <c r="EK5" s="246">
        <f>IF(ISBLANK('Post Process Calc.'!A5),"",'Post Process Calc.'!A5)</f>
        <v>0.91605931558609011</v>
      </c>
      <c r="EL5" s="246">
        <f>IF(ISBLANK('Post Process Calc.'!B5),"",'Post Process Calc.'!B5)</f>
        <v>1.6953010552766736E-2</v>
      </c>
      <c r="EM5" s="246">
        <f>IF(ISBLANK('Post Process Calc.'!C5),"",'Post Process Calc.'!C5)</f>
        <v>0</v>
      </c>
      <c r="EN5" s="246">
        <f>IF(ISBLANK('Post Process Calc.'!D5),"",'Post Process Calc.'!D5)</f>
        <v>1.0070207844986951</v>
      </c>
      <c r="EO5" s="246">
        <f>IF(ISBLANK('Post Process Calc.'!E5),"",'Post Process Calc.'!E5)</f>
        <v>-6.9537043931666015E-3</v>
      </c>
      <c r="EP5" s="246">
        <f>IF(ISBLANK('Post Process Calc.'!F5),"",'Post Process Calc.'!F5)</f>
        <v>1.7890030798287273E-3</v>
      </c>
      <c r="EQ5" s="246">
        <f>IF(ISBLANK('Post Process Calc.'!G5),"",'Post Process Calc.'!G5)</f>
        <v>3.4626826065946296E-2</v>
      </c>
      <c r="ER5" s="246">
        <f>IF(ISBLANK('Post Process Calc.'!H5),"",'Post Process Calc.'!H5)</f>
        <v>-5.6650964162119366E-4</v>
      </c>
      <c r="ES5" s="246">
        <f>IF(ISBLANK('Post Process Calc.'!I5),"",'Post Process Calc.'!I5)</f>
        <v>3.8016536343836722E-3</v>
      </c>
      <c r="ET5" s="246">
        <f>IF(ISBLANK('Post Process Calc.'!J5),"",'Post Process Calc.'!J5)</f>
        <v>6.2135760398840535E-2</v>
      </c>
      <c r="EU5" s="246">
        <f>IF(ISBLANK('Post Process Calc.'!K5),"",'Post Process Calc.'!K5)</f>
        <v>-1.704950822015491E-3</v>
      </c>
      <c r="EV5" s="246">
        <f>IF(ISBLANK('Post Process Calc.'!L5),"",'Post Process Calc.'!L5)</f>
        <v>-5.1757095071518046E-3</v>
      </c>
      <c r="EW5" s="246">
        <f>IF(ISBLANK('Post Process Calc.'!M5),"",'Post Process Calc.'!M5)</f>
        <v>-1.0539830296237212E-2</v>
      </c>
      <c r="EX5" s="246">
        <f>IF(ISBLANK('Post Process Calc.'!N5),"",'Post Process Calc.'!N5)</f>
        <v>2.4517555405988733E-3</v>
      </c>
      <c r="EY5" s="246">
        <f>IF(ISBLANK('Post Process Calc.'!O5),"",'Post Process Calc.'!O5)</f>
        <v>3.5432274744586034E-3</v>
      </c>
      <c r="EZ5" s="246">
        <f>IF(ISBLANK('Post Process Calc.'!P5),"",'Post Process Calc.'!P5)</f>
        <v>5.5301062268909067E-2</v>
      </c>
      <c r="FA5" s="246">
        <f>IF(ISBLANK('Post Process Calc.'!Q5),"",'Post Process Calc.'!Q5)</f>
        <v>5.9366788514535326E-3</v>
      </c>
      <c r="FB5" s="246">
        <f>IF(ISBLANK('Post Process Calc.'!R5),"",'Post Process Calc.'!R5)</f>
        <v>2.6737168497486751E-3</v>
      </c>
      <c r="FC5" s="246">
        <f>IF(ISBLANK('Post Process Calc.'!S5),"",'Post Process Calc.'!S5)</f>
        <v>1.082337087942509E-3</v>
      </c>
      <c r="FD5" s="246">
        <f>IF(ISBLANK('Post Process Calc.'!T5),"",'Post Process Calc.'!T5)</f>
        <v>2.4268214052021932E-2</v>
      </c>
      <c r="FE5" s="246">
        <f>IF(ISBLANK('Post Process Calc.'!U5),"",'Post Process Calc.'!U5)</f>
        <v>1.5981358672566837E-3</v>
      </c>
      <c r="FF5" s="246">
        <f>IF(ISBLANK('Post Process Calc.'!V5),"",'Post Process Calc.'!V5)</f>
        <v>1.4959852037556853E-3</v>
      </c>
      <c r="FG5" s="246">
        <f>IF(ISBLANK('Post Process Calc.'!W5),"",'Post Process Calc.'!W5)</f>
        <v>1.3263528452965316E-2</v>
      </c>
      <c r="FH5" s="246">
        <f>IF(ISBLANK('Post Process Calc.'!X5),"",'Post Process Calc.'!X5)</f>
        <v>2.0493715661276863E-3</v>
      </c>
      <c r="FI5" s="246">
        <f>IF(ISBLANK('Post Process Calc.'!Y5),"",'Post Process Calc.'!Y5)</f>
        <v>8.5499009781127018E-4</v>
      </c>
      <c r="FJ5" s="246">
        <f>IF(ISBLANK('Post Process Calc.'!Z5),"",'Post Process Calc.'!Z5)</f>
        <v>3.1669908201492698E-3</v>
      </c>
      <c r="FK5" s="246">
        <f>IF(ISBLANK('Post Process Calc.'!AA5),"",'Post Process Calc.'!AA5)</f>
        <v>3.7532497570307551E-3</v>
      </c>
      <c r="FL5" s="246">
        <f>IF(ISBLANK('Post Process Calc.'!AB5),"",'Post Process Calc.'!AB5)</f>
        <v>0</v>
      </c>
      <c r="FM5" s="246">
        <f>IF(ISBLANK('Post Process Calc.'!AC5),"",'Post Process Calc.'!AC5)</f>
        <v>8.237299332059711E-2</v>
      </c>
      <c r="FN5" s="246">
        <f>IF(ISBLANK('Post Process Calc.'!AD5),"",'Post Process Calc.'!AD5)</f>
        <v>9.8860147282744851E-2</v>
      </c>
      <c r="FO5" s="246">
        <f>IF(ISBLANK('Post Process Calc.'!AE5),"",'Post Process Calc.'!AE5)</f>
        <v>0.35550787185763361</v>
      </c>
      <c r="FP5" s="246">
        <f>IF(ISBLANK('Post Process Calc.'!AF5),"",'Post Process Calc.'!AF5)</f>
        <v>0.89000379031236565</v>
      </c>
      <c r="FQ5" s="246">
        <f>IF(ISBLANK('Post Process Calc.'!AG5),"",'Post Process Calc.'!AG5)</f>
        <v>0</v>
      </c>
      <c r="FR5" s="246">
        <f>IF(ISBLANK('Post Process Calc.'!AH5),"",'Post Process Calc.'!AH5)</f>
        <v>-2.7439123800395395E-2</v>
      </c>
      <c r="FS5" s="246">
        <f>IF(ISBLANK('Post Process Calc.'!AI5),"",'Post Process Calc.'!AI5)</f>
        <v>-14.233967184656681</v>
      </c>
    </row>
    <row r="6" spans="1:175" x14ac:dyDescent="0.15">
      <c r="A6" s="241" t="str">
        <f>IF('Measured Data'!B10&lt;&gt;0,'Measured Data'!$B$1,"")</f>
        <v>NIIMBL-FB01-B3</v>
      </c>
      <c r="B6" s="241">
        <f>IF(ISBLANK('Measured Data'!A10),"",'Measured Data'!A10)</f>
        <v>3</v>
      </c>
      <c r="C6" s="248">
        <f>IF(ISBLANK('Measured Data'!B10),"",'Measured Data'!B10)</f>
        <v>43703</v>
      </c>
      <c r="D6" s="249">
        <f>IF(ISBLANK('Measured Data'!C10),"",'Measured Data'!C10)</f>
        <v>0.54583333333333328</v>
      </c>
      <c r="E6" s="241">
        <f>IF(ISBLANK('Measured Data'!D10),"",'Measured Data'!D10)</f>
        <v>10</v>
      </c>
      <c r="F6" s="241" t="e">
        <f>IF(ISBLANK('Measured Data'!#REF!),"",'Measured Data'!#REF!)</f>
        <v>#REF!</v>
      </c>
      <c r="G6" s="241" t="str">
        <f>IF(ISBLANK('Measured Data'!G10),"",'Measured Data'!G10)</f>
        <v/>
      </c>
      <c r="H6" s="246">
        <f>IF(ISBLANK('Measured Data'!H10),"",'Measured Data'!H10)</f>
        <v>1.4952533079147339</v>
      </c>
      <c r="I6" s="246">
        <f>IF(ISBLANK('Measured Data'!I10),"",'Measured Data'!I10)</f>
        <v>7.5089189095791209E-2</v>
      </c>
      <c r="J6" s="246">
        <f>IF(ISBLANK('Measured Data'!J10),"",'Measured Data'!J10)</f>
        <v>1.5703424970105251</v>
      </c>
      <c r="K6" s="246">
        <f>IF(ISBLANK('Measured Data'!K10),"",'Measured Data'!K10)</f>
        <v>95.218292236328125</v>
      </c>
      <c r="L6" s="241">
        <f>IF(ISBLANK('Measured Data'!L10),"",'Measured Data'!L10)</f>
        <v>6.9450000000000003</v>
      </c>
      <c r="M6" s="241">
        <f>IF(ISBLANK('Measured Data'!M10),"",'Measured Data'!M10)</f>
        <v>38.5</v>
      </c>
      <c r="N6" s="241" t="str">
        <f>IF(ISBLANK('Measured Data'!N10),"",'Measured Data'!N10)</f>
        <v/>
      </c>
      <c r="O6" s="241" t="str">
        <f>IF(ISBLANK('Measured Data'!O10),"",'Measured Data'!O10)</f>
        <v/>
      </c>
      <c r="P6" s="241" t="str">
        <f>IF(ISBLANK('Measured Data'!P10),"",'Measured Data'!P10)</f>
        <v/>
      </c>
      <c r="Q6" s="241" t="str">
        <f>IF(ISBLANK('Measured Data'!Q10),"",'Measured Data'!Q10)</f>
        <v/>
      </c>
      <c r="R6" s="241">
        <f>IF(ISBLANK('Measured Data'!R10),"",'Measured Data'!R10)</f>
        <v>331</v>
      </c>
      <c r="S6" s="241">
        <f>IF(ISBLANK('Measured Data'!S10),"",'Measured Data'!S10)</f>
        <v>93.45</v>
      </c>
      <c r="T6" s="246">
        <f>IF(ISBLANK('Measured Data'!T10),"",'Measured Data'!T10)</f>
        <v>0.53653608710292955</v>
      </c>
      <c r="U6" s="246">
        <f>IF(ISBLANK('Measured Data'!U10),"",'Measured Data'!U10)</f>
        <v>1.4592422502870264</v>
      </c>
      <c r="V6" s="246">
        <f>IF(ISBLANK('Measured Data'!V10),"",'Measured Data'!V10)</f>
        <v>2.1737814108386315</v>
      </c>
      <c r="W6" s="246">
        <f>IF(ISBLANK('Measured Data'!W10),"",'Measured Data'!W10)</f>
        <v>9.0406430771542325</v>
      </c>
      <c r="X6" s="246">
        <f>IF(ISBLANK('Measured Data'!X10),"",'Measured Data'!X10)</f>
        <v>0.73519736842105277</v>
      </c>
      <c r="Y6" s="246">
        <f>IF(ISBLANK('Measured Data'!Y10),"",'Measured Data'!Y10)</f>
        <v>25.611111111111111</v>
      </c>
      <c r="Z6" s="246">
        <f>IF(ISBLANK('Measured Data'!Z10),"",'Measured Data'!Z10)</f>
        <v>0.23</v>
      </c>
      <c r="AA6" s="246">
        <f>IF(ISBLANK('Measured Data'!AA10),"",'Measured Data'!AA10)</f>
        <v>2.73</v>
      </c>
      <c r="AB6" s="246">
        <f>IF(ISBLANK('Measured Data'!AB10),"",'Measured Data'!AB10)</f>
        <v>0.7806047688823764</v>
      </c>
      <c r="AC6" s="246">
        <f>IF(ISBLANK('Measured Data'!AC10),"",'Measured Data'!AC10)</f>
        <v>0.44278416495547029</v>
      </c>
      <c r="AD6" s="246">
        <f>IF(ISBLANK('Measured Data'!AD10),"",'Measured Data'!AD10)</f>
        <v>2.2451780132652286</v>
      </c>
      <c r="AE6" s="246">
        <f>IF(ISBLANK('Measured Data'!AE10),"",'Measured Data'!AE10)</f>
        <v>4.7735346358792183</v>
      </c>
      <c r="AF6" s="246">
        <f>IF(ISBLANK('Measured Data'!AF10),"",'Measured Data'!AF10)</f>
        <v>3.9330639627963713</v>
      </c>
      <c r="AG6" s="246">
        <f>IF(ISBLANK('Measured Data'!AG10),"",'Measured Data'!AG10)</f>
        <v>2.1745673438675697</v>
      </c>
      <c r="AH6" s="246">
        <f>IF(ISBLANK('Measured Data'!AH10),"",'Measured Data'!AH10)</f>
        <v>0.96709335835399779</v>
      </c>
      <c r="AI6" s="246">
        <f>IF(ISBLANK('Measured Data'!AI10),"",'Measured Data'!AI10)</f>
        <v>2.5099999999999998</v>
      </c>
      <c r="AJ6" s="246">
        <f>IF(ISBLANK('Measured Data'!AJ10),"",'Measured Data'!AJ10)</f>
        <v>1.5249107088806828</v>
      </c>
      <c r="AK6" s="246">
        <f>IF(ISBLANK('Measured Data'!AK10),"",'Measured Data'!AK10)</f>
        <v>2.8003126900026061</v>
      </c>
      <c r="AL6" s="246">
        <f>IF(ISBLANK('Measured Data'!AL10),"",'Measured Data'!AL10)</f>
        <v>4.8244361975449612</v>
      </c>
      <c r="AM6" s="246">
        <f>IF(ISBLANK('Measured Data'!AM10),"",'Measured Data'!AM10)</f>
        <v>2.424445936870383</v>
      </c>
      <c r="AN6" s="246">
        <f>IF(ISBLANK('Measured Data'!AN10),"",'Measured Data'!AN10)</f>
        <v>0.57239386965675965</v>
      </c>
      <c r="AO6" s="246">
        <f>IF(ISBLANK('Measured Data'!AO10),"",'Measured Data'!AO10)</f>
        <v>0.84883271703736418</v>
      </c>
      <c r="AP6" s="246">
        <f>IF(ISBLANK('Measured Data'!AP10),"",'Measured Data'!AP10)</f>
        <v>2.6000853606487406</v>
      </c>
      <c r="AQ6" s="246" t="str">
        <f>IF(ISBLANK('Measured Data'!BN10),"",'Measured Data'!BN10)</f>
        <v/>
      </c>
      <c r="AR6" s="246" t="str">
        <f>IF(ISBLANK('Measured Data'!BO10),"",'Measured Data'!BO10)</f>
        <v/>
      </c>
      <c r="AS6" s="246" t="str">
        <f>IF(ISBLANK('Measured Data'!BP10),"",'Measured Data'!BP10)</f>
        <v/>
      </c>
      <c r="AT6" s="246" t="str">
        <f>IF(ISBLANK('Measured Data'!BQ10),"",'Measured Data'!BQ10)</f>
        <v/>
      </c>
      <c r="AU6" s="246" t="str">
        <f>IF(ISBLANK('Measured Data'!BR10),"",'Measured Data'!BR10)</f>
        <v/>
      </c>
      <c r="AV6" s="246" t="str">
        <f>IF(ISBLANK('Measured Data'!BS10),"",'Measured Data'!BS10)</f>
        <v/>
      </c>
      <c r="AW6" s="246" t="str">
        <f>IF(ISBLANK('Measured Data'!BT10),"",'Measured Data'!BT10)</f>
        <v/>
      </c>
      <c r="AX6" s="246" t="str">
        <f>IF(ISBLANK('Measured Data'!BU10),"",'Measured Data'!BU10)</f>
        <v/>
      </c>
      <c r="AY6" s="246" t="str">
        <f>IF(ISBLANK('Measured Data'!BV10),"",'Measured Data'!BV10)</f>
        <v/>
      </c>
      <c r="AZ6" s="246" t="str">
        <f>IF(ISBLANK('Measured Data'!BW10),"",'Measured Data'!BW10)</f>
        <v/>
      </c>
      <c r="BA6" s="246" t="str">
        <f>IF(ISBLANK('Measured Data'!BX10),"",'Measured Data'!BX10)</f>
        <v/>
      </c>
      <c r="BB6" s="246" t="str">
        <f>IF(ISBLANK('Measured Data'!BY10),"",'Measured Data'!BY10)</f>
        <v/>
      </c>
      <c r="BC6" s="246" t="str">
        <f>IF(ISBLANK('Measured Data'!BZ10),"",'Measured Data'!BZ10)</f>
        <v/>
      </c>
      <c r="BD6" s="246" t="str">
        <f>IF(ISBLANK('Measured Data'!CA10),"",'Measured Data'!CA10)</f>
        <v/>
      </c>
      <c r="BE6" s="246" t="str">
        <f>IF(ISBLANK('Measured Data'!CB10),"",'Measured Data'!CB10)</f>
        <v/>
      </c>
      <c r="BF6" s="246" t="str">
        <f>IF(ISBLANK('Measured Data'!CC10),"",'Measured Data'!CC10)</f>
        <v/>
      </c>
      <c r="BG6" s="246" t="str">
        <f>IF(ISBLANK('Measured Data'!CD10),"",'Measured Data'!CD10)</f>
        <v/>
      </c>
      <c r="BH6" s="246" t="str">
        <f>IF(ISBLANK('Measured Data'!CE10),"",'Measured Data'!CE10)</f>
        <v/>
      </c>
      <c r="BI6" s="246" t="str">
        <f>IF(ISBLANK('Measured Data'!CF10),"",'Measured Data'!CF10)</f>
        <v/>
      </c>
      <c r="BJ6" s="246" t="str">
        <f>IF(ISBLANK('Measured Data'!CG10),"",'Measured Data'!CG10)</f>
        <v/>
      </c>
      <c r="BK6" s="246" t="str">
        <f>IF(ISBLANK('Measured Data'!CH10),"",'Measured Data'!CH10)</f>
        <v/>
      </c>
      <c r="BL6" s="246" t="str">
        <f>IF(ISBLANK('Measured Data'!CI10),"",'Measured Data'!CI10)</f>
        <v/>
      </c>
      <c r="BM6" s="246" t="str">
        <f>IF(ISBLANK('Measured Data'!CJ10),"",'Measured Data'!CJ10)</f>
        <v/>
      </c>
      <c r="BN6" s="241">
        <f>IF(ISBLANK('In Process Calc.'!B6),"",ROUND('In Process Calc.'!B6,2))</f>
        <v>2.98</v>
      </c>
      <c r="BO6" s="241">
        <f>IF(ISBLANK('In Process Calc.'!C6),"",ROUND('In Process Calc.'!C6,2))</f>
        <v>71.599999999999994</v>
      </c>
      <c r="BP6" s="241">
        <f>IF(ISBLANK('In Process Calc.'!D6),"",'In Process Calc.'!D6)</f>
        <v>792</v>
      </c>
      <c r="BQ6" s="241">
        <f>IF(ISBLANK('In Process Calc.'!E6),"",'In Process Calc.'!E6)</f>
        <v>39</v>
      </c>
      <c r="BR6" s="241">
        <f>IF(ISBLANK('In Process Calc.'!G6),"",'In Process Calc.'!G6)</f>
        <v>0</v>
      </c>
      <c r="BS6" s="241">
        <f>IF(ISBLANK('In Process Calc.'!I6),"",'In Process Calc.'!I6)</f>
        <v>782</v>
      </c>
      <c r="BT6" s="246">
        <f>IF(ISBLANK('In Process Calc.'!J6),"",'In Process Calc.'!J6)</f>
        <v>67.383467113653339</v>
      </c>
      <c r="BU6" s="246">
        <f>IF(ISBLANK('In Process Calc.'!K6),"",'In Process Calc.'!K6)</f>
        <v>848.91418610343919</v>
      </c>
      <c r="BV6" s="246">
        <f>IF(ISBLANK('In Process Calc.'!L6),"",'In Process Calc.'!L6)</f>
        <v>0</v>
      </c>
      <c r="BW6" s="246">
        <f>IF(ISBLANK('In Process Calc.'!M6),"",'In Process Calc.'!M6)</f>
        <v>72.136500000000012</v>
      </c>
      <c r="BX6" s="246">
        <f>IF(ISBLANK('In Process Calc.'!N6),"",'In Process Calc.'!N6)</f>
        <v>-0.2780097918114029</v>
      </c>
      <c r="BY6" s="246">
        <f>IF(ISBLANK('In Process Calc.'!O6),"",'In Process Calc.'!O6)</f>
        <v>0.10844661308840454</v>
      </c>
      <c r="BZ6" s="246">
        <f>IF(ISBLANK('In Process Calc.'!P6),"",'In Process Calc.'!P6)</f>
        <v>2.0210929458068425</v>
      </c>
      <c r="CA6" s="246">
        <f>IF(ISBLANK('In Process Calc.'!Q6),"",'In Process Calc.'!Q6)</f>
        <v>8.7379610848170169E-2</v>
      </c>
      <c r="CB6" s="246">
        <f>IF(ISBLANK('In Process Calc.'!R6),"",'In Process Calc.'!R6)</f>
        <v>0.23943914473684208</v>
      </c>
      <c r="CC6" s="246">
        <f>IF(ISBLANK('In Process Calc.'!S6),"",'In Process Calc.'!S6)</f>
        <v>3.7145000000000001</v>
      </c>
      <c r="CD6" s="246">
        <f>IF(ISBLANK('In Process Calc.'!T6),"",'In Process Calc.'!T6)</f>
        <v>-7.5099999999999986E-2</v>
      </c>
      <c r="CE6" s="246">
        <f>IF(ISBLANK('In Process Calc.'!U6),"",'In Process Calc.'!U6)</f>
        <v>-0.26295999999999958</v>
      </c>
      <c r="CF6" s="246">
        <f>IF(ISBLANK('In Process Calc.'!V6),"",'In Process Calc.'!V6)</f>
        <v>-0.61339795688474819</v>
      </c>
      <c r="CG6" s="246">
        <f>IF(ISBLANK('In Process Calc.'!W6),"",'In Process Calc.'!W6)</f>
        <v>0.1802333105891914</v>
      </c>
      <c r="CH6" s="246">
        <f>IF(ISBLANK('In Process Calc.'!X6),"",'In Process Calc.'!X6)</f>
        <v>0.24587405656781264</v>
      </c>
      <c r="CI6" s="246">
        <f>IF(ISBLANK('In Process Calc.'!Y6),"",'In Process Calc.'!Y6)</f>
        <v>2.3852131438721136</v>
      </c>
      <c r="CJ6" s="246">
        <f>IF(ISBLANK('In Process Calc.'!Z6),"",'In Process Calc.'!Z6)</f>
        <v>0.37420294274605476</v>
      </c>
      <c r="CK6" s="246">
        <f>IF(ISBLANK('In Process Calc.'!AA6),"",'In Process Calc.'!AA6)</f>
        <v>0.15910903773964968</v>
      </c>
      <c r="CL6" s="246">
        <f>IF(ISBLANK('In Process Calc.'!AB6),"",'In Process Calc.'!AB6)</f>
        <v>6.670731549153118E-2</v>
      </c>
      <c r="CM6" s="246">
        <f>IF(ISBLANK('In Process Calc.'!AC6),"",'In Process Calc.'!AC6)</f>
        <v>1.65472</v>
      </c>
      <c r="CN6" s="246">
        <f>IF(ISBLANK('In Process Calc.'!AD6),"",'In Process Calc.'!AD6)</f>
        <v>0.11470511234636001</v>
      </c>
      <c r="CO6" s="246">
        <f>IF(ISBLANK('In Process Calc.'!AE6),"",'In Process Calc.'!AE6)</f>
        <v>9.362936557554713E-2</v>
      </c>
      <c r="CP6" s="246">
        <f>IF(ISBLANK('In Process Calc.'!AF6),"",'In Process Calc.'!AF6)</f>
        <v>0.78720448472463334</v>
      </c>
      <c r="CQ6" s="246">
        <f>IF(ISBLANK('In Process Calc.'!AG6),"",'In Process Calc.'!AG6)</f>
        <v>0.11996531923857401</v>
      </c>
      <c r="CR6" s="246">
        <f>IF(ISBLANK('In Process Calc.'!AH6),"",'In Process Calc.'!AH6)</f>
        <v>5.6184407483639683E-2</v>
      </c>
      <c r="CS6" s="246">
        <f>IF(ISBLANK('In Process Calc.'!AI6),"",'In Process Calc.'!AI6)</f>
        <v>0.20893170606404304</v>
      </c>
      <c r="CT6" s="246">
        <f>IF(ISBLANK('In Process Calc.'!AJ6),"",'In Process Calc.'!AJ6)</f>
        <v>0.22569491941108072</v>
      </c>
      <c r="CU6" s="246">
        <f>IF(ISBLANK('In Process Calc.'!AK6),"",'In Process Calc.'!AK6)</f>
        <v>0</v>
      </c>
      <c r="CV6" s="246">
        <f>IF(ISBLANK('In Process Calc.'!AL6),"",'In Process Calc.'!AL6)</f>
        <v>5.2911445399727963</v>
      </c>
      <c r="CW6" s="246">
        <f>IF(ISBLANK('In Process Calc.'!AM6),"",'In Process Calc.'!AM6)</f>
        <v>6.6678547481613935</v>
      </c>
      <c r="CX6" s="246">
        <f>IF(ISBLANK('In Process Calc.'!AN6),"",'In Process Calc.'!AN6)</f>
        <v>22.497046902625147</v>
      </c>
      <c r="CY6" s="246">
        <f>IF(ISBLANK('In Process Calc.'!AO6),"",'In Process Calc.'!AO6)</f>
        <v>0</v>
      </c>
      <c r="CZ6" s="246">
        <f>IF(ISBLANK('In Process Calc.'!AP6),"",'In Process Calc.'!AP6)</f>
        <v>0</v>
      </c>
      <c r="DA6" s="246">
        <f>IF(ISBLANK('In Process Calc.'!AQ6),"",'In Process Calc.'!AQ6)</f>
        <v>1.2470665606164989E-2</v>
      </c>
      <c r="DB6" s="246">
        <f>IF(ISBLANK('In Process Calc.'!AR6),"",'In Process Calc.'!AR6)</f>
        <v>1.3015493237919588E-2</v>
      </c>
      <c r="DC6" s="246">
        <f>IF(ISBLANK('In Process Calc.'!AS6),"",'In Process Calc.'!AS6)</f>
        <v>5.4482763175459884E-4</v>
      </c>
      <c r="DD6" s="246">
        <f>IF(ISBLANK('In Process Calc.'!AT6),"",'In Process Calc.'!AT6)</f>
        <v>0.29902112491133187</v>
      </c>
      <c r="DE6" s="246">
        <f>IF(ISBLANK('In Process Calc.'!AU6),"",'In Process Calc.'!AU6)</f>
        <v>-4.2586708940384101E-3</v>
      </c>
      <c r="DF6" s="246">
        <f>IF(ISBLANK('In Process Calc.'!AV6),"",'In Process Calc.'!AV6)</f>
        <v>1.8682333385643783E-3</v>
      </c>
      <c r="DG6" s="246">
        <f>IF(ISBLANK('In Process Calc.'!AW6),"",'In Process Calc.'!AW6)</f>
        <v>3.5348870211444533E-2</v>
      </c>
      <c r="DH6" s="246">
        <f>IF(ISBLANK('In Process Calc.'!AX6),"",'In Process Calc.'!AX6)</f>
        <v>9.0483755933006265E-3</v>
      </c>
      <c r="DI6" s="246">
        <f>IF(ISBLANK('In Process Calc.'!AY6),"",'In Process Calc.'!AY6)</f>
        <v>5.1239850046005397E-3</v>
      </c>
      <c r="DJ6" s="246">
        <f>IF(ISBLANK('In Process Calc.'!AZ6),"",'In Process Calc.'!AZ6)</f>
        <v>5.0995850760072035E-2</v>
      </c>
      <c r="DK6" s="246">
        <f>IF(ISBLANK('In Process Calc.'!BA6),"",'In Process Calc.'!BA6)</f>
        <v>-1.3907959298201462E-3</v>
      </c>
      <c r="DL6" s="246">
        <f>IF(ISBLANK('In Process Calc.'!BB6),"",'In Process Calc.'!BB6)</f>
        <v>-3.6160694175323659E-3</v>
      </c>
      <c r="DM6" s="246">
        <f>IF(ISBLANK('In Process Calc.'!BC6),"",'In Process Calc.'!BC6)</f>
        <v>-6.1482392830054505E-3</v>
      </c>
      <c r="DN6" s="246">
        <f>IF(ISBLANK('In Process Calc.'!BD6),"",'In Process Calc.'!BD6)</f>
        <v>6.4469663271442929E-4</v>
      </c>
      <c r="DO6" s="246">
        <f>IF(ISBLANK('In Process Calc.'!BE6),"",'In Process Calc.'!BE6)</f>
        <v>6.1285358499355335E-3</v>
      </c>
      <c r="DP6" s="246">
        <f>IF(ISBLANK('In Process Calc.'!BF6),"",'In Process Calc.'!BF6)</f>
        <v>2.4703302483483954E-2</v>
      </c>
      <c r="DQ6" s="246">
        <f>IF(ISBLANK('In Process Calc.'!BG6),"",'In Process Calc.'!BG6)</f>
        <v>8.5036085668655781E-3</v>
      </c>
      <c r="DR6" s="246">
        <f>IF(ISBLANK('In Process Calc.'!BH6),"",'In Process Calc.'!BH6)</f>
        <v>4.8481625352181333E-3</v>
      </c>
      <c r="DS6" s="246">
        <f>IF(ISBLANK('In Process Calc.'!BI6),"",'In Process Calc.'!BI6)</f>
        <v>8.3463153627032357E-4</v>
      </c>
      <c r="DT6" s="246">
        <f>IF(ISBLANK('In Process Calc.'!BJ6),"",'In Process Calc.'!BJ6)</f>
        <v>2.920671452622307E-2</v>
      </c>
      <c r="DU6" s="246">
        <f>IF(ISBLANK('In Process Calc.'!BK6),"",'In Process Calc.'!BK6)</f>
        <v>4.3402619190531025E-3</v>
      </c>
      <c r="DV6" s="246">
        <f>IF(ISBLANK('In Process Calc.'!BL6),"",'In Process Calc.'!BL6)</f>
        <v>3.2615176492253447E-3</v>
      </c>
      <c r="DW6" s="246">
        <f>IF(ISBLANK('In Process Calc.'!BM6),"",'In Process Calc.'!BM6)</f>
        <v>1.7173317648113567E-2</v>
      </c>
      <c r="DX6" s="246">
        <f>IF(ISBLANK('In Process Calc.'!BN6),"",'In Process Calc.'!BN6)</f>
        <v>4.3529716251043907E-3</v>
      </c>
      <c r="DY6" s="246">
        <f>IF(ISBLANK('In Process Calc.'!BO6),"",'In Process Calc.'!BO6)</f>
        <v>1.9904061493098181E-3</v>
      </c>
      <c r="DZ6" s="246">
        <f>IF(ISBLANK('In Process Calc.'!BP6),"",'In Process Calc.'!BP6)</f>
        <v>4.1036721869624508E-3</v>
      </c>
      <c r="EA6" s="246">
        <f>IF(ISBLANK('In Process Calc.'!BQ6),"",'In Process Calc.'!BQ6)</f>
        <v>6.2144236784603037E-3</v>
      </c>
      <c r="EB6" s="246">
        <f>IF(ISBLANK('In Process Calc.'!BR6),"",'In Process Calc.'!BR6)</f>
        <v>0</v>
      </c>
      <c r="EC6" s="246">
        <f>IF(ISBLANK('In Process Calc.'!BS6),"",'In Process Calc.'!BS6)</f>
        <v>0.1148655101724881</v>
      </c>
      <c r="ED6" s="246">
        <f>IF(ISBLANK('In Process Calc.'!BT6),"",'In Process Calc.'!BT6)</f>
        <v>0.14833089559274959</v>
      </c>
      <c r="EE6" s="246">
        <f>IF(ISBLANK('In Process Calc.'!BU6),"",'In Process Calc.'!BU6)</f>
        <v>0.49462723211740089</v>
      </c>
      <c r="EF6" s="246">
        <f>IF(ISBLANK('In Process Calc.'!BV6),"",'In Process Calc.'!BV6)</f>
        <v>0.5447340501022897</v>
      </c>
      <c r="EG6" s="246">
        <f>IF(ISBLANK('In Process Calc.'!BW6),"",'In Process Calc.'!BW6)</f>
        <v>0.48441789116744721</v>
      </c>
      <c r="EH6" s="246">
        <f>IF(ISBLANK('In Process Calc.'!BX6),"",'In Process Calc.'!BX6)</f>
        <v>0</v>
      </c>
      <c r="EI6" s="246">
        <f>IF(ISBLANK('In Process Calc.'!BY6),"",'In Process Calc.'!BY6)</f>
        <v>-2.7272727272727268E-2</v>
      </c>
      <c r="EJ6" s="246">
        <f>IF(ISBLANK('In Process Calc.'!BZ6),"",'In Process Calc.'!BZ6)</f>
        <v>-21</v>
      </c>
      <c r="EK6" s="246">
        <f>IF(ISBLANK('Post Process Calc.'!A6),"",'Post Process Calc.'!A6)</f>
        <v>1.1842406198684692</v>
      </c>
      <c r="EL6" s="246">
        <f>IF(ISBLANK('Post Process Calc.'!B6),"",'Post Process Calc.'!B6)</f>
        <v>1.403122334283978E-2</v>
      </c>
      <c r="EM6" s="246">
        <f>IF(ISBLANK('Post Process Calc.'!C6),"",'Post Process Calc.'!C6)</f>
        <v>0</v>
      </c>
      <c r="EN6" s="246">
        <f>IF(ISBLANK('Post Process Calc.'!D6),"",'Post Process Calc.'!D6)</f>
        <v>1.3140751253024106</v>
      </c>
      <c r="EO6" s="246">
        <f>IF(ISBLANK('Post Process Calc.'!E6),"",'Post Process Calc.'!E6)</f>
        <v>-3.7683861357028464E-3</v>
      </c>
      <c r="EP6" s="246">
        <f>IF(ISBLANK('Post Process Calc.'!F6),"",'Post Process Calc.'!F6)</f>
        <v>1.72786920179866E-3</v>
      </c>
      <c r="EQ6" s="246">
        <f>IF(ISBLANK('Post Process Calc.'!G6),"",'Post Process Calc.'!G6)</f>
        <v>2.9508474876081943E-2</v>
      </c>
      <c r="ER6" s="246">
        <f>IF(ISBLANK('Post Process Calc.'!H6),"",'Post Process Calc.'!H6)</f>
        <v>2.2926178353968921E-3</v>
      </c>
      <c r="ES6" s="246">
        <f>IF(ISBLANK('Post Process Calc.'!I6),"",'Post Process Calc.'!I6)</f>
        <v>3.3156729505319817E-3</v>
      </c>
      <c r="ET6" s="246">
        <f>IF(ISBLANK('Post Process Calc.'!J6),"",'Post Process Calc.'!J6)</f>
        <v>4.8639340781537914E-2</v>
      </c>
      <c r="EU6" s="246">
        <f>IF(ISBLANK('Post Process Calc.'!K6),"",'Post Process Calc.'!K6)</f>
        <v>-1.321511016946575E-3</v>
      </c>
      <c r="EV6" s="246">
        <f>IF(ISBLANK('Post Process Calc.'!L6),"",'Post Process Calc.'!L6)</f>
        <v>-4.4479176530771349E-3</v>
      </c>
      <c r="EW6" s="246">
        <f>IF(ISBLANK('Post Process Calc.'!M6),"",'Post Process Calc.'!M6)</f>
        <v>-8.560265783302894E-3</v>
      </c>
      <c r="EX6" s="246">
        <f>IF(ISBLANK('Post Process Calc.'!N6),"",'Post Process Calc.'!N6)</f>
        <v>1.4611152426646813E-3</v>
      </c>
      <c r="EY6" s="246">
        <f>IF(ISBLANK('Post Process Calc.'!O6),"",'Post Process Calc.'!O6)</f>
        <v>3.199625047416371E-3</v>
      </c>
      <c r="EZ6" s="246">
        <f>IF(ISBLANK('Post Process Calc.'!P6),"",'Post Process Calc.'!P6)</f>
        <v>1.0219837574257869E-2</v>
      </c>
      <c r="FA6" s="246">
        <f>IF(ISBLANK('Post Process Calc.'!Q6),"",'Post Process Calc.'!Q6)</f>
        <v>6.1231734067740407E-3</v>
      </c>
      <c r="FB6" s="246">
        <f>IF(ISBLANK('Post Process Calc.'!R6),"",'Post Process Calc.'!R6)</f>
        <v>2.9027430262846465E-3</v>
      </c>
      <c r="FC6" s="246">
        <f>IF(ISBLANK('Post Process Calc.'!S6),"",'Post Process Calc.'!S6)</f>
        <v>9.0399304734386154E-4</v>
      </c>
      <c r="FD6" s="246">
        <f>IF(ISBLANK('Post Process Calc.'!T6),"",'Post Process Calc.'!T6)</f>
        <v>2.12935990825792E-2</v>
      </c>
      <c r="FE6" s="246">
        <f>IF(ISBLANK('Post Process Calc.'!U6),"",'Post Process Calc.'!U6)</f>
        <v>1.5022541272914859E-3</v>
      </c>
      <c r="FF6" s="246">
        <f>IF(ISBLANK('Post Process Calc.'!V6),"",'Post Process Calc.'!V6)</f>
        <v>1.8217318371477513E-3</v>
      </c>
      <c r="FG6" s="246">
        <f>IF(ISBLANK('Post Process Calc.'!W6),"",'Post Process Calc.'!W6)</f>
        <v>1.2414408639757386E-2</v>
      </c>
      <c r="FH6" s="246">
        <f>IF(ISBLANK('Post Process Calc.'!X6),"",'Post Process Calc.'!X6)</f>
        <v>2.3980790393889379E-3</v>
      </c>
      <c r="FI6" s="246">
        <f>IF(ISBLANK('Post Process Calc.'!Y6),"",'Post Process Calc.'!Y6)</f>
        <v>8.2130394016392404E-4</v>
      </c>
      <c r="FJ6" s="246">
        <f>IF(ISBLANK('Post Process Calc.'!Z6),"",'Post Process Calc.'!Z6)</f>
        <v>1.4549642362032692E-3</v>
      </c>
      <c r="FK6" s="246">
        <f>IF(ISBLANK('Post Process Calc.'!AA6),"",'Post Process Calc.'!AA6)</f>
        <v>3.955214667460078E-3</v>
      </c>
      <c r="FL6" s="246">
        <f>IF(ISBLANK('Post Process Calc.'!AB6),"",'Post Process Calc.'!AB6)</f>
        <v>0</v>
      </c>
      <c r="FM6" s="246">
        <f>IF(ISBLANK('Post Process Calc.'!AC6),"",'Post Process Calc.'!AC6)</f>
        <v>7.3915280260236693E-2</v>
      </c>
      <c r="FN6" s="246">
        <f>IF(ISBLANK('Post Process Calc.'!AD6),"",'Post Process Calc.'!AD6)</f>
        <v>9.043191443910728E-2</v>
      </c>
      <c r="FO6" s="246">
        <f>IF(ISBLANK('Post Process Calc.'!AE6),"",'Post Process Calc.'!AE6)</f>
        <v>0.31436218262429333</v>
      </c>
      <c r="FP6" s="246">
        <f>IF(ISBLANK('Post Process Calc.'!AF6),"",'Post Process Calc.'!AF6)</f>
        <v>0.21011463991997656</v>
      </c>
      <c r="FQ6" s="246">
        <f>IF(ISBLANK('Post Process Calc.'!AG6),"",'Post Process Calc.'!AG6)</f>
        <v>0</v>
      </c>
      <c r="FR6" s="246">
        <f>IF(ISBLANK('Post Process Calc.'!AH6),"",'Post Process Calc.'!AH6)</f>
        <v>-2.7169591440025898E-2</v>
      </c>
      <c r="FS6" s="246">
        <f>IF(ISBLANK('Post Process Calc.'!AI6),"",'Post Process Calc.'!AI6)</f>
        <v>-16.113069667613704</v>
      </c>
    </row>
    <row r="7" spans="1:175" x14ac:dyDescent="0.15">
      <c r="A7" s="241" t="e">
        <f>IF('Measured Data'!#REF!&lt;&gt;0,'Measured Data'!$B$1,"")</f>
        <v>#REF!</v>
      </c>
      <c r="B7" s="241" t="e">
        <f>IF(ISBLANK('Measured Data'!#REF!),"",'Measured Data'!#REF!)</f>
        <v>#REF!</v>
      </c>
      <c r="C7" s="248" t="e">
        <f>IF(ISBLANK('Measured Data'!#REF!),"",'Measured Data'!#REF!)</f>
        <v>#REF!</v>
      </c>
      <c r="D7" s="249" t="e">
        <f>IF(ISBLANK('Measured Data'!#REF!),"",'Measured Data'!#REF!)</f>
        <v>#REF!</v>
      </c>
      <c r="E7" s="241" t="e">
        <f>IF(ISBLANK('Measured Data'!#REF!),"",'Measured Data'!#REF!)</f>
        <v>#REF!</v>
      </c>
      <c r="F7" s="241" t="str">
        <f>IF(ISBLANK('Measured Data'!E11),"",'Measured Data'!E11)</f>
        <v/>
      </c>
      <c r="G7" s="241" t="e">
        <f>IF(ISBLANK('Measured Data'!#REF!),"",'Measured Data'!#REF!)</f>
        <v>#REF!</v>
      </c>
      <c r="H7" s="246" t="e">
        <f>IF(ISBLANK('Measured Data'!#REF!),"",'Measured Data'!#REF!)</f>
        <v>#REF!</v>
      </c>
      <c r="I7" s="246" t="e">
        <f>IF(ISBLANK('Measured Data'!#REF!),"",'Measured Data'!#REF!)</f>
        <v>#REF!</v>
      </c>
      <c r="J7" s="246" t="e">
        <f>IF(ISBLANK('Measured Data'!#REF!),"",'Measured Data'!#REF!)</f>
        <v>#REF!</v>
      </c>
      <c r="K7" s="246" t="e">
        <f>IF(ISBLANK('Measured Data'!#REF!),"",'Measured Data'!#REF!)</f>
        <v>#REF!</v>
      </c>
      <c r="L7" s="241" t="e">
        <f>IF(ISBLANK('Measured Data'!#REF!),"",'Measured Data'!#REF!)</f>
        <v>#REF!</v>
      </c>
      <c r="M7" s="241" t="e">
        <f>IF(ISBLANK('Measured Data'!#REF!),"",'Measured Data'!#REF!)</f>
        <v>#REF!</v>
      </c>
      <c r="N7" s="241" t="e">
        <f>IF(ISBLANK('Measured Data'!#REF!),"",'Measured Data'!#REF!)</f>
        <v>#REF!</v>
      </c>
      <c r="O7" s="241" t="e">
        <f>IF(ISBLANK('Measured Data'!#REF!),"",'Measured Data'!#REF!)</f>
        <v>#REF!</v>
      </c>
      <c r="P7" s="241" t="e">
        <f>IF(ISBLANK('Measured Data'!#REF!),"",'Measured Data'!#REF!)</f>
        <v>#REF!</v>
      </c>
      <c r="Q7" s="241" t="e">
        <f>IF(ISBLANK('Measured Data'!#REF!),"",'Measured Data'!#REF!)</f>
        <v>#REF!</v>
      </c>
      <c r="R7" s="241" t="e">
        <f>IF(ISBLANK('Measured Data'!#REF!),"",'Measured Data'!#REF!)</f>
        <v>#REF!</v>
      </c>
      <c r="S7" s="241" t="e">
        <f>IF(ISBLANK('Measured Data'!#REF!),"",'Measured Data'!#REF!)</f>
        <v>#REF!</v>
      </c>
      <c r="T7" s="246" t="e">
        <f>IF(ISBLANK('Measured Data'!#REF!),"",'Measured Data'!#REF!)</f>
        <v>#REF!</v>
      </c>
      <c r="U7" s="246" t="e">
        <f>IF(ISBLANK('Measured Data'!#REF!),"",'Measured Data'!#REF!)</f>
        <v>#REF!</v>
      </c>
      <c r="V7" s="246" t="e">
        <f>IF(ISBLANK('Measured Data'!#REF!),"",'Measured Data'!#REF!)</f>
        <v>#REF!</v>
      </c>
      <c r="W7" s="246" t="e">
        <f>IF(ISBLANK('Measured Data'!#REF!),"",'Measured Data'!#REF!)</f>
        <v>#REF!</v>
      </c>
      <c r="X7" s="246" t="e">
        <f>IF(ISBLANK('Measured Data'!#REF!),"",'Measured Data'!#REF!)</f>
        <v>#REF!</v>
      </c>
      <c r="Y7" s="246" t="e">
        <f>IF(ISBLANK('Measured Data'!#REF!),"",'Measured Data'!#REF!)</f>
        <v>#REF!</v>
      </c>
      <c r="Z7" s="246" t="e">
        <f>IF(ISBLANK('Measured Data'!#REF!),"",'Measured Data'!#REF!)</f>
        <v>#REF!</v>
      </c>
      <c r="AA7" s="246" t="e">
        <f>IF(ISBLANK('Measured Data'!#REF!),"",'Measured Data'!#REF!)</f>
        <v>#REF!</v>
      </c>
      <c r="AB7" s="246" t="e">
        <f>IF(ISBLANK('Measured Data'!#REF!),"",'Measured Data'!#REF!)</f>
        <v>#REF!</v>
      </c>
      <c r="AC7" s="246" t="e">
        <f>IF(ISBLANK('Measured Data'!#REF!),"",'Measured Data'!#REF!)</f>
        <v>#REF!</v>
      </c>
      <c r="AD7" s="246" t="e">
        <f>IF(ISBLANK('Measured Data'!#REF!),"",'Measured Data'!#REF!)</f>
        <v>#REF!</v>
      </c>
      <c r="AE7" s="246" t="e">
        <f>IF(ISBLANK('Measured Data'!#REF!),"",'Measured Data'!#REF!)</f>
        <v>#REF!</v>
      </c>
      <c r="AF7" s="246" t="e">
        <f>IF(ISBLANK('Measured Data'!#REF!),"",'Measured Data'!#REF!)</f>
        <v>#REF!</v>
      </c>
      <c r="AG7" s="246" t="e">
        <f>IF(ISBLANK('Measured Data'!#REF!),"",'Measured Data'!#REF!)</f>
        <v>#REF!</v>
      </c>
      <c r="AH7" s="246" t="e">
        <f>IF(ISBLANK('Measured Data'!#REF!),"",'Measured Data'!#REF!)</f>
        <v>#REF!</v>
      </c>
      <c r="AI7" s="246" t="e">
        <f>IF(ISBLANK('Measured Data'!#REF!),"",'Measured Data'!#REF!)</f>
        <v>#REF!</v>
      </c>
      <c r="AJ7" s="246" t="e">
        <f>IF(ISBLANK('Measured Data'!#REF!),"",'Measured Data'!#REF!)</f>
        <v>#REF!</v>
      </c>
      <c r="AK7" s="246" t="e">
        <f>IF(ISBLANK('Measured Data'!#REF!),"",'Measured Data'!#REF!)</f>
        <v>#REF!</v>
      </c>
      <c r="AL7" s="246" t="e">
        <f>IF(ISBLANK('Measured Data'!#REF!),"",'Measured Data'!#REF!)</f>
        <v>#REF!</v>
      </c>
      <c r="AM7" s="246" t="e">
        <f>IF(ISBLANK('Measured Data'!#REF!),"",'Measured Data'!#REF!)</f>
        <v>#REF!</v>
      </c>
      <c r="AN7" s="246" t="e">
        <f>IF(ISBLANK('Measured Data'!#REF!),"",'Measured Data'!#REF!)</f>
        <v>#REF!</v>
      </c>
      <c r="AO7" s="246" t="e">
        <f>IF(ISBLANK('Measured Data'!#REF!),"",'Measured Data'!#REF!)</f>
        <v>#REF!</v>
      </c>
      <c r="AP7" s="246" t="e">
        <f>IF(ISBLANK('Measured Data'!#REF!),"",'Measured Data'!#REF!)</f>
        <v>#REF!</v>
      </c>
      <c r="AQ7" s="246" t="e">
        <f>IF(ISBLANK('Measured Data'!#REF!),"",'Measured Data'!#REF!)</f>
        <v>#REF!</v>
      </c>
      <c r="AR7" s="246" t="e">
        <f>IF(ISBLANK('Measured Data'!#REF!),"",'Measured Data'!#REF!)</f>
        <v>#REF!</v>
      </c>
      <c r="AS7" s="246" t="e">
        <f>IF(ISBLANK('Measured Data'!#REF!),"",'Measured Data'!#REF!)</f>
        <v>#REF!</v>
      </c>
      <c r="AT7" s="246" t="e">
        <f>IF(ISBLANK('Measured Data'!#REF!),"",'Measured Data'!#REF!)</f>
        <v>#REF!</v>
      </c>
      <c r="AU7" s="246" t="e">
        <f>IF(ISBLANK('Measured Data'!#REF!),"",'Measured Data'!#REF!)</f>
        <v>#REF!</v>
      </c>
      <c r="AV7" s="246" t="e">
        <f>IF(ISBLANK('Measured Data'!#REF!),"",'Measured Data'!#REF!)</f>
        <v>#REF!</v>
      </c>
      <c r="AW7" s="246" t="e">
        <f>IF(ISBLANK('Measured Data'!#REF!),"",'Measured Data'!#REF!)</f>
        <v>#REF!</v>
      </c>
      <c r="AX7" s="246" t="e">
        <f>IF(ISBLANK('Measured Data'!#REF!),"",'Measured Data'!#REF!)</f>
        <v>#REF!</v>
      </c>
      <c r="AY7" s="246" t="e">
        <f>IF(ISBLANK('Measured Data'!#REF!),"",'Measured Data'!#REF!)</f>
        <v>#REF!</v>
      </c>
      <c r="AZ7" s="246" t="e">
        <f>IF(ISBLANK('Measured Data'!#REF!),"",'Measured Data'!#REF!)</f>
        <v>#REF!</v>
      </c>
      <c r="BA7" s="246" t="e">
        <f>IF(ISBLANK('Measured Data'!#REF!),"",'Measured Data'!#REF!)</f>
        <v>#REF!</v>
      </c>
      <c r="BB7" s="246" t="e">
        <f>IF(ISBLANK('Measured Data'!#REF!),"",'Measured Data'!#REF!)</f>
        <v>#REF!</v>
      </c>
      <c r="BC7" s="246" t="e">
        <f>IF(ISBLANK('Measured Data'!#REF!),"",'Measured Data'!#REF!)</f>
        <v>#REF!</v>
      </c>
      <c r="BD7" s="246" t="e">
        <f>IF(ISBLANK('Measured Data'!#REF!),"",'Measured Data'!#REF!)</f>
        <v>#REF!</v>
      </c>
      <c r="BE7" s="246" t="e">
        <f>IF(ISBLANK('Measured Data'!#REF!),"",'Measured Data'!#REF!)</f>
        <v>#REF!</v>
      </c>
      <c r="BF7" s="246" t="e">
        <f>IF(ISBLANK('Measured Data'!#REF!),"",'Measured Data'!#REF!)</f>
        <v>#REF!</v>
      </c>
      <c r="BG7" s="246" t="e">
        <f>IF(ISBLANK('Measured Data'!#REF!),"",'Measured Data'!#REF!)</f>
        <v>#REF!</v>
      </c>
      <c r="BH7" s="246" t="e">
        <f>IF(ISBLANK('Measured Data'!#REF!),"",'Measured Data'!#REF!)</f>
        <v>#REF!</v>
      </c>
      <c r="BI7" s="246" t="e">
        <f>IF(ISBLANK('Measured Data'!#REF!),"",'Measured Data'!#REF!)</f>
        <v>#REF!</v>
      </c>
      <c r="BJ7" s="246" t="e">
        <f>IF(ISBLANK('Measured Data'!#REF!),"",'Measured Data'!#REF!)</f>
        <v>#REF!</v>
      </c>
      <c r="BK7" s="246" t="e">
        <f>IF(ISBLANK('Measured Data'!#REF!),"",'Measured Data'!#REF!)</f>
        <v>#REF!</v>
      </c>
      <c r="BL7" s="246" t="e">
        <f>IF(ISBLANK('Measured Data'!#REF!),"",'Measured Data'!#REF!)</f>
        <v>#REF!</v>
      </c>
      <c r="BM7" s="246" t="e">
        <f>IF(ISBLANK('Measured Data'!#REF!),"",'Measured Data'!#REF!)</f>
        <v>#REF!</v>
      </c>
      <c r="BN7" s="241">
        <f>IF(ISBLANK('In Process Calc.'!B7),"",ROUND('In Process Calc.'!B7,2))</f>
        <v>4</v>
      </c>
      <c r="BO7" s="241">
        <f>IF(ISBLANK('In Process Calc.'!C7),"",ROUND('In Process Calc.'!C7,2))</f>
        <v>95.88</v>
      </c>
      <c r="BP7" s="241">
        <f>IF(ISBLANK('In Process Calc.'!D7),"",'In Process Calc.'!D7)</f>
        <v>821</v>
      </c>
      <c r="BQ7" s="241">
        <f>IF(ISBLANK('In Process Calc.'!E7),"",'In Process Calc.'!E7)</f>
        <v>0</v>
      </c>
      <c r="BR7" s="241">
        <f>IF(ISBLANK('In Process Calc.'!G7),"",'In Process Calc.'!G7)</f>
        <v>0</v>
      </c>
      <c r="BS7" s="241">
        <f>IF(ISBLANK('In Process Calc.'!I7),"",'In Process Calc.'!I7)</f>
        <v>811</v>
      </c>
      <c r="BT7" s="246">
        <f>IF(ISBLANK('In Process Calc.'!J7),"",'In Process Calc.'!J7)</f>
        <v>103.69320160759156</v>
      </c>
      <c r="BU7" s="246">
        <f>IF(ISBLANK('In Process Calc.'!K7),"",'In Process Calc.'!K7)</f>
        <v>1418.2493529834746</v>
      </c>
      <c r="BV7" s="246">
        <f>IF(ISBLANK('In Process Calc.'!L7),"",'In Process Calc.'!L7)</f>
        <v>0</v>
      </c>
      <c r="BW7" s="246">
        <f>IF(ISBLANK('In Process Calc.'!M7),"",'In Process Calc.'!M7)</f>
        <v>99.507949999999994</v>
      </c>
      <c r="BX7" s="246" t="str">
        <f>IF(ISBLANK('In Process Calc.'!N7),"",'In Process Calc.'!N7)</f>
        <v/>
      </c>
      <c r="BY7" s="246" t="str">
        <f>IF(ISBLANK('In Process Calc.'!O7),"",'In Process Calc.'!O7)</f>
        <v/>
      </c>
      <c r="BZ7" s="246" t="str">
        <f>IF(ISBLANK('In Process Calc.'!P7),"",'In Process Calc.'!P7)</f>
        <v/>
      </c>
      <c r="CA7" s="246" t="str">
        <f>IF(ISBLANK('In Process Calc.'!Q7),"",'In Process Calc.'!Q7)</f>
        <v/>
      </c>
      <c r="CB7" s="246" t="str">
        <f>IF(ISBLANK('In Process Calc.'!R7),"",'In Process Calc.'!R7)</f>
        <v/>
      </c>
      <c r="CC7" s="246">
        <f>IF(ISBLANK('In Process Calc.'!S7),"",'In Process Calc.'!S7)</f>
        <v>5.7716111111111168</v>
      </c>
      <c r="CD7" s="246">
        <f>IF(ISBLANK('In Process Calc.'!T7),"",'In Process Calc.'!T7)</f>
        <v>-0.12512000000000001</v>
      </c>
      <c r="CE7" s="246">
        <f>IF(ISBLANK('In Process Calc.'!U7),"",'In Process Calc.'!U7)</f>
        <v>-0.5172099999999995</v>
      </c>
      <c r="CF7" s="246" t="str">
        <f>IF(ISBLANK('In Process Calc.'!V7),"",'In Process Calc.'!V7)</f>
        <v/>
      </c>
      <c r="CG7" s="246" t="str">
        <f>IF(ISBLANK('In Process Calc.'!W7),"",'In Process Calc.'!W7)</f>
        <v/>
      </c>
      <c r="CH7" s="246" t="str">
        <f>IF(ISBLANK('In Process Calc.'!X7),"",'In Process Calc.'!X7)</f>
        <v/>
      </c>
      <c r="CI7" s="246">
        <f>IF(ISBLANK('In Process Calc.'!Y7),"",'In Process Calc.'!Y7)</f>
        <v>2.935945825932504</v>
      </c>
      <c r="CJ7" s="246" t="str">
        <f>IF(ISBLANK('In Process Calc.'!Z7),"",'In Process Calc.'!Z7)</f>
        <v/>
      </c>
      <c r="CK7" s="246" t="str">
        <f>IF(ISBLANK('In Process Calc.'!AA7),"",'In Process Calc.'!AA7)</f>
        <v/>
      </c>
      <c r="CL7" s="246" t="str">
        <f>IF(ISBLANK('In Process Calc.'!AB7),"",'In Process Calc.'!AB7)</f>
        <v/>
      </c>
      <c r="CM7" s="246">
        <f>IF(ISBLANK('In Process Calc.'!AC7),"",'In Process Calc.'!AC7)</f>
        <v>2.4750900000000002</v>
      </c>
      <c r="CN7" s="246" t="str">
        <f>IF(ISBLANK('In Process Calc.'!AD7),"",'In Process Calc.'!AD7)</f>
        <v/>
      </c>
      <c r="CO7" s="246" t="str">
        <f>IF(ISBLANK('In Process Calc.'!AE7),"",'In Process Calc.'!AE7)</f>
        <v/>
      </c>
      <c r="CP7" s="246" t="str">
        <f>IF(ISBLANK('In Process Calc.'!AF7),"",'In Process Calc.'!AF7)</f>
        <v/>
      </c>
      <c r="CQ7" s="246" t="str">
        <f>IF(ISBLANK('In Process Calc.'!AG7),"",'In Process Calc.'!AG7)</f>
        <v/>
      </c>
      <c r="CR7" s="246" t="str">
        <f>IF(ISBLANK('In Process Calc.'!AH7),"",'In Process Calc.'!AH7)</f>
        <v/>
      </c>
      <c r="CS7" s="246" t="str">
        <f>IF(ISBLANK('In Process Calc.'!AI7),"",'In Process Calc.'!AI7)</f>
        <v/>
      </c>
      <c r="CT7" s="246" t="str">
        <f>IF(ISBLANK('In Process Calc.'!AJ7),"",'In Process Calc.'!AJ7)</f>
        <v/>
      </c>
      <c r="CU7" s="246">
        <f>IF(ISBLANK('In Process Calc.'!AK7),"",'In Process Calc.'!AK7)</f>
        <v>0</v>
      </c>
      <c r="CV7" s="246" t="str">
        <f>IF(ISBLANK('In Process Calc.'!AL7),"",'In Process Calc.'!AL7)</f>
        <v/>
      </c>
      <c r="CW7" s="246" t="str">
        <f>IF(ISBLANK('In Process Calc.'!AM7),"",'In Process Calc.'!AM7)</f>
        <v/>
      </c>
      <c r="CX7" s="246" t="str">
        <f>IF(ISBLANK('In Process Calc.'!AN7),"",'In Process Calc.'!AN7)</f>
        <v/>
      </c>
      <c r="CY7" s="246">
        <f>IF(ISBLANK('In Process Calc.'!AO7),"",'In Process Calc.'!AO7)</f>
        <v>0</v>
      </c>
      <c r="CZ7" s="246">
        <f>IF(ISBLANK('In Process Calc.'!AP7),"",'In Process Calc.'!AP7)</f>
        <v>0</v>
      </c>
      <c r="DA7" s="246">
        <f>IF(ISBLANK('In Process Calc.'!AQ7),"",'In Process Calc.'!AQ7)</f>
        <v>1.6125327486552203E-2</v>
      </c>
      <c r="DB7" s="246">
        <f>IF(ISBLANK('In Process Calc.'!AR7),"",'In Process Calc.'!AR7)</f>
        <v>1.7169817692155268E-2</v>
      </c>
      <c r="DC7" s="246">
        <f>IF(ISBLANK('In Process Calc.'!AS7),"",'In Process Calc.'!AS7)</f>
        <v>1.0444902056030653E-3</v>
      </c>
      <c r="DD7" s="246">
        <f>IF(ISBLANK('In Process Calc.'!AT7),"",'In Process Calc.'!AT7)</f>
        <v>0.77524386461233785</v>
      </c>
      <c r="DE7" s="246" t="str">
        <f>IF(ISBLANK('In Process Calc.'!AU7),"",'In Process Calc.'!AU7)</f>
        <v/>
      </c>
      <c r="DF7" s="246" t="str">
        <f>IF(ISBLANK('In Process Calc.'!AV7),"",'In Process Calc.'!AV7)</f>
        <v/>
      </c>
      <c r="DG7" s="246" t="str">
        <f>IF(ISBLANK('In Process Calc.'!AW7),"",'In Process Calc.'!AW7)</f>
        <v/>
      </c>
      <c r="DH7" s="246" t="str">
        <f>IF(ISBLANK('In Process Calc.'!AX7),"",'In Process Calc.'!AX7)</f>
        <v/>
      </c>
      <c r="DI7" s="246" t="str">
        <f>IF(ISBLANK('In Process Calc.'!AY7),"",'In Process Calc.'!AY7)</f>
        <v/>
      </c>
      <c r="DJ7" s="246">
        <f>IF(ISBLANK('In Process Calc.'!AZ7),"",'In Process Calc.'!AZ7)</f>
        <v>5.7118287062260999E-2</v>
      </c>
      <c r="DK7" s="246">
        <f>IF(ISBLANK('In Process Calc.'!BA7),"",'In Process Calc.'!BA7)</f>
        <v>-1.388868449264805E-3</v>
      </c>
      <c r="DL7" s="246">
        <f>IF(ISBLANK('In Process Calc.'!BB7),"",'In Process Calc.'!BB7)</f>
        <v>-7.0595722356172801E-3</v>
      </c>
      <c r="DM7" s="246" t="str">
        <f>IF(ISBLANK('In Process Calc.'!BC7),"",'In Process Calc.'!BC7)</f>
        <v/>
      </c>
      <c r="DN7" s="246" t="str">
        <f>IF(ISBLANK('In Process Calc.'!BD7),"",'In Process Calc.'!BD7)</f>
        <v/>
      </c>
      <c r="DO7" s="246" t="str">
        <f>IF(ISBLANK('In Process Calc.'!BE7),"",'In Process Calc.'!BE7)</f>
        <v/>
      </c>
      <c r="DP7" s="246">
        <f>IF(ISBLANK('In Process Calc.'!BF7),"",'In Process Calc.'!BF7)</f>
        <v>1.5291788206570589E-2</v>
      </c>
      <c r="DQ7" s="246" t="str">
        <f>IF(ISBLANK('In Process Calc.'!BG7),"",'In Process Calc.'!BG7)</f>
        <v/>
      </c>
      <c r="DR7" s="246" t="str">
        <f>IF(ISBLANK('In Process Calc.'!BH7),"",'In Process Calc.'!BH7)</f>
        <v/>
      </c>
      <c r="DS7" s="246" t="str">
        <f>IF(ISBLANK('In Process Calc.'!BI7),"",'In Process Calc.'!BI7)</f>
        <v/>
      </c>
      <c r="DT7" s="246">
        <f>IF(ISBLANK('In Process Calc.'!BJ7),"",'In Process Calc.'!BJ7)</f>
        <v>2.2778608750966968E-2</v>
      </c>
      <c r="DU7" s="246" t="str">
        <f>IF(ISBLANK('In Process Calc.'!BK7),"",'In Process Calc.'!BK7)</f>
        <v/>
      </c>
      <c r="DV7" s="246" t="str">
        <f>IF(ISBLANK('In Process Calc.'!BL7),"",'In Process Calc.'!BL7)</f>
        <v/>
      </c>
      <c r="DW7" s="246" t="str">
        <f>IF(ISBLANK('In Process Calc.'!BM7),"",'In Process Calc.'!BM7)</f>
        <v/>
      </c>
      <c r="DX7" s="246" t="str">
        <f>IF(ISBLANK('In Process Calc.'!BN7),"",'In Process Calc.'!BN7)</f>
        <v/>
      </c>
      <c r="DY7" s="246" t="str">
        <f>IF(ISBLANK('In Process Calc.'!BO7),"",'In Process Calc.'!BO7)</f>
        <v/>
      </c>
      <c r="DZ7" s="246" t="str">
        <f>IF(ISBLANK('In Process Calc.'!BP7),"",'In Process Calc.'!BP7)</f>
        <v/>
      </c>
      <c r="EA7" s="246" t="str">
        <f>IF(ISBLANK('In Process Calc.'!BQ7),"",'In Process Calc.'!BQ7)</f>
        <v/>
      </c>
      <c r="EB7" s="246">
        <f>IF(ISBLANK('In Process Calc.'!BR7),"",'In Process Calc.'!BR7)</f>
        <v>0</v>
      </c>
      <c r="EC7" s="246" t="str">
        <f>IF(ISBLANK('In Process Calc.'!BS7),"",'In Process Calc.'!BS7)</f>
        <v/>
      </c>
      <c r="ED7" s="246" t="str">
        <f>IF(ISBLANK('In Process Calc.'!BT7),"",'In Process Calc.'!BT7)</f>
        <v/>
      </c>
      <c r="EE7" s="246" t="str">
        <f>IF(ISBLANK('In Process Calc.'!BU7),"",'In Process Calc.'!BU7)</f>
        <v/>
      </c>
      <c r="EF7" s="246" t="str">
        <f>IF(ISBLANK('In Process Calc.'!BV7),"",'In Process Calc.'!BV7)</f>
        <v/>
      </c>
      <c r="EG7" s="246">
        <f>IF(ISBLANK('In Process Calc.'!BW7),"",'In Process Calc.'!BW7)</f>
        <v>0.26772140750478018</v>
      </c>
      <c r="EH7" s="246">
        <f>IF(ISBLANK('In Process Calc.'!BX7),"",'In Process Calc.'!BX7)</f>
        <v>0</v>
      </c>
      <c r="EI7" s="246">
        <f>IF(ISBLANK('In Process Calc.'!BY7),"",'In Process Calc.'!BY7)</f>
        <v>-2.4315653019336664E-2</v>
      </c>
      <c r="EJ7" s="246">
        <f>IF(ISBLANK('In Process Calc.'!BZ7),"",'In Process Calc.'!BZ7)</f>
        <v>-16.400839664134342</v>
      </c>
      <c r="EK7" s="246">
        <f>IF(ISBLANK('Post Process Calc.'!A7),"",'Post Process Calc.'!A7)</f>
        <v>1.7386232536693573</v>
      </c>
      <c r="EL7" s="246">
        <f>IF(ISBLANK('Post Process Calc.'!B7),"",'Post Process Calc.'!B7)</f>
        <v>1.1097562479368238E-2</v>
      </c>
      <c r="EM7" s="246">
        <f>IF(ISBLANK('Post Process Calc.'!C7),"",'Post Process Calc.'!C7)</f>
        <v>0</v>
      </c>
      <c r="EN7" s="246">
        <f>IF(ISBLANK('Post Process Calc.'!D7),"",'Post Process Calc.'!D7)</f>
        <v>1.1547435323613433</v>
      </c>
      <c r="EO7" s="246">
        <f>IF(ISBLANK('Post Process Calc.'!E7),"",'Post Process Calc.'!E7)</f>
        <v>-1.6984880901401876E-3</v>
      </c>
      <c r="EP7" s="246">
        <f>IF(ISBLANK('Post Process Calc.'!F7),"",'Post Process Calc.'!F7)</f>
        <v>1.3375687419103228E-3</v>
      </c>
      <c r="EQ7" s="246">
        <f>IF(ISBLANK('Post Process Calc.'!G7),"",'Post Process Calc.'!G7)</f>
        <v>1.9199446874384685E-2</v>
      </c>
      <c r="ER7" s="246">
        <f>IF(ISBLANK('Post Process Calc.'!H7),"",'Post Process Calc.'!H7)</f>
        <v>4.0791354172423997E-3</v>
      </c>
      <c r="ES7" s="246">
        <f>IF(ISBLANK('Post Process Calc.'!I7),"",'Post Process Calc.'!I7)</f>
        <v>2.389686015500003E-3</v>
      </c>
      <c r="ET7" s="246">
        <f>IF(ISBLANK('Post Process Calc.'!J7),"",'Post Process Calc.'!J7)</f>
        <v>3.7445974689050317E-2</v>
      </c>
      <c r="EU7" s="246">
        <f>IF(ISBLANK('Post Process Calc.'!K7),"",'Post Process Calc.'!K7)</f>
        <v>-8.6637884863398731E-4</v>
      </c>
      <c r="EV7" s="246">
        <f>IF(ISBLANK('Post Process Calc.'!L7),"",'Post Process Calc.'!L7)</f>
        <v>-3.0578053949072296E-3</v>
      </c>
      <c r="EW7" s="246">
        <f>IF(ISBLANK('Post Process Calc.'!M7),"",'Post Process Calc.'!M7)</f>
        <v>-5.9553093152356646E-3</v>
      </c>
      <c r="EX7" s="246">
        <f>IF(ISBLANK('Post Process Calc.'!N7),"",'Post Process Calc.'!N7)</f>
        <v>8.0784040827635423E-4</v>
      </c>
      <c r="EY7" s="246">
        <f>IF(ISBLANK('Post Process Calc.'!O7),"",'Post Process Calc.'!O7)</f>
        <v>2.3998783021295838E-3</v>
      </c>
      <c r="EZ7" s="246">
        <f>IF(ISBLANK('Post Process Calc.'!P7),"",'Post Process Calc.'!P7)</f>
        <v>-1.264836030848745E-2</v>
      </c>
      <c r="FA7" s="246">
        <f>IF(ISBLANK('Post Process Calc.'!Q7),"",'Post Process Calc.'!Q7)</f>
        <v>4.8904972122034204E-3</v>
      </c>
      <c r="FB7" s="246">
        <f>IF(ISBLANK('Post Process Calc.'!R7),"",'Post Process Calc.'!R7)</f>
        <v>2.3686780208969026E-3</v>
      </c>
      <c r="FC7" s="246">
        <f>IF(ISBLANK('Post Process Calc.'!S7),"",'Post Process Calc.'!S7)</f>
        <v>6.5068530625882572E-4</v>
      </c>
      <c r="FD7" s="246">
        <f>IF(ISBLANK('Post Process Calc.'!T7),"",'Post Process Calc.'!T7)</f>
        <v>1.556969560353285E-2</v>
      </c>
      <c r="FE7" s="246">
        <f>IF(ISBLANK('Post Process Calc.'!U7),"",'Post Process Calc.'!U7)</f>
        <v>1.147416227599976E-3</v>
      </c>
      <c r="FF7" s="246">
        <f>IF(ISBLANK('Post Process Calc.'!V7),"",'Post Process Calc.'!V7)</f>
        <v>1.5632567726194672E-3</v>
      </c>
      <c r="FG7" s="246">
        <f>IF(ISBLANK('Post Process Calc.'!W7),"",'Post Process Calc.'!W7)</f>
        <v>9.3791174174697386E-3</v>
      </c>
      <c r="FH7" s="246">
        <f>IF(ISBLANK('Post Process Calc.'!X7),"",'Post Process Calc.'!X7)</f>
        <v>2.0271501889571955E-3</v>
      </c>
      <c r="FI7" s="246">
        <f>IF(ISBLANK('Post Process Calc.'!Y7),"",'Post Process Calc.'!Y7)</f>
        <v>6.3260699246814463E-4</v>
      </c>
      <c r="FJ7" s="246">
        <f>IF(ISBLANK('Post Process Calc.'!Z7),"",'Post Process Calc.'!Z7)</f>
        <v>5.1542937479615253E-4</v>
      </c>
      <c r="FK7" s="246">
        <f>IF(ISBLANK('Post Process Calc.'!AA7),"",'Post Process Calc.'!AA7)</f>
        <v>3.1902875764950834E-3</v>
      </c>
      <c r="FL7" s="246">
        <f>IF(ISBLANK('Post Process Calc.'!AB7),"",'Post Process Calc.'!AB7)</f>
        <v>0</v>
      </c>
      <c r="FM7" s="246">
        <f>IF(ISBLANK('Post Process Calc.'!AC7),"",'Post Process Calc.'!AC7)</f>
        <v>5.4897721551916134E-2</v>
      </c>
      <c r="FN7" s="246">
        <f>IF(ISBLANK('Post Process Calc.'!AD7),"",'Post Process Calc.'!AD7)</f>
        <v>6.7950822514442094E-2</v>
      </c>
      <c r="FO7" s="246">
        <f>IF(ISBLANK('Post Process Calc.'!AE7),"",'Post Process Calc.'!AE7)</f>
        <v>0.23207481068720157</v>
      </c>
      <c r="FP7" s="246">
        <f>IF(ISBLANK('Post Process Calc.'!AF7),"",'Post Process Calc.'!AF7)</f>
        <v>-0.33777623398826878</v>
      </c>
      <c r="FQ7" s="246">
        <f>IF(ISBLANK('Post Process Calc.'!AG7),"",'Post Process Calc.'!AG7)</f>
        <v>0</v>
      </c>
      <c r="FR7" s="246">
        <f>IF(ISBLANK('Post Process Calc.'!AH7),"",'Post Process Calc.'!AH7)</f>
        <v>-2.313676852661356E-2</v>
      </c>
      <c r="FS7" s="246">
        <f>IF(ISBLANK('Post Process Calc.'!AI7),"",'Post Process Calc.'!AI7)</f>
        <v>-17.971001517501801</v>
      </c>
    </row>
    <row r="8" spans="1:175" x14ac:dyDescent="0.15">
      <c r="A8" s="241" t="str">
        <f>IF('Measured Data'!B11&lt;&gt;0,'Measured Data'!$B$1,"")</f>
        <v>NIIMBL-FB01-B3</v>
      </c>
      <c r="B8" s="241">
        <f>IF(ISBLANK('Measured Data'!A11),"",'Measured Data'!A11)</f>
        <v>4</v>
      </c>
      <c r="C8" s="248">
        <f>IF(ISBLANK('Measured Data'!B11),"",'Measured Data'!B11)</f>
        <v>43704</v>
      </c>
      <c r="D8" s="249">
        <f>IF(ISBLANK('Measured Data'!C11),"",'Measured Data'!C11)</f>
        <v>0.55763888888888891</v>
      </c>
      <c r="E8" s="241">
        <f>IF(ISBLANK('Measured Data'!D11),"",'Measured Data'!D11)</f>
        <v>10</v>
      </c>
      <c r="F8" s="241" t="str">
        <f>IF(ISBLANK('Measured Data'!E12),"",'Measured Data'!E12)</f>
        <v/>
      </c>
      <c r="G8" s="241" t="str">
        <f>IF(ISBLANK('Measured Data'!G11),"",'Measured Data'!G11)</f>
        <v/>
      </c>
      <c r="H8" s="246">
        <f>IF(ISBLANK('Measured Data'!H11),"",'Measured Data'!H11)</f>
        <v>2.1176897121429445</v>
      </c>
      <c r="I8" s="246">
        <f>IF(ISBLANK('Measured Data'!I11),"",'Measured Data'!I11)</f>
        <v>0.11644025197186902</v>
      </c>
      <c r="J8" s="246">
        <f>IF(ISBLANK('Measured Data'!J11),"",'Measured Data'!J11)</f>
        <v>2.2341299641148136</v>
      </c>
      <c r="K8" s="246">
        <f>IF(ISBLANK('Measured Data'!K11),"",'Measured Data'!K11)</f>
        <v>94.788116455078125</v>
      </c>
      <c r="L8" s="241">
        <f>IF(ISBLANK('Measured Data'!L11),"",'Measured Data'!L11)</f>
        <v>6.9450000000000003</v>
      </c>
      <c r="M8" s="241">
        <f>IF(ISBLANK('Measured Data'!M11),"",'Measured Data'!M11)</f>
        <v>29.7</v>
      </c>
      <c r="N8" s="241" t="str">
        <f>IF(ISBLANK('Measured Data'!N11),"",'Measured Data'!N11)</f>
        <v/>
      </c>
      <c r="O8" s="241" t="str">
        <f>IF(ISBLANK('Measured Data'!O11),"",'Measured Data'!O11)</f>
        <v/>
      </c>
      <c r="P8" s="241" t="str">
        <f>IF(ISBLANK('Measured Data'!P11),"",'Measured Data'!P11)</f>
        <v/>
      </c>
      <c r="Q8" s="241" t="str">
        <f>IF(ISBLANK('Measured Data'!Q11),"",'Measured Data'!Q11)</f>
        <v/>
      </c>
      <c r="R8" s="241">
        <f>IF(ISBLANK('Measured Data'!R11),"",'Measured Data'!R11)</f>
        <v>335</v>
      </c>
      <c r="S8" s="241">
        <f>IF(ISBLANK('Measured Data'!S11),"",'Measured Data'!S11)</f>
        <v>122.35</v>
      </c>
      <c r="T8" s="246" t="str">
        <f>IF(ISBLANK('Measured Data'!T11),"",'Measured Data'!T11)</f>
        <v/>
      </c>
      <c r="U8" s="246" t="str">
        <f>IF(ISBLANK('Measured Data'!U11),"",'Measured Data'!U11)</f>
        <v/>
      </c>
      <c r="V8" s="246" t="str">
        <f>IF(ISBLANK('Measured Data'!V11),"",'Measured Data'!V11)</f>
        <v/>
      </c>
      <c r="W8" s="246" t="str">
        <f>IF(ISBLANK('Measured Data'!W11),"",'Measured Data'!W11)</f>
        <v/>
      </c>
      <c r="X8" s="246" t="str">
        <f>IF(ISBLANK('Measured Data'!X11),"",'Measured Data'!X11)</f>
        <v/>
      </c>
      <c r="Y8" s="246">
        <f>IF(ISBLANK('Measured Data'!Y11),"",'Measured Data'!Y11)</f>
        <v>21.888888888888889</v>
      </c>
      <c r="Z8" s="246">
        <f>IF(ISBLANK('Measured Data'!Z11),"",'Measured Data'!Z11)</f>
        <v>0.28000000000000003</v>
      </c>
      <c r="AA8" s="246">
        <f>IF(ISBLANK('Measured Data'!AA11),"",'Measured Data'!AA11)</f>
        <v>2.91</v>
      </c>
      <c r="AB8" s="246" t="str">
        <f>IF(ISBLANK('Measured Data'!AB11),"",'Measured Data'!AB11)</f>
        <v/>
      </c>
      <c r="AC8" s="246" t="str">
        <f>IF(ISBLANK('Measured Data'!AC11),"",'Measured Data'!AC11)</f>
        <v/>
      </c>
      <c r="AD8" s="246" t="str">
        <f>IF(ISBLANK('Measured Data'!AD11),"",'Measured Data'!AD11)</f>
        <v/>
      </c>
      <c r="AE8" s="246">
        <f>IF(ISBLANK('Measured Data'!AE11),"",'Measured Data'!AE11)</f>
        <v>5.2175843694493782</v>
      </c>
      <c r="AF8" s="246" t="str">
        <f>IF(ISBLANK('Measured Data'!AF11),"",'Measured Data'!AF11)</f>
        <v/>
      </c>
      <c r="AG8" s="246" t="str">
        <f>IF(ISBLANK('Measured Data'!AG11),"",'Measured Data'!AG11)</f>
        <v/>
      </c>
      <c r="AH8" s="246" t="str">
        <f>IF(ISBLANK('Measured Data'!AH11),"",'Measured Data'!AH11)</f>
        <v/>
      </c>
      <c r="AI8" s="246">
        <f>IF(ISBLANK('Measured Data'!AI11),"",'Measured Data'!AI11)</f>
        <v>3.39</v>
      </c>
      <c r="AJ8" s="246" t="str">
        <f>IF(ISBLANK('Measured Data'!AJ11),"",'Measured Data'!AJ11)</f>
        <v/>
      </c>
      <c r="AK8" s="246" t="str">
        <f>IF(ISBLANK('Measured Data'!AK11),"",'Measured Data'!AK11)</f>
        <v/>
      </c>
      <c r="AL8" s="246" t="str">
        <f>IF(ISBLANK('Measured Data'!AL11),"",'Measured Data'!AL11)</f>
        <v/>
      </c>
      <c r="AM8" s="246" t="str">
        <f>IF(ISBLANK('Measured Data'!AM11),"",'Measured Data'!AM11)</f>
        <v/>
      </c>
      <c r="AN8" s="246" t="str">
        <f>IF(ISBLANK('Measured Data'!AN11),"",'Measured Data'!AN11)</f>
        <v/>
      </c>
      <c r="AO8" s="246" t="str">
        <f>IF(ISBLANK('Measured Data'!AO11),"",'Measured Data'!AO11)</f>
        <v/>
      </c>
      <c r="AP8" s="246" t="str">
        <f>IF(ISBLANK('Measured Data'!AP11),"",'Measured Data'!AP11)</f>
        <v/>
      </c>
      <c r="AQ8" s="246" t="str">
        <f>IF(ISBLANK('Measured Data'!BN11),"",'Measured Data'!BN11)</f>
        <v/>
      </c>
      <c r="AR8" s="246" t="str">
        <f>IF(ISBLANK('Measured Data'!BO11),"",'Measured Data'!BO11)</f>
        <v/>
      </c>
      <c r="AS8" s="246" t="str">
        <f>IF(ISBLANK('Measured Data'!BP11),"",'Measured Data'!BP11)</f>
        <v/>
      </c>
      <c r="AT8" s="246" t="str">
        <f>IF(ISBLANK('Measured Data'!BQ11),"",'Measured Data'!BQ11)</f>
        <v/>
      </c>
      <c r="AU8" s="246" t="str">
        <f>IF(ISBLANK('Measured Data'!BR11),"",'Measured Data'!BR11)</f>
        <v/>
      </c>
      <c r="AV8" s="246" t="str">
        <f>IF(ISBLANK('Measured Data'!BS11),"",'Measured Data'!BS11)</f>
        <v/>
      </c>
      <c r="AW8" s="246" t="str">
        <f>IF(ISBLANK('Measured Data'!BT11),"",'Measured Data'!BT11)</f>
        <v/>
      </c>
      <c r="AX8" s="246" t="str">
        <f>IF(ISBLANK('Measured Data'!BU11),"",'Measured Data'!BU11)</f>
        <v/>
      </c>
      <c r="AY8" s="246" t="str">
        <f>IF(ISBLANK('Measured Data'!BV11),"",'Measured Data'!BV11)</f>
        <v/>
      </c>
      <c r="AZ8" s="246" t="str">
        <f>IF(ISBLANK('Measured Data'!BW11),"",'Measured Data'!BW11)</f>
        <v/>
      </c>
      <c r="BA8" s="246" t="str">
        <f>IF(ISBLANK('Measured Data'!BX11),"",'Measured Data'!BX11)</f>
        <v/>
      </c>
      <c r="BB8" s="246" t="str">
        <f>IF(ISBLANK('Measured Data'!BY11),"",'Measured Data'!BY11)</f>
        <v/>
      </c>
      <c r="BC8" s="246" t="str">
        <f>IF(ISBLANK('Measured Data'!BZ11),"",'Measured Data'!BZ11)</f>
        <v/>
      </c>
      <c r="BD8" s="246" t="str">
        <f>IF(ISBLANK('Measured Data'!CA11),"",'Measured Data'!CA11)</f>
        <v/>
      </c>
      <c r="BE8" s="246" t="str">
        <f>IF(ISBLANK('Measured Data'!CB11),"",'Measured Data'!CB11)</f>
        <v/>
      </c>
      <c r="BF8" s="246" t="str">
        <f>IF(ISBLANK('Measured Data'!CC11),"",'Measured Data'!CC11)</f>
        <v/>
      </c>
      <c r="BG8" s="246" t="str">
        <f>IF(ISBLANK('Measured Data'!CD11),"",'Measured Data'!CD11)</f>
        <v/>
      </c>
      <c r="BH8" s="246" t="str">
        <f>IF(ISBLANK('Measured Data'!CE11),"",'Measured Data'!CE11)</f>
        <v/>
      </c>
      <c r="BI8" s="246" t="str">
        <f>IF(ISBLANK('Measured Data'!CF11),"",'Measured Data'!CF11)</f>
        <v/>
      </c>
      <c r="BJ8" s="246" t="str">
        <f>IF(ISBLANK('Measured Data'!CG11),"",'Measured Data'!CG11)</f>
        <v/>
      </c>
      <c r="BK8" s="246" t="str">
        <f>IF(ISBLANK('Measured Data'!CH11),"",'Measured Data'!CH11)</f>
        <v/>
      </c>
      <c r="BL8" s="246" t="str">
        <f>IF(ISBLANK('Measured Data'!CI11),"",'Measured Data'!CI11)</f>
        <v/>
      </c>
      <c r="BM8" s="246" t="str">
        <f>IF(ISBLANK('Measured Data'!CJ11),"",'Measured Data'!CJ11)</f>
        <v/>
      </c>
      <c r="BN8" s="241">
        <f>IF(ISBLANK('In Process Calc.'!B8),"",ROUND('In Process Calc.'!B8,2))</f>
        <v>4.78</v>
      </c>
      <c r="BO8" s="241">
        <f>IF(ISBLANK('In Process Calc.'!C8),"",ROUND('In Process Calc.'!C8,2))</f>
        <v>114.73</v>
      </c>
      <c r="BP8" s="241">
        <f>IF(ISBLANK('In Process Calc.'!D8),"",'In Process Calc.'!D8)</f>
        <v>811</v>
      </c>
      <c r="BQ8" s="241">
        <f>IF(ISBLANK('In Process Calc.'!E8),"",'In Process Calc.'!E8)</f>
        <v>0</v>
      </c>
      <c r="BR8" s="241">
        <f>IF(ISBLANK('In Process Calc.'!G8),"",'In Process Calc.'!G8)</f>
        <v>0</v>
      </c>
      <c r="BS8" s="241">
        <f>IF(ISBLANK('In Process Calc.'!I8),"",'In Process Calc.'!I8)</f>
        <v>801</v>
      </c>
      <c r="BT8" s="246">
        <f>IF(ISBLANK('In Process Calc.'!J8),"",'In Process Calc.'!J8)</f>
        <v>143.61165268143677</v>
      </c>
      <c r="BU8" s="246">
        <f>IF(ISBLANK('In Process Calc.'!K8),"",'In Process Calc.'!K8)</f>
        <v>1782.7262459316255</v>
      </c>
      <c r="BV8" s="246">
        <f>IF(ISBLANK('In Process Calc.'!L8),"",'In Process Calc.'!L8)</f>
        <v>0</v>
      </c>
      <c r="BW8" s="246">
        <f>IF(ISBLANK('In Process Calc.'!M8),"",'In Process Calc.'!M8)</f>
        <v>127.04140000000001</v>
      </c>
      <c r="BX8" s="246" t="str">
        <f>IF(ISBLANK('In Process Calc.'!N8),"",'In Process Calc.'!N8)</f>
        <v/>
      </c>
      <c r="BY8" s="246" t="str">
        <f>IF(ISBLANK('In Process Calc.'!O8),"",'In Process Calc.'!O8)</f>
        <v/>
      </c>
      <c r="BZ8" s="246" t="str">
        <f>IF(ISBLANK('In Process Calc.'!P8),"",'In Process Calc.'!P8)</f>
        <v/>
      </c>
      <c r="CA8" s="246" t="str">
        <f>IF(ISBLANK('In Process Calc.'!Q8),"",'In Process Calc.'!Q8)</f>
        <v/>
      </c>
      <c r="CB8" s="246" t="str">
        <f>IF(ISBLANK('In Process Calc.'!R8),"",'In Process Calc.'!R8)</f>
        <v/>
      </c>
      <c r="CC8" s="246">
        <f>IF(ISBLANK('In Process Calc.'!S8),"",'In Process Calc.'!S8)</f>
        <v>7.4837222222222284</v>
      </c>
      <c r="CD8" s="246">
        <f>IF(ISBLANK('In Process Calc.'!T8),"",'In Process Calc.'!T8)</f>
        <v>-0.14945</v>
      </c>
      <c r="CE8" s="246">
        <f>IF(ISBLANK('In Process Calc.'!U8),"",'In Process Calc.'!U8)</f>
        <v>-0.53342999999999929</v>
      </c>
      <c r="CF8" s="246" t="str">
        <f>IF(ISBLANK('In Process Calc.'!V8),"",'In Process Calc.'!V8)</f>
        <v/>
      </c>
      <c r="CG8" s="246" t="str">
        <f>IF(ISBLANK('In Process Calc.'!W8),"",'In Process Calc.'!W8)</f>
        <v/>
      </c>
      <c r="CH8" s="246" t="str">
        <f>IF(ISBLANK('In Process Calc.'!X8),"",'In Process Calc.'!X8)</f>
        <v/>
      </c>
      <c r="CI8" s="246">
        <f>IF(ISBLANK('In Process Calc.'!Y8),"",'In Process Calc.'!Y8)</f>
        <v>2.4857904085257543</v>
      </c>
      <c r="CJ8" s="246" t="str">
        <f>IF(ISBLANK('In Process Calc.'!Z8),"",'In Process Calc.'!Z8)</f>
        <v/>
      </c>
      <c r="CK8" s="246" t="str">
        <f>IF(ISBLANK('In Process Calc.'!AA8),"",'In Process Calc.'!AA8)</f>
        <v/>
      </c>
      <c r="CL8" s="246" t="str">
        <f>IF(ISBLANK('In Process Calc.'!AB8),"",'In Process Calc.'!AB8)</f>
        <v/>
      </c>
      <c r="CM8" s="246">
        <f>IF(ISBLANK('In Process Calc.'!AC8),"",'In Process Calc.'!AC8)</f>
        <v>2.9860199999999999</v>
      </c>
      <c r="CN8" s="246" t="str">
        <f>IF(ISBLANK('In Process Calc.'!AD8),"",'In Process Calc.'!AD8)</f>
        <v/>
      </c>
      <c r="CO8" s="246" t="str">
        <f>IF(ISBLANK('In Process Calc.'!AE8),"",'In Process Calc.'!AE8)</f>
        <v/>
      </c>
      <c r="CP8" s="246" t="str">
        <f>IF(ISBLANK('In Process Calc.'!AF8),"",'In Process Calc.'!AF8)</f>
        <v/>
      </c>
      <c r="CQ8" s="246" t="str">
        <f>IF(ISBLANK('In Process Calc.'!AG8),"",'In Process Calc.'!AG8)</f>
        <v/>
      </c>
      <c r="CR8" s="246" t="str">
        <f>IF(ISBLANK('In Process Calc.'!AH8),"",'In Process Calc.'!AH8)</f>
        <v/>
      </c>
      <c r="CS8" s="246" t="str">
        <f>IF(ISBLANK('In Process Calc.'!AI8),"",'In Process Calc.'!AI8)</f>
        <v/>
      </c>
      <c r="CT8" s="246" t="str">
        <f>IF(ISBLANK('In Process Calc.'!AJ8),"",'In Process Calc.'!AJ8)</f>
        <v/>
      </c>
      <c r="CU8" s="246">
        <f>IF(ISBLANK('In Process Calc.'!AK8),"",'In Process Calc.'!AK8)</f>
        <v>0</v>
      </c>
      <c r="CV8" s="246" t="str">
        <f>IF(ISBLANK('In Process Calc.'!AL8),"",'In Process Calc.'!AL8)</f>
        <v/>
      </c>
      <c r="CW8" s="246" t="str">
        <f>IF(ISBLANK('In Process Calc.'!AM8),"",'In Process Calc.'!AM8)</f>
        <v/>
      </c>
      <c r="CX8" s="246" t="str">
        <f>IF(ISBLANK('In Process Calc.'!AN8),"",'In Process Calc.'!AN8)</f>
        <v/>
      </c>
      <c r="CY8" s="246">
        <f>IF(ISBLANK('In Process Calc.'!AO8),"",'In Process Calc.'!AO8)</f>
        <v>0</v>
      </c>
      <c r="CZ8" s="246">
        <f>IF(ISBLANK('In Process Calc.'!AP8),"",'In Process Calc.'!AP8)</f>
        <v>0</v>
      </c>
      <c r="DA8" s="246">
        <f>IF(ISBLANK('In Process Calc.'!AQ8),"",'In Process Calc.'!AQ8)</f>
        <v>1.0178343353326671E-2</v>
      </c>
      <c r="DB8" s="246">
        <f>IF(ISBLANK('In Process Calc.'!AR8),"",'In Process Calc.'!AR8)</f>
        <v>9.8825724979656054E-3</v>
      </c>
      <c r="DC8" s="246">
        <f>IF(ISBLANK('In Process Calc.'!AS8),"",'In Process Calc.'!AS8)</f>
        <v>-2.957708553610655E-4</v>
      </c>
      <c r="DD8" s="246">
        <f>IF(ISBLANK('In Process Calc.'!AT8),"",'In Process Calc.'!AT8)</f>
        <v>0.76889622695921911</v>
      </c>
      <c r="DE8" s="246" t="str">
        <f>IF(ISBLANK('In Process Calc.'!AU8),"",'In Process Calc.'!AU8)</f>
        <v/>
      </c>
      <c r="DF8" s="246" t="str">
        <f>IF(ISBLANK('In Process Calc.'!AV8),"",'In Process Calc.'!AV8)</f>
        <v/>
      </c>
      <c r="DG8" s="246" t="str">
        <f>IF(ISBLANK('In Process Calc.'!AW8),"",'In Process Calc.'!AW8)</f>
        <v/>
      </c>
      <c r="DH8" s="246" t="str">
        <f>IF(ISBLANK('In Process Calc.'!AX8),"",'In Process Calc.'!AX8)</f>
        <v/>
      </c>
      <c r="DI8" s="246" t="str">
        <f>IF(ISBLANK('In Process Calc.'!AY8),"",'In Process Calc.'!AY8)</f>
        <v/>
      </c>
      <c r="DJ8" s="246">
        <f>IF(ISBLANK('In Process Calc.'!AZ8),"",'In Process Calc.'!AZ8)</f>
        <v>4.7812234698822315E-2</v>
      </c>
      <c r="DK8" s="246">
        <f>IF(ISBLANK('In Process Calc.'!BA8),"",'In Process Calc.'!BA8)</f>
        <v>-6.7943701940431666E-4</v>
      </c>
      <c r="DL8" s="246">
        <f>IF(ISBLANK('In Process Calc.'!BB8),"",'In Process Calc.'!BB8)</f>
        <v>-4.5295801293620543E-4</v>
      </c>
      <c r="DM8" s="246" t="str">
        <f>IF(ISBLANK('In Process Calc.'!BC8),"",'In Process Calc.'!BC8)</f>
        <v/>
      </c>
      <c r="DN8" s="246" t="str">
        <f>IF(ISBLANK('In Process Calc.'!BD8),"",'In Process Calc.'!BD8)</f>
        <v/>
      </c>
      <c r="DO8" s="246" t="str">
        <f>IF(ISBLANK('In Process Calc.'!BE8),"",'In Process Calc.'!BE8)</f>
        <v/>
      </c>
      <c r="DP8" s="246">
        <f>IF(ISBLANK('In Process Calc.'!BF8),"",'In Process Calc.'!BF8)</f>
        <v>-1.2570992810174606E-2</v>
      </c>
      <c r="DQ8" s="246" t="str">
        <f>IF(ISBLANK('In Process Calc.'!BG8),"",'In Process Calc.'!BG8)</f>
        <v/>
      </c>
      <c r="DR8" s="246" t="str">
        <f>IF(ISBLANK('In Process Calc.'!BH8),"",'In Process Calc.'!BH8)</f>
        <v/>
      </c>
      <c r="DS8" s="246" t="str">
        <f>IF(ISBLANK('In Process Calc.'!BI8),"",'In Process Calc.'!BI8)</f>
        <v/>
      </c>
      <c r="DT8" s="246">
        <f>IF(ISBLANK('In Process Calc.'!BJ8),"",'In Process Calc.'!BJ8)</f>
        <v>1.4268177407490647E-2</v>
      </c>
      <c r="DU8" s="246" t="str">
        <f>IF(ISBLANK('In Process Calc.'!BK8),"",'In Process Calc.'!BK8)</f>
        <v/>
      </c>
      <c r="DV8" s="246" t="str">
        <f>IF(ISBLANK('In Process Calc.'!BL8),"",'In Process Calc.'!BL8)</f>
        <v/>
      </c>
      <c r="DW8" s="246" t="str">
        <f>IF(ISBLANK('In Process Calc.'!BM8),"",'In Process Calc.'!BM8)</f>
        <v/>
      </c>
      <c r="DX8" s="246" t="str">
        <f>IF(ISBLANK('In Process Calc.'!BN8),"",'In Process Calc.'!BN8)</f>
        <v/>
      </c>
      <c r="DY8" s="246" t="str">
        <f>IF(ISBLANK('In Process Calc.'!BO8),"",'In Process Calc.'!BO8)</f>
        <v/>
      </c>
      <c r="DZ8" s="246" t="str">
        <f>IF(ISBLANK('In Process Calc.'!BP8),"",'In Process Calc.'!BP8)</f>
        <v/>
      </c>
      <c r="EA8" s="246" t="str">
        <f>IF(ISBLANK('In Process Calc.'!BQ8),"",'In Process Calc.'!BQ8)</f>
        <v/>
      </c>
      <c r="EB8" s="246">
        <f>IF(ISBLANK('In Process Calc.'!BR8),"",'In Process Calc.'!BR8)</f>
        <v>0</v>
      </c>
      <c r="EC8" s="246" t="str">
        <f>IF(ISBLANK('In Process Calc.'!BS8),"",'In Process Calc.'!BS8)</f>
        <v/>
      </c>
      <c r="ED8" s="246" t="str">
        <f>IF(ISBLANK('In Process Calc.'!BT8),"",'In Process Calc.'!BT8)</f>
        <v/>
      </c>
      <c r="EE8" s="246" t="str">
        <f>IF(ISBLANK('In Process Calc.'!BU8),"",'In Process Calc.'!BU8)</f>
        <v/>
      </c>
      <c r="EF8" s="246" t="str">
        <f>IF(ISBLANK('In Process Calc.'!BV8),"",'In Process Calc.'!BV8)</f>
        <v/>
      </c>
      <c r="EG8" s="246">
        <f>IF(ISBLANK('In Process Calc.'!BW8),"",'In Process Calc.'!BW8)</f>
        <v>-0.26292418435075254</v>
      </c>
      <c r="EH8" s="246">
        <f>IF(ISBLANK('In Process Calc.'!BX8),"",'In Process Calc.'!BX8)</f>
        <v>0</v>
      </c>
      <c r="EI8" s="246">
        <f>IF(ISBLANK('In Process Calc.'!BY8),"",'In Process Calc.'!BY8)</f>
        <v>-1.4210526315789465E-2</v>
      </c>
      <c r="EJ8" s="246">
        <f>IF(ISBLANK('In Process Calc.'!BZ8),"",'In Process Calc.'!BZ8)</f>
        <v>-20.999999999999996</v>
      </c>
      <c r="EK8" s="246">
        <f>IF(ISBLANK('Post Process Calc.'!A8),"",'Post Process Calc.'!A8)</f>
        <v>2.0819232494960787</v>
      </c>
      <c r="EL8" s="246">
        <f>IF(ISBLANK('Post Process Calc.'!B8),"",'Post Process Calc.'!B8)</f>
        <v>8.8010130448035479E-3</v>
      </c>
      <c r="EM8" s="246">
        <f>IF(ISBLANK('Post Process Calc.'!C8),"",'Post Process Calc.'!C8)</f>
        <v>0</v>
      </c>
      <c r="EN8" s="246">
        <f>IF(ISBLANK('Post Process Calc.'!D8),"",'Post Process Calc.'!D8)</f>
        <v>1.1043419491347599</v>
      </c>
      <c r="EO8" s="246">
        <f>IF(ISBLANK('Post Process Calc.'!E8),"",'Post Process Calc.'!E8)</f>
        <v>-8.9468023808555715E-4</v>
      </c>
      <c r="EP8" s="246">
        <f>IF(ISBLANK('Post Process Calc.'!F8),"",'Post Process Calc.'!F8)</f>
        <v>1.1995993326117584E-3</v>
      </c>
      <c r="EQ8" s="246">
        <f>IF(ISBLANK('Post Process Calc.'!G8),"",'Post Process Calc.'!G8)</f>
        <v>1.4458928505433788E-2</v>
      </c>
      <c r="ER8" s="246">
        <f>IF(ISBLANK('Post Process Calc.'!H8),"",'Post Process Calc.'!H8)</f>
        <v>5.3376747404116492E-3</v>
      </c>
      <c r="ES8" s="246">
        <f>IF(ISBLANK('Post Process Calc.'!I8),"",'Post Process Calc.'!I8)</f>
        <v>2.0339134635111366E-3</v>
      </c>
      <c r="ET8" s="246">
        <f>IF(ISBLANK('Post Process Calc.'!J8),"",'Post Process Calc.'!J8)</f>
        <v>3.5657107396964045E-2</v>
      </c>
      <c r="EU8" s="246">
        <f>IF(ISBLANK('Post Process Calc.'!K8),"",'Post Process Calc.'!K8)</f>
        <v>-6.8285689260792445E-4</v>
      </c>
      <c r="EV8" s="246">
        <f>IF(ISBLANK('Post Process Calc.'!L8),"",'Post Process Calc.'!L8)</f>
        <v>-2.4603380372059083E-3</v>
      </c>
      <c r="EW8" s="246">
        <f>IF(ISBLANK('Post Process Calc.'!M8),"",'Post Process Calc.'!M8)</f>
        <v>-4.9936598530263996E-3</v>
      </c>
      <c r="EX8" s="246">
        <f>IF(ISBLANK('Post Process Calc.'!N8),"",'Post Process Calc.'!N8)</f>
        <v>5.8893742819564408E-4</v>
      </c>
      <c r="EY8" s="246">
        <f>IF(ISBLANK('Post Process Calc.'!O8),"",'Post Process Calc.'!O8)</f>
        <v>2.121654923544011E-3</v>
      </c>
      <c r="EZ8" s="246">
        <f>IF(ISBLANK('Post Process Calc.'!P8),"",'Post Process Calc.'!P8)</f>
        <v>-1.8416798579825006E-2</v>
      </c>
      <c r="FA8" s="246">
        <f>IF(ISBLANK('Post Process Calc.'!Q8),"",'Post Process Calc.'!Q8)</f>
        <v>4.4573173908811718E-3</v>
      </c>
      <c r="FB8" s="246">
        <f>IF(ISBLANK('Post Process Calc.'!R8),"",'Post Process Calc.'!R8)</f>
        <v>2.1805534487747739E-3</v>
      </c>
      <c r="FC8" s="246">
        <f>IF(ISBLANK('Post Process Calc.'!S8),"",'Post Process Calc.'!S8)</f>
        <v>5.6386080026713057E-4</v>
      </c>
      <c r="FD8" s="246">
        <f>IF(ISBLANK('Post Process Calc.'!T8),"",'Post Process Calc.'!T8)</f>
        <v>1.347594491370528E-2</v>
      </c>
      <c r="FE8" s="246">
        <f>IF(ISBLANK('Post Process Calc.'!U8),"",'Post Process Calc.'!U8)</f>
        <v>1.0220066985444044E-3</v>
      </c>
      <c r="FF8" s="246">
        <f>IF(ISBLANK('Post Process Calc.'!V8),"",'Post Process Calc.'!V8)</f>
        <v>1.4792652461448794E-3</v>
      </c>
      <c r="FG8" s="246">
        <f>IF(ISBLANK('Post Process Calc.'!W8),"",'Post Process Calc.'!W8)</f>
        <v>8.2518754653367402E-3</v>
      </c>
      <c r="FH8" s="246">
        <f>IF(ISBLANK('Post Process Calc.'!X8),"",'Post Process Calc.'!X8)</f>
        <v>1.9047114587683008E-3</v>
      </c>
      <c r="FI8" s="246">
        <f>IF(ISBLANK('Post Process Calc.'!Y8),"",'Post Process Calc.'!Y8)</f>
        <v>5.6491494178137925E-4</v>
      </c>
      <c r="FJ8" s="246">
        <f>IF(ISBLANK('Post Process Calc.'!Z8),"",'Post Process Calc.'!Z8)</f>
        <v>1.7861037535198688E-4</v>
      </c>
      <c r="FK8" s="246">
        <f>IF(ISBLANK('Post Process Calc.'!AA8),"",'Post Process Calc.'!AA8)</f>
        <v>2.9226559879905103E-3</v>
      </c>
      <c r="FL8" s="246">
        <f>IF(ISBLANK('Post Process Calc.'!AB8),"",'Post Process Calc.'!AB8)</f>
        <v>0</v>
      </c>
      <c r="FM8" s="246">
        <f>IF(ISBLANK('Post Process Calc.'!AC8),"",'Post Process Calc.'!AC8)</f>
        <v>4.8044851949491665E-2</v>
      </c>
      <c r="FN8" s="246">
        <f>IF(ISBLANK('Post Process Calc.'!AD8),"",'Post Process Calc.'!AD8)</f>
        <v>5.9902816512387269E-2</v>
      </c>
      <c r="FO8" s="246">
        <f>IF(ISBLANK('Post Process Calc.'!AE8),"",'Post Process Calc.'!AE8)</f>
        <v>0.20274770457185851</v>
      </c>
      <c r="FP8" s="246">
        <f>IF(ISBLANK('Post Process Calc.'!AF8),"",'Post Process Calc.'!AF8)</f>
        <v>-0.5164972686873941</v>
      </c>
      <c r="FQ8" s="246">
        <f>IF(ISBLANK('Post Process Calc.'!AG8),"",'Post Process Calc.'!AG8)</f>
        <v>0</v>
      </c>
      <c r="FR8" s="246">
        <f>IF(ISBLANK('Post Process Calc.'!AH8),"",'Post Process Calc.'!AH8)</f>
        <v>-1.915065305230185E-2</v>
      </c>
      <c r="FS8" s="246">
        <f>IF(ISBLANK('Post Process Calc.'!AI8),"",'Post Process Calc.'!AI8)</f>
        <v>-19.734654595399618</v>
      </c>
    </row>
    <row r="9" spans="1:175" x14ac:dyDescent="0.15">
      <c r="A9" s="241" t="str">
        <f>IF('Measured Data'!B12&lt;&gt;0,'Measured Data'!$B$1,"")</f>
        <v>NIIMBL-FB01-B3</v>
      </c>
      <c r="B9" s="241">
        <f>IF(ISBLANK('Measured Data'!A12),"",'Measured Data'!A12)</f>
        <v>5</v>
      </c>
      <c r="C9" s="248">
        <f>IF(ISBLANK('Measured Data'!B12),"",'Measured Data'!B12)</f>
        <v>43705</v>
      </c>
      <c r="D9" s="249">
        <f>IF(ISBLANK('Measured Data'!C12),"",'Measured Data'!C12)</f>
        <v>0.3430555555555555</v>
      </c>
      <c r="E9" s="241">
        <f>IF(ISBLANK('Measured Data'!D12),"",'Measured Data'!D12)</f>
        <v>10</v>
      </c>
      <c r="F9" s="241">
        <f>IF(ISBLANK('Measured Data'!E13),"",'Measured Data'!E13)</f>
        <v>40</v>
      </c>
      <c r="G9" s="241" t="str">
        <f>IF(ISBLANK('Measured Data'!G12),"",'Measured Data'!G12)</f>
        <v/>
      </c>
      <c r="H9" s="246">
        <f>IF(ISBLANK('Measured Data'!H12),"",'Measured Data'!H12)</f>
        <v>2.5671063495635988</v>
      </c>
      <c r="I9" s="246">
        <f>IF(ISBLANK('Measured Data'!I12),"",'Measured Data'!I12)</f>
        <v>0.10338072561781297</v>
      </c>
      <c r="J9" s="246">
        <f>IF(ISBLANK('Measured Data'!J12),"",'Measured Data'!J12)</f>
        <v>2.6704870751814118</v>
      </c>
      <c r="K9" s="246">
        <f>IF(ISBLANK('Measured Data'!K12),"",'Measured Data'!K12)</f>
        <v>96.128768920898438</v>
      </c>
      <c r="L9" s="241">
        <f>IF(ISBLANK('Measured Data'!L12),"",'Measured Data'!L12)</f>
        <v>6.9720000000000004</v>
      </c>
      <c r="M9" s="241">
        <f>IF(ISBLANK('Measured Data'!M12),"",'Measured Data'!M12)</f>
        <v>26</v>
      </c>
      <c r="N9" s="241" t="str">
        <f>IF(ISBLANK('Measured Data'!N12),"",'Measured Data'!N12)</f>
        <v/>
      </c>
      <c r="O9" s="241" t="str">
        <f>IF(ISBLANK('Measured Data'!O12),"",'Measured Data'!O12)</f>
        <v/>
      </c>
      <c r="P9" s="241" t="str">
        <f>IF(ISBLANK('Measured Data'!P12),"",'Measured Data'!P12)</f>
        <v/>
      </c>
      <c r="Q9" s="241" t="str">
        <f>IF(ISBLANK('Measured Data'!Q12),"",'Measured Data'!Q12)</f>
        <v/>
      </c>
      <c r="R9" s="241">
        <f>IF(ISBLANK('Measured Data'!R12),"",'Measured Data'!R12)</f>
        <v>334</v>
      </c>
      <c r="S9" s="241">
        <f>IF(ISBLANK('Measured Data'!S12),"",'Measured Data'!S12)</f>
        <v>156.30000000000001</v>
      </c>
      <c r="T9" s="246" t="str">
        <f>IF(ISBLANK('Measured Data'!T12),"",'Measured Data'!T12)</f>
        <v/>
      </c>
      <c r="U9" s="246" t="str">
        <f>IF(ISBLANK('Measured Data'!U12),"",'Measured Data'!U12)</f>
        <v/>
      </c>
      <c r="V9" s="246" t="str">
        <f>IF(ISBLANK('Measured Data'!V12),"",'Measured Data'!V12)</f>
        <v/>
      </c>
      <c r="W9" s="246" t="str">
        <f>IF(ISBLANK('Measured Data'!W12),"",'Measured Data'!W12)</f>
        <v/>
      </c>
      <c r="X9" s="246" t="str">
        <f>IF(ISBLANK('Measured Data'!X12),"",'Measured Data'!X12)</f>
        <v/>
      </c>
      <c r="Y9" s="246">
        <f>IF(ISBLANK('Measured Data'!Y12),"",'Measured Data'!Y12)</f>
        <v>19.777777777777779</v>
      </c>
      <c r="Z9" s="246">
        <f>IF(ISBLANK('Measured Data'!Z12),"",'Measured Data'!Z12)</f>
        <v>0.31</v>
      </c>
      <c r="AA9" s="246">
        <f>IF(ISBLANK('Measured Data'!AA12),"",'Measured Data'!AA12)</f>
        <v>2.93</v>
      </c>
      <c r="AB9" s="246" t="str">
        <f>IF(ISBLANK('Measured Data'!AB12),"",'Measured Data'!AB12)</f>
        <v/>
      </c>
      <c r="AC9" s="246" t="str">
        <f>IF(ISBLANK('Measured Data'!AC12),"",'Measured Data'!AC12)</f>
        <v/>
      </c>
      <c r="AD9" s="246" t="str">
        <f>IF(ISBLANK('Measured Data'!AD12),"",'Measured Data'!AD12)</f>
        <v/>
      </c>
      <c r="AE9" s="246">
        <f>IF(ISBLANK('Measured Data'!AE12),"",'Measured Data'!AE12)</f>
        <v>4.6625222024866781</v>
      </c>
      <c r="AF9" s="246" t="str">
        <f>IF(ISBLANK('Measured Data'!AF12),"",'Measured Data'!AF12)</f>
        <v/>
      </c>
      <c r="AG9" s="246" t="str">
        <f>IF(ISBLANK('Measured Data'!AG12),"",'Measured Data'!AG12)</f>
        <v/>
      </c>
      <c r="AH9" s="246" t="str">
        <f>IF(ISBLANK('Measured Data'!AH12),"",'Measured Data'!AH12)</f>
        <v/>
      </c>
      <c r="AI9" s="246">
        <f>IF(ISBLANK('Measured Data'!AI12),"",'Measured Data'!AI12)</f>
        <v>4.0199999999999996</v>
      </c>
      <c r="AJ9" s="246" t="str">
        <f>IF(ISBLANK('Measured Data'!AJ12),"",'Measured Data'!AJ12)</f>
        <v/>
      </c>
      <c r="AK9" s="246" t="str">
        <f>IF(ISBLANK('Measured Data'!AK12),"",'Measured Data'!AK12)</f>
        <v/>
      </c>
      <c r="AL9" s="246" t="str">
        <f>IF(ISBLANK('Measured Data'!AL12),"",'Measured Data'!AL12)</f>
        <v/>
      </c>
      <c r="AM9" s="246" t="str">
        <f>IF(ISBLANK('Measured Data'!AM12),"",'Measured Data'!AM12)</f>
        <v/>
      </c>
      <c r="AN9" s="246" t="str">
        <f>IF(ISBLANK('Measured Data'!AN12),"",'Measured Data'!AN12)</f>
        <v/>
      </c>
      <c r="AO9" s="246" t="str">
        <f>IF(ISBLANK('Measured Data'!AO12),"",'Measured Data'!AO12)</f>
        <v/>
      </c>
      <c r="AP9" s="246" t="str">
        <f>IF(ISBLANK('Measured Data'!AP12),"",'Measured Data'!AP12)</f>
        <v/>
      </c>
      <c r="AQ9" s="246" t="str">
        <f>IF(ISBLANK('Measured Data'!BN12),"",'Measured Data'!BN12)</f>
        <v/>
      </c>
      <c r="AR9" s="246" t="str">
        <f>IF(ISBLANK('Measured Data'!BO12),"",'Measured Data'!BO12)</f>
        <v/>
      </c>
      <c r="AS9" s="246" t="str">
        <f>IF(ISBLANK('Measured Data'!BP12),"",'Measured Data'!BP12)</f>
        <v/>
      </c>
      <c r="AT9" s="246" t="str">
        <f>IF(ISBLANK('Measured Data'!BQ12),"",'Measured Data'!BQ12)</f>
        <v/>
      </c>
      <c r="AU9" s="246" t="str">
        <f>IF(ISBLANK('Measured Data'!BR12),"",'Measured Data'!BR12)</f>
        <v/>
      </c>
      <c r="AV9" s="246" t="str">
        <f>IF(ISBLANK('Measured Data'!BS12),"",'Measured Data'!BS12)</f>
        <v/>
      </c>
      <c r="AW9" s="246" t="str">
        <f>IF(ISBLANK('Measured Data'!BT12),"",'Measured Data'!BT12)</f>
        <v/>
      </c>
      <c r="AX9" s="246" t="str">
        <f>IF(ISBLANK('Measured Data'!BU12),"",'Measured Data'!BU12)</f>
        <v/>
      </c>
      <c r="AY9" s="246" t="str">
        <f>IF(ISBLANK('Measured Data'!BV12),"",'Measured Data'!BV12)</f>
        <v/>
      </c>
      <c r="AZ9" s="246" t="str">
        <f>IF(ISBLANK('Measured Data'!BW12),"",'Measured Data'!BW12)</f>
        <v/>
      </c>
      <c r="BA9" s="246" t="str">
        <f>IF(ISBLANK('Measured Data'!BX12),"",'Measured Data'!BX12)</f>
        <v/>
      </c>
      <c r="BB9" s="246" t="str">
        <f>IF(ISBLANK('Measured Data'!BY12),"",'Measured Data'!BY12)</f>
        <v/>
      </c>
      <c r="BC9" s="246" t="str">
        <f>IF(ISBLANK('Measured Data'!BZ12),"",'Measured Data'!BZ12)</f>
        <v/>
      </c>
      <c r="BD9" s="246" t="str">
        <f>IF(ISBLANK('Measured Data'!CA12),"",'Measured Data'!CA12)</f>
        <v/>
      </c>
      <c r="BE9" s="246" t="str">
        <f>IF(ISBLANK('Measured Data'!CB12),"",'Measured Data'!CB12)</f>
        <v/>
      </c>
      <c r="BF9" s="246" t="str">
        <f>IF(ISBLANK('Measured Data'!CC12),"",'Measured Data'!CC12)</f>
        <v/>
      </c>
      <c r="BG9" s="246" t="str">
        <f>IF(ISBLANK('Measured Data'!CD12),"",'Measured Data'!CD12)</f>
        <v/>
      </c>
      <c r="BH9" s="246" t="str">
        <f>IF(ISBLANK('Measured Data'!CE12),"",'Measured Data'!CE12)</f>
        <v/>
      </c>
      <c r="BI9" s="246" t="str">
        <f>IF(ISBLANK('Measured Data'!CF12),"",'Measured Data'!CF12)</f>
        <v/>
      </c>
      <c r="BJ9" s="246" t="str">
        <f>IF(ISBLANK('Measured Data'!CG12),"",'Measured Data'!CG12)</f>
        <v/>
      </c>
      <c r="BK9" s="246" t="str">
        <f>IF(ISBLANK('Measured Data'!CH12),"",'Measured Data'!CH12)</f>
        <v/>
      </c>
      <c r="BL9" s="246" t="str">
        <f>IF(ISBLANK('Measured Data'!CI12),"",'Measured Data'!CI12)</f>
        <v/>
      </c>
      <c r="BM9" s="246" t="str">
        <f>IF(ISBLANK('Measured Data'!CJ12),"",'Measured Data'!CJ12)</f>
        <v/>
      </c>
      <c r="BN9" s="241">
        <f>IF(ISBLANK('In Process Calc.'!B9),"",ROUND('In Process Calc.'!B9,2))</f>
        <v>6.03</v>
      </c>
      <c r="BO9" s="241">
        <f>IF(ISBLANK('In Process Calc.'!C9),"",ROUND('In Process Calc.'!C9,2))</f>
        <v>144.69999999999999</v>
      </c>
      <c r="BP9" s="241">
        <f>IF(ISBLANK('In Process Calc.'!D9),"",'In Process Calc.'!D9)</f>
        <v>801</v>
      </c>
      <c r="BQ9" s="241">
        <f>IF(ISBLANK('In Process Calc.'!E9),"",'In Process Calc.'!E9)</f>
        <v>40</v>
      </c>
      <c r="BR9" s="241">
        <f>IF(ISBLANK('In Process Calc.'!G9),"",'In Process Calc.'!G9)</f>
        <v>0</v>
      </c>
      <c r="BS9" s="241">
        <f>IF(ISBLANK('In Process Calc.'!I9),"",'In Process Calc.'!I9)</f>
        <v>741</v>
      </c>
      <c r="BT9" s="246">
        <f>IF(ISBLANK('In Process Calc.'!J9),"",'In Process Calc.'!J9)</f>
        <v>213.80551367282766</v>
      </c>
      <c r="BU9" s="246">
        <f>IF(ISBLANK('In Process Calc.'!K9),"",'In Process Calc.'!K9)</f>
        <v>2518.3809180774688</v>
      </c>
      <c r="BV9" s="246">
        <f>IF(ISBLANK('In Process Calc.'!L9),"",'In Process Calc.'!L9)</f>
        <v>0</v>
      </c>
      <c r="BW9" s="246">
        <f>IF(ISBLANK('In Process Calc.'!M9),"",'In Process Calc.'!M9)</f>
        <v>206.34040000000005</v>
      </c>
      <c r="BX9" s="246">
        <f>IF(ISBLANK('In Process Calc.'!N9),"",'In Process Calc.'!N9)</f>
        <v>-0.85882245316509009</v>
      </c>
      <c r="BY9" s="246">
        <f>IF(ISBLANK('In Process Calc.'!O9),"",'In Process Calc.'!O9)</f>
        <v>0.29007405281285903</v>
      </c>
      <c r="BZ9" s="246">
        <f>IF(ISBLANK('In Process Calc.'!P9),"",'In Process Calc.'!P9)</f>
        <v>4.1545466242809574</v>
      </c>
      <c r="CA9" s="246">
        <f>IF(ISBLANK('In Process Calc.'!Q9),"",'In Process Calc.'!Q9)</f>
        <v>0.67950942829238825</v>
      </c>
      <c r="CB9" s="246">
        <f>IF(ISBLANK('In Process Calc.'!R9),"",'In Process Calc.'!R9)</f>
        <v>0.55364720394736833</v>
      </c>
      <c r="CC9" s="246">
        <f>IF(ISBLANK('In Process Calc.'!S9),"",'In Process Calc.'!S9)</f>
        <v>10.109222222222229</v>
      </c>
      <c r="CD9" s="246">
        <f>IF(ISBLANK('In Process Calc.'!T9),"",'In Process Calc.'!T9)</f>
        <v>-0.20551999999999998</v>
      </c>
      <c r="CE9" s="246">
        <f>IF(ISBLANK('In Process Calc.'!U9),"",'In Process Calc.'!U9)</f>
        <v>-0.62153999999999898</v>
      </c>
      <c r="CF9" s="246">
        <f>IF(ISBLANK('In Process Calc.'!V9),"",'In Process Calc.'!V9)</f>
        <v>-1.4595322315617167</v>
      </c>
      <c r="CG9" s="246">
        <f>IF(ISBLANK('In Process Calc.'!W9),"",'In Process Calc.'!W9)</f>
        <v>0.26283479323939962</v>
      </c>
      <c r="CH9" s="246">
        <f>IF(ISBLANK('In Process Calc.'!X9),"",'In Process Calc.'!X9)</f>
        <v>0.52799801783944456</v>
      </c>
      <c r="CI9" s="246">
        <f>IF(ISBLANK('In Process Calc.'!Y9),"",'In Process Calc.'!Y9)</f>
        <v>0.70737122557726417</v>
      </c>
      <c r="CJ9" s="246">
        <f>IF(ISBLANK('In Process Calc.'!Z9),"",'In Process Calc.'!Z9)</f>
        <v>0.98730349927574834</v>
      </c>
      <c r="CK9" s="246">
        <f>IF(ISBLANK('In Process Calc.'!AA9),"",'In Process Calc.'!AA9)</f>
        <v>0.47142178142936791</v>
      </c>
      <c r="CL9" s="246">
        <f>IF(ISBLANK('In Process Calc.'!AB9),"",'In Process Calc.'!AB9)</f>
        <v>0.16172574589163846</v>
      </c>
      <c r="CM9" s="246">
        <f>IF(ISBLANK('In Process Calc.'!AC9),"",'In Process Calc.'!AC9)</f>
        <v>3.2183099999999998</v>
      </c>
      <c r="CN9" s="246">
        <f>IF(ISBLANK('In Process Calc.'!AD9),"",'In Process Calc.'!AD9)</f>
        <v>0.24999114660993493</v>
      </c>
      <c r="CO9" s="246">
        <f>IF(ISBLANK('In Process Calc.'!AE9),"",'In Process Calc.'!AE9)</f>
        <v>0.29191391347791884</v>
      </c>
      <c r="CP9" s="246">
        <f>IF(ISBLANK('In Process Calc.'!AF9),"",'In Process Calc.'!AF9)</f>
        <v>2.0585604653127003</v>
      </c>
      <c r="CQ9" s="246">
        <f>IF(ISBLANK('In Process Calc.'!AG9),"",'In Process Calc.'!AG9)</f>
        <v>0.39297237095113291</v>
      </c>
      <c r="CR9" s="246">
        <f>IF(ISBLANK('In Process Calc.'!AH9),"",'In Process Calc.'!AH9)</f>
        <v>0.13619420036421548</v>
      </c>
      <c r="CS9" s="246">
        <f>IF(ISBLANK('In Process Calc.'!AI9),"",'In Process Calc.'!AI9)</f>
        <v>0.36321671075525103</v>
      </c>
      <c r="CT9" s="246">
        <f>IF(ISBLANK('In Process Calc.'!AJ9),"",'In Process Calc.'!AJ9)</f>
        <v>0.64414306281697098</v>
      </c>
      <c r="CU9" s="246">
        <f>IF(ISBLANK('In Process Calc.'!AK9),"",'In Process Calc.'!AK9)</f>
        <v>0</v>
      </c>
      <c r="CV9" s="246">
        <f>IF(ISBLANK('In Process Calc.'!AL9),"",'In Process Calc.'!AL9)</f>
        <v>12.368509887509774</v>
      </c>
      <c r="CW9" s="246">
        <f>IF(ISBLANK('In Process Calc.'!AM9),"",'In Process Calc.'!AM9)</f>
        <v>14.727997434344683</v>
      </c>
      <c r="CX9" s="246">
        <f>IF(ISBLANK('In Process Calc.'!AN9),"",'In Process Calc.'!AN9)</f>
        <v>53.671494608898669</v>
      </c>
      <c r="CY9" s="246">
        <f>IF(ISBLANK('In Process Calc.'!AO9),"",'In Process Calc.'!AO9)</f>
        <v>0</v>
      </c>
      <c r="CZ9" s="246">
        <f>IF(ISBLANK('In Process Calc.'!AP9),"",'In Process Calc.'!AP9)</f>
        <v>0</v>
      </c>
      <c r="DA9" s="246">
        <f>IF(ISBLANK('In Process Calc.'!AQ9),"",'In Process Calc.'!AQ9)</f>
        <v>1.0127183930285688E-2</v>
      </c>
      <c r="DB9" s="246">
        <f>IF(ISBLANK('In Process Calc.'!AR9),"",'In Process Calc.'!AR9)</f>
        <v>1.0415155835418471E-2</v>
      </c>
      <c r="DC9" s="246">
        <f>IF(ISBLANK('In Process Calc.'!AS9),"",'In Process Calc.'!AS9)</f>
        <v>2.8797190513278251E-4</v>
      </c>
      <c r="DD9" s="246">
        <f>IF(ISBLANK('In Process Calc.'!AT9),"",'In Process Calc.'!AT9)</f>
        <v>1.0916474657127109</v>
      </c>
      <c r="DE9" s="246">
        <f>IF(ISBLANK('In Process Calc.'!AU9),"",'In Process Calc.'!AU9)</f>
        <v>-3.2777198814349386E-3</v>
      </c>
      <c r="DF9" s="246">
        <f>IF(ISBLANK('In Process Calc.'!AV9),"",'In Process Calc.'!AV9)</f>
        <v>1.0249843190598879E-3</v>
      </c>
      <c r="DG9" s="246">
        <f>IF(ISBLANK('In Process Calc.'!AW9),"",'In Process Calc.'!AW9)</f>
        <v>1.2039791835386294E-2</v>
      </c>
      <c r="DH9" s="246">
        <f>IF(ISBLANK('In Process Calc.'!AX9),"",'In Process Calc.'!AX9)</f>
        <v>3.3415863740020603E-3</v>
      </c>
      <c r="DI9" s="246">
        <f>IF(ISBLANK('In Process Calc.'!AY9),"",'In Process Calc.'!AY9)</f>
        <v>1.7731810463310071E-3</v>
      </c>
      <c r="DJ9" s="246">
        <f>IF(ISBLANK('In Process Calc.'!AZ9),"",'In Process Calc.'!AZ9)</f>
        <v>3.6143210144247997E-2</v>
      </c>
      <c r="DK9" s="246">
        <f>IF(ISBLANK('In Process Calc.'!BA9),"",'In Process Calc.'!BA9)</f>
        <v>-7.718719454534314E-4</v>
      </c>
      <c r="DL9" s="246">
        <f>IF(ISBLANK('In Process Calc.'!BB9),"",'In Process Calc.'!BB9)</f>
        <v>-1.2129416285696741E-3</v>
      </c>
      <c r="DM9" s="246">
        <f>IF(ISBLANK('In Process Calc.'!BC9),"",'In Process Calc.'!BC9)</f>
        <v>-4.7750183820172744E-3</v>
      </c>
      <c r="DN9" s="246">
        <f>IF(ISBLANK('In Process Calc.'!BD9),"",'In Process Calc.'!BD9)</f>
        <v>4.6614776146162572E-4</v>
      </c>
      <c r="DO9" s="246">
        <f>IF(ISBLANK('In Process Calc.'!BE9),"",'In Process Calc.'!BE9)</f>
        <v>1.5921197632537422E-3</v>
      </c>
      <c r="DP9" s="246">
        <f>IF(ISBLANK('In Process Calc.'!BF9),"",'In Process Calc.'!BF9)</f>
        <v>-2.4482109409205519E-2</v>
      </c>
      <c r="DQ9" s="246">
        <f>IF(ISBLANK('In Process Calc.'!BG9),"",'In Process Calc.'!BG9)</f>
        <v>3.4599312604042367E-3</v>
      </c>
      <c r="DR9" s="246">
        <f>IF(ISBLANK('In Process Calc.'!BH9),"",'In Process Calc.'!BH9)</f>
        <v>1.7624851476746905E-3</v>
      </c>
      <c r="DS9" s="246">
        <f>IF(ISBLANK('In Process Calc.'!BI9),"",'In Process Calc.'!BI9)</f>
        <v>5.3622074577248089E-4</v>
      </c>
      <c r="DT9" s="246">
        <f>IF(ISBLANK('In Process Calc.'!BJ9),"",'In Process Calc.'!BJ9)</f>
        <v>3.1977552025927868E-3</v>
      </c>
      <c r="DU9" s="246">
        <f>IF(ISBLANK('In Process Calc.'!BK9),"",'In Process Calc.'!BK9)</f>
        <v>7.6346428666468119E-4</v>
      </c>
      <c r="DV9" s="246">
        <f>IF(ISBLANK('In Process Calc.'!BL9),"",'In Process Calc.'!BL9)</f>
        <v>1.1189859451861555E-3</v>
      </c>
      <c r="DW9" s="246">
        <f>IF(ISBLANK('In Process Calc.'!BM9),"",'In Process Calc.'!BM9)</f>
        <v>7.1746865232628319E-3</v>
      </c>
      <c r="DX9" s="246">
        <f>IF(ISBLANK('In Process Calc.'!BN9),"",'In Process Calc.'!BN9)</f>
        <v>1.5406699969050352E-3</v>
      </c>
      <c r="DY9" s="246">
        <f>IF(ISBLANK('In Process Calc.'!BO9),"",'In Process Calc.'!BO9)</f>
        <v>4.5152199027985256E-4</v>
      </c>
      <c r="DZ9" s="246">
        <f>IF(ISBLANK('In Process Calc.'!BP9),"",'In Process Calc.'!BP9)</f>
        <v>8.7068182381738063E-4</v>
      </c>
      <c r="EA9" s="246">
        <f>IF(ISBLANK('In Process Calc.'!BQ9),"",'In Process Calc.'!BQ9)</f>
        <v>2.3614426651691269E-3</v>
      </c>
      <c r="EB9" s="246">
        <f>IF(ISBLANK('In Process Calc.'!BR9),"",'In Process Calc.'!BR9)</f>
        <v>0</v>
      </c>
      <c r="EC9" s="246">
        <f>IF(ISBLANK('In Process Calc.'!BS9),"",'In Process Calc.'!BS9)</f>
        <v>4.4080247962273451E-2</v>
      </c>
      <c r="ED9" s="246">
        <f>IF(ISBLANK('In Process Calc.'!BT9),"",'In Process Calc.'!BT9)</f>
        <v>5.0555723046301175E-2</v>
      </c>
      <c r="EE9" s="246">
        <f>IF(ISBLANK('In Process Calc.'!BU9),"",'In Process Calc.'!BU9)</f>
        <v>0.15697473364171508</v>
      </c>
      <c r="EF9" s="246">
        <f>IF(ISBLANK('In Process Calc.'!BV9),"",'In Process Calc.'!BV9)</f>
        <v>0.18628199792016994</v>
      </c>
      <c r="EG9" s="246">
        <f>IF(ISBLANK('In Process Calc.'!BW9),"",'In Process Calc.'!BW9)</f>
        <v>-0.67736400036126065</v>
      </c>
      <c r="EH9" s="246">
        <f>IF(ISBLANK('In Process Calc.'!BX9),"",'In Process Calc.'!BX9)</f>
        <v>0</v>
      </c>
      <c r="EI9" s="246">
        <f>IF(ISBLANK('In Process Calc.'!BY9),"",'In Process Calc.'!BY9)</f>
        <v>-2.135593220338982E-2</v>
      </c>
      <c r="EJ9" s="246">
        <f>IF(ISBLANK('In Process Calc.'!BZ9),"",'In Process Calc.'!BZ9)</f>
        <v>-4.1428571428571423</v>
      </c>
      <c r="EK9" s="246">
        <f>IF(ISBLANK('Post Process Calc.'!A9),"",'Post Process Calc.'!A9)</f>
        <v>2.791906858146286</v>
      </c>
      <c r="EL9" s="246">
        <f>IF(ISBLANK('Post Process Calc.'!B9),"",'Post Process Calc.'!B9)</f>
        <v>5.5968477703582974E-3</v>
      </c>
      <c r="EM9" s="246">
        <f>IF(ISBLANK('Post Process Calc.'!C9),"",'Post Process Calc.'!C9)</f>
        <v>0</v>
      </c>
      <c r="EN9" s="246">
        <f>IF(ISBLANK('Post Process Calc.'!D9),"",'Post Process Calc.'!D9)</f>
        <v>0.95148078632796396</v>
      </c>
      <c r="EO9" s="246">
        <f>IF(ISBLANK('Post Process Calc.'!E9),"",'Post Process Calc.'!E9)</f>
        <v>-9.8806005706983472E-5</v>
      </c>
      <c r="EP9" s="246">
        <f>IF(ISBLANK('Post Process Calc.'!F9),"",'Post Process Calc.'!F9)</f>
        <v>9.6353007056976996E-4</v>
      </c>
      <c r="EQ9" s="246">
        <f>IF(ISBLANK('Post Process Calc.'!G9),"",'Post Process Calc.'!G9)</f>
        <v>8.0447412971538408E-3</v>
      </c>
      <c r="ER9" s="246">
        <f>IF(ISBLANK('Post Process Calc.'!H9),"",'Post Process Calc.'!H9)</f>
        <v>6.4094332012073329E-3</v>
      </c>
      <c r="ES9" s="246">
        <f>IF(ISBLANK('Post Process Calc.'!I9),"",'Post Process Calc.'!I9)</f>
        <v>1.4992564802534022E-3</v>
      </c>
      <c r="ET9" s="246">
        <f>IF(ISBLANK('Post Process Calc.'!J9),"",'Post Process Calc.'!J9)</f>
        <v>3.3192934305237579E-2</v>
      </c>
      <c r="EU9" s="246">
        <f>IF(ISBLANK('Post Process Calc.'!K9),"",'Post Process Calc.'!K9)</f>
        <v>-4.3580745553101576E-4</v>
      </c>
      <c r="EV9" s="246">
        <f>IF(ISBLANK('Post Process Calc.'!L9),"",'Post Process Calc.'!L9)</f>
        <v>-1.5906176243253942E-3</v>
      </c>
      <c r="EW9" s="246">
        <f>IF(ISBLANK('Post Process Calc.'!M9),"",'Post Process Calc.'!M9)</f>
        <v>-3.6668429153593491E-3</v>
      </c>
      <c r="EX9" s="246">
        <f>IF(ISBLANK('Post Process Calc.'!N9),"",'Post Process Calc.'!N9)</f>
        <v>3.8558165065739089E-4</v>
      </c>
      <c r="EY9" s="246">
        <f>IF(ISBLANK('Post Process Calc.'!O9),"",'Post Process Calc.'!O9)</f>
        <v>1.6872973705253946E-3</v>
      </c>
      <c r="EZ9" s="246">
        <f>IF(ISBLANK('Post Process Calc.'!P9),"",'Post Process Calc.'!P9)</f>
        <v>-1.4818607822008107E-2</v>
      </c>
      <c r="FA9" s="246">
        <f>IF(ISBLANK('Post Process Calc.'!Q9),"",'Post Process Calc.'!Q9)</f>
        <v>3.6410338754809643E-3</v>
      </c>
      <c r="FB9" s="246">
        <f>IF(ISBLANK('Post Process Calc.'!R9),"",'Post Process Calc.'!R9)</f>
        <v>1.7971683135068366E-3</v>
      </c>
      <c r="FC9" s="246">
        <f>IF(ISBLANK('Post Process Calc.'!S9),"",'Post Process Calc.'!S9)</f>
        <v>4.4181221651412724E-4</v>
      </c>
      <c r="FD9" s="246">
        <f>IF(ISBLANK('Post Process Calc.'!T9),"",'Post Process Calc.'!T9)</f>
        <v>1.0318915872931057E-2</v>
      </c>
      <c r="FE9" s="246">
        <f>IF(ISBLANK('Post Process Calc.'!U9),"",'Post Process Calc.'!U9)</f>
        <v>8.1532680297289174E-4</v>
      </c>
      <c r="FF9" s="246">
        <f>IF(ISBLANK('Post Process Calc.'!V9),"",'Post Process Calc.'!V9)</f>
        <v>1.2618493536201659E-3</v>
      </c>
      <c r="FG9" s="246">
        <f>IF(ISBLANK('Post Process Calc.'!W9),"",'Post Process Calc.'!W9)</f>
        <v>6.4101847134114291E-3</v>
      </c>
      <c r="FH9" s="246">
        <f>IF(ISBLANK('Post Process Calc.'!X9),"",'Post Process Calc.'!X9)</f>
        <v>1.6132222851868996E-3</v>
      </c>
      <c r="FI9" s="246">
        <f>IF(ISBLANK('Post Process Calc.'!Y9),"",'Post Process Calc.'!Y9)</f>
        <v>4.501525962633327E-4</v>
      </c>
      <c r="FJ9" s="246">
        <f>IF(ISBLANK('Post Process Calc.'!Z9),"",'Post Process Calc.'!Z9)</f>
        <v>-8.9563555814320848E-5</v>
      </c>
      <c r="FK9" s="246">
        <f>IF(ISBLANK('Post Process Calc.'!AA9),"",'Post Process Calc.'!AA9)</f>
        <v>2.4009150500457774E-3</v>
      </c>
      <c r="FL9" s="246">
        <f>IF(ISBLANK('Post Process Calc.'!AB9),"",'Post Process Calc.'!AB9)</f>
        <v>0</v>
      </c>
      <c r="FM9" s="246">
        <f>IF(ISBLANK('Post Process Calc.'!AC9),"",'Post Process Calc.'!AC9)</f>
        <v>3.7427082451303273E-2</v>
      </c>
      <c r="FN9" s="246">
        <f>IF(ISBLANK('Post Process Calc.'!AD9),"",'Post Process Calc.'!AD9)</f>
        <v>4.7120546082792356E-2</v>
      </c>
      <c r="FO9" s="246">
        <f>IF(ISBLANK('Post Process Calc.'!AE9),"",'Post Process Calc.'!AE9)</f>
        <v>0.15817123944437395</v>
      </c>
      <c r="FP9" s="246">
        <f>IF(ISBLANK('Post Process Calc.'!AF9),"",'Post Process Calc.'!AF9)</f>
        <v>-0.44643862111551402</v>
      </c>
      <c r="FQ9" s="246">
        <f>IF(ISBLANK('Post Process Calc.'!AG9),"",'Post Process Calc.'!AG9)</f>
        <v>0</v>
      </c>
      <c r="FR9" s="246">
        <f>IF(ISBLANK('Post Process Calc.'!AH9),"",'Post Process Calc.'!AH9)</f>
        <v>-1.3129524841744674E-2</v>
      </c>
      <c r="FS9" s="246">
        <f>IF(ISBLANK('Post Process Calc.'!AI9),"",'Post Process Calc.'!AI9)</f>
        <v>-23.677694683671319</v>
      </c>
    </row>
    <row r="10" spans="1:175" x14ac:dyDescent="0.15">
      <c r="A10" s="241" t="str">
        <f>IF('Measured Data'!B13&lt;&gt;0,'Measured Data'!$B$1,"")</f>
        <v>NIIMBL-FB01-B3</v>
      </c>
      <c r="B10" s="241">
        <f>IF(ISBLANK('Measured Data'!A13),"",'Measured Data'!A13)</f>
        <v>6</v>
      </c>
      <c r="C10" s="248">
        <f>IF(ISBLANK('Measured Data'!B13),"",'Measured Data'!B13)</f>
        <v>43706</v>
      </c>
      <c r="D10" s="249">
        <f>IF(ISBLANK('Measured Data'!C13),"",'Measured Data'!C13)</f>
        <v>0.59166666666666667</v>
      </c>
      <c r="E10" s="241">
        <f>IF(ISBLANK('Measured Data'!D13),"",'Measured Data'!D13)</f>
        <v>60</v>
      </c>
      <c r="F10" s="241" t="e">
        <f>IF(ISBLANK('Measured Data'!#REF!),"",'Measured Data'!#REF!)</f>
        <v>#REF!</v>
      </c>
      <c r="G10" s="241" t="str">
        <f>IF(ISBLANK('Measured Data'!G13),"",'Measured Data'!G13)</f>
        <v/>
      </c>
      <c r="H10" s="246">
        <f>IF(ISBLANK('Measured Data'!H13),"",'Measured Data'!H13)</f>
        <v>3.4855266643524172</v>
      </c>
      <c r="I10" s="246">
        <f>IF(ISBLANK('Measured Data'!I13),"",'Measured Data'!I13)</f>
        <v>0.12949649971484023</v>
      </c>
      <c r="J10" s="246">
        <f>IF(ISBLANK('Measured Data'!J13),"",'Measured Data'!J13)</f>
        <v>3.6150231640672574</v>
      </c>
      <c r="K10" s="246">
        <f>IF(ISBLANK('Measured Data'!K13),"",'Measured Data'!K13)</f>
        <v>96.417823791503906</v>
      </c>
      <c r="L10" s="241">
        <f>IF(ISBLANK('Measured Data'!L13),"",'Measured Data'!L13)</f>
        <v>7.0250000000000004</v>
      </c>
      <c r="M10" s="241">
        <f>IF(ISBLANK('Measured Data'!M13),"",'Measured Data'!M13)</f>
        <v>30.1</v>
      </c>
      <c r="N10" s="241" t="str">
        <f>IF(ISBLANK('Measured Data'!N13),"",'Measured Data'!N13)</f>
        <v/>
      </c>
      <c r="O10" s="241" t="str">
        <f>IF(ISBLANK('Measured Data'!O13),"",'Measured Data'!O13)</f>
        <v/>
      </c>
      <c r="P10" s="241" t="str">
        <f>IF(ISBLANK('Measured Data'!P13),"",'Measured Data'!P13)</f>
        <v/>
      </c>
      <c r="Q10" s="241" t="str">
        <f>IF(ISBLANK('Measured Data'!Q13),"",'Measured Data'!Q13)</f>
        <v/>
      </c>
      <c r="R10" s="241">
        <f>IF(ISBLANK('Measured Data'!R13),"",'Measured Data'!R13)</f>
        <v>340</v>
      </c>
      <c r="S10" s="241">
        <f>IF(ISBLANK('Measured Data'!S13),"",'Measured Data'!S13)</f>
        <v>255.3</v>
      </c>
      <c r="T10" s="246">
        <f>IF(ISBLANK('Measured Data'!T13),"",'Measured Data'!T13)</f>
        <v>1.7061398585699854</v>
      </c>
      <c r="U10" s="246">
        <f>IF(ISBLANK('Measured Data'!U13),"",'Measured Data'!U13)</f>
        <v>1.7680826636050517</v>
      </c>
      <c r="V10" s="246">
        <f>IF(ISBLANK('Measured Data'!V13),"",'Measured Data'!V13)</f>
        <v>0.1786254919769906</v>
      </c>
      <c r="W10" s="246">
        <f>IF(ISBLANK('Measured Data'!W13),"",'Measured Data'!W13)</f>
        <v>8.1721884155961231</v>
      </c>
      <c r="X10" s="246">
        <f>IF(ISBLANK('Measured Data'!X13),"",'Measured Data'!X13)</f>
        <v>0.38075657894736847</v>
      </c>
      <c r="Y10" s="246">
        <f>IF(ISBLANK('Measured Data'!Y13),"",'Measured Data'!Y13)</f>
        <v>16.5</v>
      </c>
      <c r="Z10" s="246">
        <f>IF(ISBLANK('Measured Data'!Z13),"",'Measured Data'!Z13)</f>
        <v>0.38</v>
      </c>
      <c r="AA10" s="246">
        <f>IF(ISBLANK('Measured Data'!AA13),"",'Measured Data'!AA13)</f>
        <v>3.04</v>
      </c>
      <c r="AB10" s="246">
        <f>IF(ISBLANK('Measured Data'!AB13),"",'Measured Data'!AB13)</f>
        <v>2.2792060743306251</v>
      </c>
      <c r="AC10" s="246">
        <f>IF(ISBLANK('Measured Data'!AC13),"",'Measured Data'!AC13)</f>
        <v>0.58973436817213287</v>
      </c>
      <c r="AD10" s="246">
        <f>IF(ISBLANK('Measured Data'!AD13),"",'Measured Data'!AD13)</f>
        <v>2.2832964854768623</v>
      </c>
      <c r="AE10" s="246">
        <f>IF(ISBLANK('Measured Data'!AE13),"",'Measured Data'!AE13)</f>
        <v>2.4422735346358793</v>
      </c>
      <c r="AF10" s="246">
        <f>IF(ISBLANK('Measured Data'!AF13),"",'Measured Data'!AF13)</f>
        <v>3.3849203323930785</v>
      </c>
      <c r="AG10" s="246">
        <f>IF(ISBLANK('Measured Data'!AG13),"",'Measured Data'!AG13)</f>
        <v>2.0083453040563652</v>
      </c>
      <c r="AH10" s="246">
        <f>IF(ISBLANK('Measured Data'!AH13),"",'Measured Data'!AH13)</f>
        <v>1.0300918169023523</v>
      </c>
      <c r="AI10" s="246">
        <f>IF(ISBLANK('Measured Data'!AI13),"",'Measured Data'!AI13)</f>
        <v>4.3099999999999996</v>
      </c>
      <c r="AJ10" s="246">
        <f>IF(ISBLANK('Measured Data'!AJ13),"",'Measured Data'!AJ13)</f>
        <v>1.4891942611538229</v>
      </c>
      <c r="AK10" s="246">
        <f>IF(ISBLANK('Measured Data'!AK13),"",'Measured Data'!AK13)</f>
        <v>2.8585077738208979</v>
      </c>
      <c r="AL10" s="246">
        <f>IF(ISBLANK('Measured Data'!AL13),"",'Measured Data'!AL13)</f>
        <v>3.5645637072985061</v>
      </c>
      <c r="AM10" s="246">
        <f>IF(ISBLANK('Measured Data'!AM13),"",'Measured Data'!AM13)</f>
        <v>2.5411349899261246</v>
      </c>
      <c r="AN10" s="246">
        <f>IF(ISBLANK('Measured Data'!AN13),"",'Measured Data'!AN13)</f>
        <v>0.54105665181413121</v>
      </c>
      <c r="AO10" s="246">
        <f>IF(ISBLANK('Measured Data'!AO13),"",'Measured Data'!AO13)</f>
        <v>0.71637507588719029</v>
      </c>
      <c r="AP10" s="246">
        <f>IF(ISBLANK('Measured Data'!AP13),"",'Measured Data'!AP13)</f>
        <v>2.3551002987622702</v>
      </c>
      <c r="AQ10" s="246" t="str">
        <f>IF(ISBLANK('Measured Data'!BN13),"",'Measured Data'!BN13)</f>
        <v/>
      </c>
      <c r="AR10" s="246" t="str">
        <f>IF(ISBLANK('Measured Data'!BO13),"",'Measured Data'!BO13)</f>
        <v/>
      </c>
      <c r="AS10" s="246" t="str">
        <f>IF(ISBLANK('Measured Data'!BP13),"",'Measured Data'!BP13)</f>
        <v/>
      </c>
      <c r="AT10" s="246" t="str">
        <f>IF(ISBLANK('Measured Data'!BQ13),"",'Measured Data'!BQ13)</f>
        <v/>
      </c>
      <c r="AU10" s="246" t="str">
        <f>IF(ISBLANK('Measured Data'!BR13),"",'Measured Data'!BR13)</f>
        <v/>
      </c>
      <c r="AV10" s="246" t="str">
        <f>IF(ISBLANK('Measured Data'!BS13),"",'Measured Data'!BS13)</f>
        <v/>
      </c>
      <c r="AW10" s="246" t="str">
        <f>IF(ISBLANK('Measured Data'!BT13),"",'Measured Data'!BT13)</f>
        <v/>
      </c>
      <c r="AX10" s="246" t="str">
        <f>IF(ISBLANK('Measured Data'!BU13),"",'Measured Data'!BU13)</f>
        <v/>
      </c>
      <c r="AY10" s="246" t="str">
        <f>IF(ISBLANK('Measured Data'!BV13),"",'Measured Data'!BV13)</f>
        <v/>
      </c>
      <c r="AZ10" s="246" t="str">
        <f>IF(ISBLANK('Measured Data'!BW13),"",'Measured Data'!BW13)</f>
        <v/>
      </c>
      <c r="BA10" s="246" t="str">
        <f>IF(ISBLANK('Measured Data'!BX13),"",'Measured Data'!BX13)</f>
        <v/>
      </c>
      <c r="BB10" s="246" t="str">
        <f>IF(ISBLANK('Measured Data'!BY13),"",'Measured Data'!BY13)</f>
        <v/>
      </c>
      <c r="BC10" s="246" t="str">
        <f>IF(ISBLANK('Measured Data'!BZ13),"",'Measured Data'!BZ13)</f>
        <v/>
      </c>
      <c r="BD10" s="246" t="str">
        <f>IF(ISBLANK('Measured Data'!CA13),"",'Measured Data'!CA13)</f>
        <v/>
      </c>
      <c r="BE10" s="246" t="str">
        <f>IF(ISBLANK('Measured Data'!CB13),"",'Measured Data'!CB13)</f>
        <v/>
      </c>
      <c r="BF10" s="246" t="str">
        <f>IF(ISBLANK('Measured Data'!CC13),"",'Measured Data'!CC13)</f>
        <v/>
      </c>
      <c r="BG10" s="246" t="str">
        <f>IF(ISBLANK('Measured Data'!CD13),"",'Measured Data'!CD13)</f>
        <v/>
      </c>
      <c r="BH10" s="246" t="str">
        <f>IF(ISBLANK('Measured Data'!CE13),"",'Measured Data'!CE13)</f>
        <v/>
      </c>
      <c r="BI10" s="246" t="str">
        <f>IF(ISBLANK('Measured Data'!CF13),"",'Measured Data'!CF13)</f>
        <v/>
      </c>
      <c r="BJ10" s="246" t="str">
        <f>IF(ISBLANK('Measured Data'!CG13),"",'Measured Data'!CG13)</f>
        <v/>
      </c>
      <c r="BK10" s="246" t="str">
        <f>IF(ISBLANK('Measured Data'!CH13),"",'Measured Data'!CH13)</f>
        <v/>
      </c>
      <c r="BL10" s="246" t="str">
        <f>IF(ISBLANK('Measured Data'!CI13),"",'Measured Data'!CI13)</f>
        <v/>
      </c>
      <c r="BM10" s="246" t="str">
        <f>IF(ISBLANK('Measured Data'!CJ13),"",'Measured Data'!CJ13)</f>
        <v/>
      </c>
      <c r="BN10" s="241">
        <f>IF(ISBLANK('In Process Calc.'!B10),"",ROUND('In Process Calc.'!B10,2))</f>
        <v>6.89</v>
      </c>
      <c r="BO10" s="241">
        <f>IF(ISBLANK('In Process Calc.'!C10),"",ROUND('In Process Calc.'!C10,2))</f>
        <v>165.27</v>
      </c>
      <c r="BP10" s="241">
        <f>IF(ISBLANK('In Process Calc.'!D10),"",'In Process Calc.'!D10)</f>
        <v>786.6</v>
      </c>
      <c r="BQ10" s="241">
        <f>IF(ISBLANK('In Process Calc.'!E10),"",'In Process Calc.'!E10)</f>
        <v>0</v>
      </c>
      <c r="BR10" s="241">
        <f>IF(ISBLANK('In Process Calc.'!G10),"",'In Process Calc.'!G10)</f>
        <v>0</v>
      </c>
      <c r="BS10" s="241">
        <f>IF(ISBLANK('In Process Calc.'!I10),"",'In Process Calc.'!I10)</f>
        <v>775.6</v>
      </c>
      <c r="BT10" s="246">
        <f>IF(ISBLANK('In Process Calc.'!J10),"",'In Process Calc.'!J10)</f>
        <v>276.04675649921705</v>
      </c>
      <c r="BU10" s="246">
        <f>IF(ISBLANK('In Process Calc.'!K10),"",'In Process Calc.'!K10)</f>
        <v>2935.8205186467744</v>
      </c>
      <c r="BV10" s="246">
        <f>IF(ISBLANK('In Process Calc.'!L10),"",'In Process Calc.'!L10)</f>
        <v>0</v>
      </c>
      <c r="BW10" s="246">
        <f>IF(ISBLANK('In Process Calc.'!M10),"",'In Process Calc.'!M10)</f>
        <v>278.11765000000003</v>
      </c>
      <c r="BX10" s="246" t="str">
        <f>IF(ISBLANK('In Process Calc.'!N10),"",'In Process Calc.'!N10)</f>
        <v/>
      </c>
      <c r="BY10" s="246" t="str">
        <f>IF(ISBLANK('In Process Calc.'!O10),"",'In Process Calc.'!O10)</f>
        <v/>
      </c>
      <c r="BZ10" s="246" t="str">
        <f>IF(ISBLANK('In Process Calc.'!P10),"",'In Process Calc.'!P10)</f>
        <v/>
      </c>
      <c r="CA10" s="246" t="str">
        <f>IF(ISBLANK('In Process Calc.'!Q10),"",'In Process Calc.'!Q10)</f>
        <v/>
      </c>
      <c r="CB10" s="246" t="str">
        <f>IF(ISBLANK('In Process Calc.'!R10),"",'In Process Calc.'!R10)</f>
        <v/>
      </c>
      <c r="CC10" s="246">
        <f>IF(ISBLANK('In Process Calc.'!S10),"",'In Process Calc.'!S10)</f>
        <v>11.025308899589813</v>
      </c>
      <c r="CD10" s="246">
        <f>IF(ISBLANK('In Process Calc.'!T10),"",'In Process Calc.'!T10)</f>
        <v>-0.26308194863563406</v>
      </c>
      <c r="CE10" s="246">
        <f>IF(ISBLANK('In Process Calc.'!U10),"",'In Process Calc.'!U10)</f>
        <v>-0.83818958908507146</v>
      </c>
      <c r="CF10" s="246" t="str">
        <f>IF(ISBLANK('In Process Calc.'!V10),"",'In Process Calc.'!V10)</f>
        <v/>
      </c>
      <c r="CG10" s="246" t="str">
        <f>IF(ISBLANK('In Process Calc.'!W10),"",'In Process Calc.'!W10)</f>
        <v/>
      </c>
      <c r="CH10" s="246" t="str">
        <f>IF(ISBLANK('In Process Calc.'!X10),"",'In Process Calc.'!X10)</f>
        <v/>
      </c>
      <c r="CI10" s="246">
        <f>IF(ISBLANK('In Process Calc.'!Y10),"",'In Process Calc.'!Y10)</f>
        <v>-0.13599757233805443</v>
      </c>
      <c r="CJ10" s="246" t="str">
        <f>IF(ISBLANK('In Process Calc.'!Z10),"",'In Process Calc.'!Z10)</f>
        <v/>
      </c>
      <c r="CK10" s="246" t="str">
        <f>IF(ISBLANK('In Process Calc.'!AA10),"",'In Process Calc.'!AA10)</f>
        <v/>
      </c>
      <c r="CL10" s="246" t="str">
        <f>IF(ISBLANK('In Process Calc.'!AB10),"",'In Process Calc.'!AB10)</f>
        <v/>
      </c>
      <c r="CM10" s="246">
        <f>IF(ISBLANK('In Process Calc.'!AC10),"",'In Process Calc.'!AC10)</f>
        <v>3.7766820000000001</v>
      </c>
      <c r="CN10" s="246" t="str">
        <f>IF(ISBLANK('In Process Calc.'!AD10),"",'In Process Calc.'!AD10)</f>
        <v/>
      </c>
      <c r="CO10" s="246" t="str">
        <f>IF(ISBLANK('In Process Calc.'!AE10),"",'In Process Calc.'!AE10)</f>
        <v/>
      </c>
      <c r="CP10" s="246" t="str">
        <f>IF(ISBLANK('In Process Calc.'!AF10),"",'In Process Calc.'!AF10)</f>
        <v/>
      </c>
      <c r="CQ10" s="246" t="str">
        <f>IF(ISBLANK('In Process Calc.'!AG10),"",'In Process Calc.'!AG10)</f>
        <v/>
      </c>
      <c r="CR10" s="246" t="str">
        <f>IF(ISBLANK('In Process Calc.'!AH10),"",'In Process Calc.'!AH10)</f>
        <v/>
      </c>
      <c r="CS10" s="246" t="str">
        <f>IF(ISBLANK('In Process Calc.'!AI10),"",'In Process Calc.'!AI10)</f>
        <v/>
      </c>
      <c r="CT10" s="246" t="str">
        <f>IF(ISBLANK('In Process Calc.'!AJ10),"",'In Process Calc.'!AJ10)</f>
        <v/>
      </c>
      <c r="CU10" s="246">
        <f>IF(ISBLANK('In Process Calc.'!AK10),"",'In Process Calc.'!AK10)</f>
        <v>0</v>
      </c>
      <c r="CV10" s="246" t="str">
        <f>IF(ISBLANK('In Process Calc.'!AL10),"",'In Process Calc.'!AL10)</f>
        <v/>
      </c>
      <c r="CW10" s="246" t="str">
        <f>IF(ISBLANK('In Process Calc.'!AM10),"",'In Process Calc.'!AM10)</f>
        <v/>
      </c>
      <c r="CX10" s="246" t="str">
        <f>IF(ISBLANK('In Process Calc.'!AN10),"",'In Process Calc.'!AN10)</f>
        <v/>
      </c>
      <c r="CY10" s="246">
        <f>IF(ISBLANK('In Process Calc.'!AO10),"",'In Process Calc.'!AO10)</f>
        <v>0</v>
      </c>
      <c r="CZ10" s="246">
        <f>IF(ISBLANK('In Process Calc.'!AP10),"",'In Process Calc.'!AP10)</f>
        <v>0</v>
      </c>
      <c r="DA10" s="246">
        <f>IF(ISBLANK('In Process Calc.'!AQ10),"",'In Process Calc.'!AQ10)</f>
        <v>7.270978717983898E-3</v>
      </c>
      <c r="DB10" s="246">
        <f>IF(ISBLANK('In Process Calc.'!AR10),"",'In Process Calc.'!AR10)</f>
        <v>6.9563618963480759E-3</v>
      </c>
      <c r="DC10" s="246">
        <f>IF(ISBLANK('In Process Calc.'!AS10),"",'In Process Calc.'!AS10)</f>
        <v>-3.1461682163582213E-4</v>
      </c>
      <c r="DD10" s="246">
        <f>IF(ISBLANK('In Process Calc.'!AT10),"",'In Process Calc.'!AT10)</f>
        <v>1.2502188495620756</v>
      </c>
      <c r="DE10" s="246" t="str">
        <f>IF(ISBLANK('In Process Calc.'!AU10),"",'In Process Calc.'!AU10)</f>
        <v/>
      </c>
      <c r="DF10" s="246" t="str">
        <f>IF(ISBLANK('In Process Calc.'!AV10),"",'In Process Calc.'!AV10)</f>
        <v/>
      </c>
      <c r="DG10" s="246" t="str">
        <f>IF(ISBLANK('In Process Calc.'!AW10),"",'In Process Calc.'!AW10)</f>
        <v/>
      </c>
      <c r="DH10" s="246" t="str">
        <f>IF(ISBLANK('In Process Calc.'!AX10),"",'In Process Calc.'!AX10)</f>
        <v/>
      </c>
      <c r="DI10" s="246" t="str">
        <f>IF(ISBLANK('In Process Calc.'!AY10),"",'In Process Calc.'!AY10)</f>
        <v/>
      </c>
      <c r="DJ10" s="246">
        <f>IF(ISBLANK('In Process Calc.'!AZ10),"",'In Process Calc.'!AZ10)</f>
        <v>1.551474885518059E-2</v>
      </c>
      <c r="DK10" s="246">
        <f>IF(ISBLANK('In Process Calc.'!BA10),"",'In Process Calc.'!BA10)</f>
        <v>-9.7486318572267961E-4</v>
      </c>
      <c r="DL10" s="246">
        <f>IF(ISBLANK('In Process Calc.'!BB10),"",'In Process Calc.'!BB10)</f>
        <v>-3.6691549470970531E-3</v>
      </c>
      <c r="DM10" s="246" t="str">
        <f>IF(ISBLANK('In Process Calc.'!BC10),"",'In Process Calc.'!BC10)</f>
        <v/>
      </c>
      <c r="DN10" s="246" t="str">
        <f>IF(ISBLANK('In Process Calc.'!BD10),"",'In Process Calc.'!BD10)</f>
        <v/>
      </c>
      <c r="DO10" s="246" t="str">
        <f>IF(ISBLANK('In Process Calc.'!BE10),"",'In Process Calc.'!BE10)</f>
        <v/>
      </c>
      <c r="DP10" s="246">
        <f>IF(ISBLANK('In Process Calc.'!BF10),"",'In Process Calc.'!BF10)</f>
        <v>-1.4283206398712247E-2</v>
      </c>
      <c r="DQ10" s="246" t="str">
        <f>IF(ISBLANK('In Process Calc.'!BG10),"",'In Process Calc.'!BG10)</f>
        <v/>
      </c>
      <c r="DR10" s="246" t="str">
        <f>IF(ISBLANK('In Process Calc.'!BH10),"",'In Process Calc.'!BH10)</f>
        <v/>
      </c>
      <c r="DS10" s="246" t="str">
        <f>IF(ISBLANK('In Process Calc.'!BI10),"",'In Process Calc.'!BI10)</f>
        <v/>
      </c>
      <c r="DT10" s="246">
        <f>IF(ISBLANK('In Process Calc.'!BJ10),"",'In Process Calc.'!BJ10)</f>
        <v>9.4565302190164156E-3</v>
      </c>
      <c r="DU10" s="246" t="str">
        <f>IF(ISBLANK('In Process Calc.'!BK10),"",'In Process Calc.'!BK10)</f>
        <v/>
      </c>
      <c r="DV10" s="246" t="str">
        <f>IF(ISBLANK('In Process Calc.'!BL10),"",'In Process Calc.'!BL10)</f>
        <v/>
      </c>
      <c r="DW10" s="246" t="str">
        <f>IF(ISBLANK('In Process Calc.'!BM10),"",'In Process Calc.'!BM10)</f>
        <v/>
      </c>
      <c r="DX10" s="246" t="str">
        <f>IF(ISBLANK('In Process Calc.'!BN10),"",'In Process Calc.'!BN10)</f>
        <v/>
      </c>
      <c r="DY10" s="246" t="str">
        <f>IF(ISBLANK('In Process Calc.'!BO10),"",'In Process Calc.'!BO10)</f>
        <v/>
      </c>
      <c r="DZ10" s="246" t="str">
        <f>IF(ISBLANK('In Process Calc.'!BP10),"",'In Process Calc.'!BP10)</f>
        <v/>
      </c>
      <c r="EA10" s="246" t="str">
        <f>IF(ISBLANK('In Process Calc.'!BQ10),"",'In Process Calc.'!BQ10)</f>
        <v/>
      </c>
      <c r="EB10" s="246">
        <f>IF(ISBLANK('In Process Calc.'!BR10),"",'In Process Calc.'!BR10)</f>
        <v>0</v>
      </c>
      <c r="EC10" s="246" t="str">
        <f>IF(ISBLANK('In Process Calc.'!BS10),"",'In Process Calc.'!BS10)</f>
        <v/>
      </c>
      <c r="ED10" s="246" t="str">
        <f>IF(ISBLANK('In Process Calc.'!BT10),"",'In Process Calc.'!BT10)</f>
        <v/>
      </c>
      <c r="EE10" s="246" t="str">
        <f>IF(ISBLANK('In Process Calc.'!BU10),"",'In Process Calc.'!BU10)</f>
        <v/>
      </c>
      <c r="EF10" s="246" t="str">
        <f>IF(ISBLANK('In Process Calc.'!BV10),"",'In Process Calc.'!BV10)</f>
        <v/>
      </c>
      <c r="EG10" s="246">
        <f>IF(ISBLANK('In Process Calc.'!BW10),"",'In Process Calc.'!BW10)</f>
        <v>-0.92062118001625826</v>
      </c>
      <c r="EH10" s="246">
        <f>IF(ISBLANK('In Process Calc.'!BX10),"",'In Process Calc.'!BX10)</f>
        <v>0</v>
      </c>
      <c r="EI10" s="246">
        <f>IF(ISBLANK('In Process Calc.'!BY10),"",'In Process Calc.'!BY10)</f>
        <v>-6.2834609494639634E-2</v>
      </c>
      <c r="EJ10" s="246">
        <f>IF(ISBLANK('In Process Calc.'!BZ10),"",'In Process Calc.'!BZ10)</f>
        <v>-9.7003665309262441</v>
      </c>
      <c r="EK10" s="246">
        <f>IF(ISBLANK('Post Process Calc.'!A10),"",'Post Process Calc.'!A10)</f>
        <v>3.0002148588544464</v>
      </c>
      <c r="EL10" s="246">
        <f>IF(ISBLANK('Post Process Calc.'!B10),"",'Post Process Calc.'!B10)</f>
        <v>3.9028447135746277E-3</v>
      </c>
      <c r="EM10" s="246">
        <f>IF(ISBLANK('Post Process Calc.'!C10),"",'Post Process Calc.'!C10)</f>
        <v>0</v>
      </c>
      <c r="EN10" s="246">
        <f>IF(ISBLANK('Post Process Calc.'!D10),"",'Post Process Calc.'!D10)</f>
        <v>0.94202505926051283</v>
      </c>
      <c r="EO10" s="246">
        <f>IF(ISBLANK('Post Process Calc.'!E10),"",'Post Process Calc.'!E10)</f>
        <v>2.3632496324937929E-4</v>
      </c>
      <c r="EP10" s="246">
        <f>IF(ISBLANK('Post Process Calc.'!F10),"",'Post Process Calc.'!F10)</f>
        <v>9.2157393761971621E-4</v>
      </c>
      <c r="EQ10" s="246">
        <f>IF(ISBLANK('Post Process Calc.'!G10),"",'Post Process Calc.'!G10)</f>
        <v>5.4506439192913685E-3</v>
      </c>
      <c r="ER10" s="246">
        <f>IF(ISBLANK('Post Process Calc.'!H10),"",'Post Process Calc.'!H10)</f>
        <v>7.4440866044825421E-3</v>
      </c>
      <c r="ES10" s="246">
        <f>IF(ISBLANK('Post Process Calc.'!I10),"",'Post Process Calc.'!I10)</f>
        <v>1.342505415134314E-3</v>
      </c>
      <c r="ET10" s="246">
        <f>IF(ISBLANK('Post Process Calc.'!J10),"",'Post Process Calc.'!J10)</f>
        <v>3.5578259104492867E-2</v>
      </c>
      <c r="EU10" s="246">
        <f>IF(ISBLANK('Post Process Calc.'!K10),"",'Post Process Calc.'!K10)</f>
        <v>-3.4201309165245001E-4</v>
      </c>
      <c r="EV10" s="246">
        <f>IF(ISBLANK('Post Process Calc.'!L10),"",'Post Process Calc.'!L10)</f>
        <v>-1.2461406051047952E-3</v>
      </c>
      <c r="EW10" s="246">
        <f>IF(ISBLANK('Post Process Calc.'!M10),"",'Post Process Calc.'!M10)</f>
        <v>-3.3223049975922973E-3</v>
      </c>
      <c r="EX10" s="246">
        <f>IF(ISBLANK('Post Process Calc.'!N10),"",'Post Process Calc.'!N10)</f>
        <v>3.5631821612501545E-4</v>
      </c>
      <c r="EY10" s="246">
        <f>IF(ISBLANK('Post Process Calc.'!O10),"",'Post Process Calc.'!O10)</f>
        <v>1.6147647004134294E-3</v>
      </c>
      <c r="EZ10" s="246">
        <f>IF(ISBLANK('Post Process Calc.'!P10),"",'Post Process Calc.'!P10)</f>
        <v>-1.0144932794758641E-2</v>
      </c>
      <c r="FA10" s="246">
        <f>IF(ISBLANK('Post Process Calc.'!Q10),"",'Post Process Calc.'!Q10)</f>
        <v>3.5080203390664959E-3</v>
      </c>
      <c r="FB10" s="246">
        <f>IF(ISBLANK('Post Process Calc.'!R10),"",'Post Process Calc.'!R10)</f>
        <v>1.7361466333842205E-3</v>
      </c>
      <c r="FC10" s="246">
        <f>IF(ISBLANK('Post Process Calc.'!S10),"",'Post Process Calc.'!S10)</f>
        <v>4.2283256331067647E-4</v>
      </c>
      <c r="FD10" s="246">
        <f>IF(ISBLANK('Post Process Calc.'!T10),"",'Post Process Calc.'!T10)</f>
        <v>9.58209208287099E-3</v>
      </c>
      <c r="FE10" s="246">
        <f>IF(ISBLANK('Post Process Calc.'!U10),"",'Post Process Calc.'!U10)</f>
        <v>7.7789037227006519E-4</v>
      </c>
      <c r="FF10" s="246">
        <f>IF(ISBLANK('Post Process Calc.'!V10),"",'Post Process Calc.'!V10)</f>
        <v>1.2443943397081479E-3</v>
      </c>
      <c r="FG10" s="246">
        <f>IF(ISBLANK('Post Process Calc.'!W10),"",'Post Process Calc.'!W10)</f>
        <v>5.9702112438059108E-3</v>
      </c>
      <c r="FH10" s="246">
        <f>IF(ISBLANK('Post Process Calc.'!X10),"",'Post Process Calc.'!X10)</f>
        <v>1.5858983454742996E-3</v>
      </c>
      <c r="FI10" s="246">
        <f>IF(ISBLANK('Post Process Calc.'!Y10),"",'Post Process Calc.'!Y10)</f>
        <v>4.2775429427963644E-4</v>
      </c>
      <c r="FJ10" s="246">
        <f>IF(ISBLANK('Post Process Calc.'!Z10),"",'Post Process Calc.'!Z10)</f>
        <v>-1.755097525567119E-4</v>
      </c>
      <c r="FK10" s="246">
        <f>IF(ISBLANK('Post Process Calc.'!AA10),"",'Post Process Calc.'!AA10)</f>
        <v>2.319565459489845E-3</v>
      </c>
      <c r="FL10" s="246">
        <f>IF(ISBLANK('Post Process Calc.'!AB10),"",'Post Process Calc.'!AB10)</f>
        <v>0</v>
      </c>
      <c r="FM10" s="246">
        <f>IF(ISBLANK('Post Process Calc.'!AC10),"",'Post Process Calc.'!AC10)</f>
        <v>3.5184368347230176E-2</v>
      </c>
      <c r="FN10" s="246">
        <f>IF(ISBLANK('Post Process Calc.'!AD10),"",'Post Process Calc.'!AD10)</f>
        <v>4.456066061435128E-2</v>
      </c>
      <c r="FO10" s="246">
        <f>IF(ISBLANK('Post Process Calc.'!AE10),"",'Post Process Calc.'!AE10)</f>
        <v>0.14925744145626785</v>
      </c>
      <c r="FP10" s="246">
        <f>IF(ISBLANK('Post Process Calc.'!AF10),"",'Post Process Calc.'!AF10)</f>
        <v>-0.28514415966680973</v>
      </c>
      <c r="FQ10" s="246">
        <f>IF(ISBLANK('Post Process Calc.'!AG10),"",'Post Process Calc.'!AG10)</f>
        <v>0</v>
      </c>
      <c r="FR10" s="246">
        <f>IF(ISBLANK('Post Process Calc.'!AH10),"",'Post Process Calc.'!AH10)</f>
        <v>-9.6129799563256357E-3</v>
      </c>
      <c r="FS10" s="246">
        <f>IF(ISBLANK('Post Process Calc.'!AI10),"",'Post Process Calc.'!AI10)</f>
        <v>-28.016740635788899</v>
      </c>
    </row>
    <row r="11" spans="1:175" x14ac:dyDescent="0.15">
      <c r="A11" s="241" t="e">
        <f>IF('Measured Data'!#REF!&lt;&gt;0,'Measured Data'!$B$1,"")</f>
        <v>#REF!</v>
      </c>
      <c r="B11" s="241" t="e">
        <f>IF(ISBLANK('Measured Data'!#REF!),"",'Measured Data'!#REF!)</f>
        <v>#REF!</v>
      </c>
      <c r="C11" s="248" t="e">
        <f>IF(ISBLANK('Measured Data'!#REF!),"",'Measured Data'!#REF!)</f>
        <v>#REF!</v>
      </c>
      <c r="D11" s="249" t="e">
        <f>IF(ISBLANK('Measured Data'!#REF!),"",'Measured Data'!#REF!)</f>
        <v>#REF!</v>
      </c>
      <c r="E11" s="241" t="e">
        <f>IF(ISBLANK('Measured Data'!#REF!),"",'Measured Data'!#REF!)</f>
        <v>#REF!</v>
      </c>
      <c r="F11" s="241" t="str">
        <f>IF(ISBLANK('Measured Data'!E14),"",'Measured Data'!E14)</f>
        <v/>
      </c>
      <c r="G11" s="241" t="e">
        <f>IF(ISBLANK('Measured Data'!#REF!),"",'Measured Data'!#REF!)</f>
        <v>#REF!</v>
      </c>
      <c r="H11" s="246" t="e">
        <f>IF(ISBLANK('Measured Data'!#REF!),"",'Measured Data'!#REF!)</f>
        <v>#REF!</v>
      </c>
      <c r="I11" s="246" t="e">
        <f>IF(ISBLANK('Measured Data'!#REF!),"",'Measured Data'!#REF!)</f>
        <v>#REF!</v>
      </c>
      <c r="J11" s="246" t="e">
        <f>IF(ISBLANK('Measured Data'!#REF!),"",'Measured Data'!#REF!)</f>
        <v>#REF!</v>
      </c>
      <c r="K11" s="246" t="e">
        <f>IF(ISBLANK('Measured Data'!#REF!),"",'Measured Data'!#REF!)</f>
        <v>#REF!</v>
      </c>
      <c r="L11" s="241" t="e">
        <f>IF(ISBLANK('Measured Data'!#REF!),"",'Measured Data'!#REF!)</f>
        <v>#REF!</v>
      </c>
      <c r="M11" s="241" t="e">
        <f>IF(ISBLANK('Measured Data'!#REF!),"",'Measured Data'!#REF!)</f>
        <v>#REF!</v>
      </c>
      <c r="N11" s="241" t="e">
        <f>IF(ISBLANK('Measured Data'!#REF!),"",'Measured Data'!#REF!)</f>
        <v>#REF!</v>
      </c>
      <c r="O11" s="241" t="e">
        <f>IF(ISBLANK('Measured Data'!#REF!),"",'Measured Data'!#REF!)</f>
        <v>#REF!</v>
      </c>
      <c r="P11" s="241" t="e">
        <f>IF(ISBLANK('Measured Data'!#REF!),"",'Measured Data'!#REF!)</f>
        <v>#REF!</v>
      </c>
      <c r="Q11" s="241" t="e">
        <f>IF(ISBLANK('Measured Data'!#REF!),"",'Measured Data'!#REF!)</f>
        <v>#REF!</v>
      </c>
      <c r="R11" s="241" t="e">
        <f>IF(ISBLANK('Measured Data'!#REF!),"",'Measured Data'!#REF!)</f>
        <v>#REF!</v>
      </c>
      <c r="S11" s="241" t="e">
        <f>IF(ISBLANK('Measured Data'!#REF!),"",'Measured Data'!#REF!)</f>
        <v>#REF!</v>
      </c>
      <c r="T11" s="246" t="e">
        <f>IF(ISBLANK('Measured Data'!#REF!),"",'Measured Data'!#REF!)</f>
        <v>#REF!</v>
      </c>
      <c r="U11" s="246" t="e">
        <f>IF(ISBLANK('Measured Data'!#REF!),"",'Measured Data'!#REF!)</f>
        <v>#REF!</v>
      </c>
      <c r="V11" s="246" t="e">
        <f>IF(ISBLANK('Measured Data'!#REF!),"",'Measured Data'!#REF!)</f>
        <v>#REF!</v>
      </c>
      <c r="W11" s="246" t="e">
        <f>IF(ISBLANK('Measured Data'!#REF!),"",'Measured Data'!#REF!)</f>
        <v>#REF!</v>
      </c>
      <c r="X11" s="246" t="e">
        <f>IF(ISBLANK('Measured Data'!#REF!),"",'Measured Data'!#REF!)</f>
        <v>#REF!</v>
      </c>
      <c r="Y11" s="246" t="e">
        <f>IF(ISBLANK('Measured Data'!#REF!),"",'Measured Data'!#REF!)</f>
        <v>#REF!</v>
      </c>
      <c r="Z11" s="246" t="e">
        <f>IF(ISBLANK('Measured Data'!#REF!),"",'Measured Data'!#REF!)</f>
        <v>#REF!</v>
      </c>
      <c r="AA11" s="246" t="e">
        <f>IF(ISBLANK('Measured Data'!#REF!),"",'Measured Data'!#REF!)</f>
        <v>#REF!</v>
      </c>
      <c r="AB11" s="246" t="e">
        <f>IF(ISBLANK('Measured Data'!#REF!),"",'Measured Data'!#REF!)</f>
        <v>#REF!</v>
      </c>
      <c r="AC11" s="246" t="e">
        <f>IF(ISBLANK('Measured Data'!#REF!),"",'Measured Data'!#REF!)</f>
        <v>#REF!</v>
      </c>
      <c r="AD11" s="246" t="e">
        <f>IF(ISBLANK('Measured Data'!#REF!),"",'Measured Data'!#REF!)</f>
        <v>#REF!</v>
      </c>
      <c r="AE11" s="246" t="e">
        <f>IF(ISBLANK('Measured Data'!#REF!),"",'Measured Data'!#REF!)</f>
        <v>#REF!</v>
      </c>
      <c r="AF11" s="246" t="e">
        <f>IF(ISBLANK('Measured Data'!#REF!),"",'Measured Data'!#REF!)</f>
        <v>#REF!</v>
      </c>
      <c r="AG11" s="246" t="e">
        <f>IF(ISBLANK('Measured Data'!#REF!),"",'Measured Data'!#REF!)</f>
        <v>#REF!</v>
      </c>
      <c r="AH11" s="246" t="e">
        <f>IF(ISBLANK('Measured Data'!#REF!),"",'Measured Data'!#REF!)</f>
        <v>#REF!</v>
      </c>
      <c r="AI11" s="246" t="e">
        <f>IF(ISBLANK('Measured Data'!#REF!),"",'Measured Data'!#REF!)</f>
        <v>#REF!</v>
      </c>
      <c r="AJ11" s="246" t="e">
        <f>IF(ISBLANK('Measured Data'!#REF!),"",'Measured Data'!#REF!)</f>
        <v>#REF!</v>
      </c>
      <c r="AK11" s="246" t="e">
        <f>IF(ISBLANK('Measured Data'!#REF!),"",'Measured Data'!#REF!)</f>
        <v>#REF!</v>
      </c>
      <c r="AL11" s="246" t="e">
        <f>IF(ISBLANK('Measured Data'!#REF!),"",'Measured Data'!#REF!)</f>
        <v>#REF!</v>
      </c>
      <c r="AM11" s="246" t="e">
        <f>IF(ISBLANK('Measured Data'!#REF!),"",'Measured Data'!#REF!)</f>
        <v>#REF!</v>
      </c>
      <c r="AN11" s="246" t="e">
        <f>IF(ISBLANK('Measured Data'!#REF!),"",'Measured Data'!#REF!)</f>
        <v>#REF!</v>
      </c>
      <c r="AO11" s="246" t="e">
        <f>IF(ISBLANK('Measured Data'!#REF!),"",'Measured Data'!#REF!)</f>
        <v>#REF!</v>
      </c>
      <c r="AP11" s="246" t="e">
        <f>IF(ISBLANK('Measured Data'!#REF!),"",'Measured Data'!#REF!)</f>
        <v>#REF!</v>
      </c>
      <c r="AQ11" s="246" t="e">
        <f>IF(ISBLANK('Measured Data'!#REF!),"",'Measured Data'!#REF!)</f>
        <v>#REF!</v>
      </c>
      <c r="AR11" s="246" t="e">
        <f>IF(ISBLANK('Measured Data'!#REF!),"",'Measured Data'!#REF!)</f>
        <v>#REF!</v>
      </c>
      <c r="AS11" s="246" t="e">
        <f>IF(ISBLANK('Measured Data'!#REF!),"",'Measured Data'!#REF!)</f>
        <v>#REF!</v>
      </c>
      <c r="AT11" s="246" t="e">
        <f>IF(ISBLANK('Measured Data'!#REF!),"",'Measured Data'!#REF!)</f>
        <v>#REF!</v>
      </c>
      <c r="AU11" s="246" t="e">
        <f>IF(ISBLANK('Measured Data'!#REF!),"",'Measured Data'!#REF!)</f>
        <v>#REF!</v>
      </c>
      <c r="AV11" s="246" t="e">
        <f>IF(ISBLANK('Measured Data'!#REF!),"",'Measured Data'!#REF!)</f>
        <v>#REF!</v>
      </c>
      <c r="AW11" s="246" t="e">
        <f>IF(ISBLANK('Measured Data'!#REF!),"",'Measured Data'!#REF!)</f>
        <v>#REF!</v>
      </c>
      <c r="AX11" s="246" t="e">
        <f>IF(ISBLANK('Measured Data'!#REF!),"",'Measured Data'!#REF!)</f>
        <v>#REF!</v>
      </c>
      <c r="AY11" s="246" t="e">
        <f>IF(ISBLANK('Measured Data'!#REF!),"",'Measured Data'!#REF!)</f>
        <v>#REF!</v>
      </c>
      <c r="AZ11" s="246" t="e">
        <f>IF(ISBLANK('Measured Data'!#REF!),"",'Measured Data'!#REF!)</f>
        <v>#REF!</v>
      </c>
      <c r="BA11" s="246" t="e">
        <f>IF(ISBLANK('Measured Data'!#REF!),"",'Measured Data'!#REF!)</f>
        <v>#REF!</v>
      </c>
      <c r="BB11" s="246" t="e">
        <f>IF(ISBLANK('Measured Data'!#REF!),"",'Measured Data'!#REF!)</f>
        <v>#REF!</v>
      </c>
      <c r="BC11" s="246" t="e">
        <f>IF(ISBLANK('Measured Data'!#REF!),"",'Measured Data'!#REF!)</f>
        <v>#REF!</v>
      </c>
      <c r="BD11" s="246" t="e">
        <f>IF(ISBLANK('Measured Data'!#REF!),"",'Measured Data'!#REF!)</f>
        <v>#REF!</v>
      </c>
      <c r="BE11" s="246" t="e">
        <f>IF(ISBLANK('Measured Data'!#REF!),"",'Measured Data'!#REF!)</f>
        <v>#REF!</v>
      </c>
      <c r="BF11" s="246" t="e">
        <f>IF(ISBLANK('Measured Data'!#REF!),"",'Measured Data'!#REF!)</f>
        <v>#REF!</v>
      </c>
      <c r="BG11" s="246" t="e">
        <f>IF(ISBLANK('Measured Data'!#REF!),"",'Measured Data'!#REF!)</f>
        <v>#REF!</v>
      </c>
      <c r="BH11" s="246" t="e">
        <f>IF(ISBLANK('Measured Data'!#REF!),"",'Measured Data'!#REF!)</f>
        <v>#REF!</v>
      </c>
      <c r="BI11" s="246" t="e">
        <f>IF(ISBLANK('Measured Data'!#REF!),"",'Measured Data'!#REF!)</f>
        <v>#REF!</v>
      </c>
      <c r="BJ11" s="246" t="e">
        <f>IF(ISBLANK('Measured Data'!#REF!),"",'Measured Data'!#REF!)</f>
        <v>#REF!</v>
      </c>
      <c r="BK11" s="246" t="e">
        <f>IF(ISBLANK('Measured Data'!#REF!),"",'Measured Data'!#REF!)</f>
        <v>#REF!</v>
      </c>
      <c r="BL11" s="246" t="e">
        <f>IF(ISBLANK('Measured Data'!#REF!),"",'Measured Data'!#REF!)</f>
        <v>#REF!</v>
      </c>
      <c r="BM11" s="246" t="e">
        <f>IF(ISBLANK('Measured Data'!#REF!),"",'Measured Data'!#REF!)</f>
        <v>#REF!</v>
      </c>
      <c r="BN11" s="241">
        <f>IF(ISBLANK('In Process Calc.'!B11),"",ROUND('In Process Calc.'!B11,2))</f>
        <v>7.85</v>
      </c>
      <c r="BO11" s="241">
        <f>IF(ISBLANK('In Process Calc.'!C11),"",ROUND('In Process Calc.'!C11,2))</f>
        <v>188.42</v>
      </c>
      <c r="BP11" s="241">
        <f>IF(ISBLANK('In Process Calc.'!D11),"",'In Process Calc.'!D11)</f>
        <v>775.6</v>
      </c>
      <c r="BQ11" s="241">
        <f>IF(ISBLANK('In Process Calc.'!E11),"",'In Process Calc.'!E11)</f>
        <v>0</v>
      </c>
      <c r="BR11" s="241">
        <f>IF(ISBLANK('In Process Calc.'!G11),"",'In Process Calc.'!G11)</f>
        <v>0</v>
      </c>
      <c r="BS11" s="241">
        <f>IF(ISBLANK('In Process Calc.'!I11),"",'In Process Calc.'!I11)</f>
        <v>738.6</v>
      </c>
      <c r="BT11" s="246">
        <f>IF(ISBLANK('In Process Calc.'!J11),"",'In Process Calc.'!J11)</f>
        <v>356.73669877905667</v>
      </c>
      <c r="BU11" s="246">
        <f>IF(ISBLANK('In Process Calc.'!K11),"",'In Process Calc.'!K11)</f>
        <v>3053.1349226575476</v>
      </c>
      <c r="BV11" s="246">
        <f>IF(ISBLANK('In Process Calc.'!L11),"",'In Process Calc.'!L11)</f>
        <v>0</v>
      </c>
      <c r="BW11" s="246">
        <f>IF(ISBLANK('In Process Calc.'!M11),"",'In Process Calc.'!M11)</f>
        <v>348.85237000000001</v>
      </c>
      <c r="BX11" s="246">
        <f>IF(ISBLANK('In Process Calc.'!N11),"",'In Process Calc.'!N11)</f>
        <v>-0.6168011264168578</v>
      </c>
      <c r="BY11" s="246">
        <f>IF(ISBLANK('In Process Calc.'!O11),"",'In Process Calc.'!O11)</f>
        <v>0.38401871412169974</v>
      </c>
      <c r="BZ11" s="246">
        <f>IF(ISBLANK('In Process Calc.'!P11),"",'In Process Calc.'!P11)</f>
        <v>5.0163244020587356</v>
      </c>
      <c r="CA11" s="246">
        <f>IF(ISBLANK('In Process Calc.'!Q11),"",'In Process Calc.'!Q11)</f>
        <v>1.6077122680489802</v>
      </c>
      <c r="CB11" s="246">
        <f>IF(ISBLANK('In Process Calc.'!R11),"",'In Process Calc.'!R11)</f>
        <v>0.67164555921052627</v>
      </c>
      <c r="CC11" s="246">
        <f>IF(ISBLANK('In Process Calc.'!S11),"",'In Process Calc.'!S11)</f>
        <v>13.782997788478699</v>
      </c>
      <c r="CD11" s="246">
        <f>IF(ISBLANK('In Process Calc.'!T11),"",'In Process Calc.'!T11)</f>
        <v>-0.2708379486356341</v>
      </c>
      <c r="CE11" s="246">
        <f>IF(ISBLANK('In Process Calc.'!U11),"",'In Process Calc.'!U11)</f>
        <v>-0.85370158908507121</v>
      </c>
      <c r="CF11" s="246">
        <f>IF(ISBLANK('In Process Calc.'!V11),"",'In Process Calc.'!V11)</f>
        <v>-1.9089607649305731</v>
      </c>
      <c r="CG11" s="246">
        <f>IF(ISBLANK('In Process Calc.'!W11),"",'In Process Calc.'!W11)</f>
        <v>0.32682052102317144</v>
      </c>
      <c r="CH11" s="246">
        <f>IF(ISBLANK('In Process Calc.'!X11),"",'In Process Calc.'!X11)</f>
        <v>0.70834260882823785</v>
      </c>
      <c r="CI11" s="246">
        <f>IF(ISBLANK('In Process Calc.'!Y11),"",'In Process Calc.'!Y11)</f>
        <v>-0.39430130235581651</v>
      </c>
      <c r="CJ11" s="246">
        <f>IF(ISBLANK('In Process Calc.'!Z11),"",'In Process Calc.'!Z11)</f>
        <v>1.4118524052755959</v>
      </c>
      <c r="CK11" s="246">
        <f>IF(ISBLANK('In Process Calc.'!AA11),"",'In Process Calc.'!AA11)</f>
        <v>0.67090574066050546</v>
      </c>
      <c r="CL11" s="246">
        <f>IF(ISBLANK('In Process Calc.'!AB11),"",'In Process Calc.'!AB11)</f>
        <v>0.19395361265660044</v>
      </c>
      <c r="CM11" s="246">
        <f>IF(ISBLANK('In Process Calc.'!AC11),"",'In Process Calc.'!AC11)</f>
        <v>4.567794000000001</v>
      </c>
      <c r="CN11" s="246">
        <f>IF(ISBLANK('In Process Calc.'!AD11),"",'In Process Calc.'!AD11)</f>
        <v>0.31243729952476018</v>
      </c>
      <c r="CO11" s="246">
        <f>IF(ISBLANK('In Process Calc.'!AE11),"",'In Process Calc.'!AE11)</f>
        <v>0.42732223450632179</v>
      </c>
      <c r="CP11" s="246">
        <f>IF(ISBLANK('In Process Calc.'!AF11),"",'In Process Calc.'!AF11)</f>
        <v>2.7375518060682431</v>
      </c>
      <c r="CQ11" s="246">
        <f>IF(ISBLANK('In Process Calc.'!AG11),"",'In Process Calc.'!AG11)</f>
        <v>0.5622604837785341</v>
      </c>
      <c r="CR11" s="246">
        <f>IF(ISBLANK('In Process Calc.'!AH11),"",'In Process Calc.'!AH11)</f>
        <v>0.17796867032455441</v>
      </c>
      <c r="CS11" s="246">
        <f>IF(ISBLANK('In Process Calc.'!AI11),"",'In Process Calc.'!AI11)</f>
        <v>0.12007923076187405</v>
      </c>
      <c r="CT11" s="246">
        <f>IF(ISBLANK('In Process Calc.'!AJ11),"",'In Process Calc.'!AJ11)</f>
        <v>0.91889679734535346</v>
      </c>
      <c r="CU11" s="246">
        <f>IF(ISBLANK('In Process Calc.'!AK11),"",'In Process Calc.'!AK11)</f>
        <v>0</v>
      </c>
      <c r="CV11" s="246">
        <f>IF(ISBLANK('In Process Calc.'!AL11),"",'In Process Calc.'!AL11)</f>
        <v>16.101700533155686</v>
      </c>
      <c r="CW11" s="246">
        <f>IF(ISBLANK('In Process Calc.'!AM11),"",'In Process Calc.'!AM11)</f>
        <v>20.052693406738829</v>
      </c>
      <c r="CX11" s="246">
        <f>IF(ISBLANK('In Process Calc.'!AN11),"",'In Process Calc.'!AN11)</f>
        <v>67.960308857945236</v>
      </c>
      <c r="CY11" s="246">
        <f>IF(ISBLANK('In Process Calc.'!AO11),"",'In Process Calc.'!AO11)</f>
        <v>0</v>
      </c>
      <c r="CZ11" s="246">
        <f>IF(ISBLANK('In Process Calc.'!AP11),"",'In Process Calc.'!AP11)</f>
        <v>0</v>
      </c>
      <c r="DA11" s="246">
        <f>IF(ISBLANK('In Process Calc.'!AQ11),"",'In Process Calc.'!AQ11)</f>
        <v>1.6797207021854168E-3</v>
      </c>
      <c r="DB11" s="246">
        <f>IF(ISBLANK('In Process Calc.'!AR11),"",'In Process Calc.'!AR11)</f>
        <v>1.9818366585179189E-3</v>
      </c>
      <c r="DC11" s="246">
        <f>IF(ISBLANK('In Process Calc.'!AS11),"",'In Process Calc.'!AS11)</f>
        <v>3.0211595633250222E-4</v>
      </c>
      <c r="DD11" s="246">
        <f>IF(ISBLANK('In Process Calc.'!AT11),"",'In Process Calc.'!AT11)</f>
        <v>1.0127875988389108</v>
      </c>
      <c r="DE11" s="246">
        <f>IF(ISBLANK('In Process Calc.'!AU11),"",'In Process Calc.'!AU11)</f>
        <v>1.8350306762231938E-3</v>
      </c>
      <c r="DF11" s="246">
        <f>IF(ISBLANK('In Process Calc.'!AV11),"",'In Process Calc.'!AV11)</f>
        <v>7.1229811721697798E-4</v>
      </c>
      <c r="DG11" s="246">
        <f>IF(ISBLANK('In Process Calc.'!AW11),"",'In Process Calc.'!AW11)</f>
        <v>6.5340880473510913E-3</v>
      </c>
      <c r="DH11" s="246">
        <f>IF(ISBLANK('In Process Calc.'!AX11),"",'In Process Calc.'!AX11)</f>
        <v>7.0377297224004584E-3</v>
      </c>
      <c r="DI11" s="246">
        <f>IF(ISBLANK('In Process Calc.'!AY11),"",'In Process Calc.'!AY11)</f>
        <v>8.9467570714141156E-4</v>
      </c>
      <c r="DJ11" s="246">
        <f>IF(ISBLANK('In Process Calc.'!AZ11),"",'In Process Calc.'!AZ11)</f>
        <v>3.948489664089317E-2</v>
      </c>
      <c r="DK11" s="246">
        <f>IF(ISBLANK('In Process Calc.'!BA11),"",'In Process Calc.'!BA11)</f>
        <v>-1.1105127180251274E-4</v>
      </c>
      <c r="DL11" s="246">
        <f>IF(ISBLANK('In Process Calc.'!BB11),"",'In Process Calc.'!BB11)</f>
        <v>-2.2210254360502071E-4</v>
      </c>
      <c r="DM11" s="246">
        <f>IF(ISBLANK('In Process Calc.'!BC11),"",'In Process Calc.'!BC11)</f>
        <v>-3.4076135214306039E-3</v>
      </c>
      <c r="DN11" s="246">
        <f>IF(ISBLANK('In Process Calc.'!BD11),"",'In Process Calc.'!BD11)</f>
        <v>4.8514639144108234E-4</v>
      </c>
      <c r="DO11" s="246">
        <f>IF(ISBLANK('In Process Calc.'!BE11),"",'In Process Calc.'!BE11)</f>
        <v>1.3673913006006517E-3</v>
      </c>
      <c r="DP11" s="246">
        <f>IF(ISBLANK('In Process Calc.'!BF11),"",'In Process Calc.'!BF11)</f>
        <v>-3.6984215742399706E-3</v>
      </c>
      <c r="DQ11" s="246">
        <f>IF(ISBLANK('In Process Calc.'!BG11),"",'In Process Calc.'!BG11)</f>
        <v>3.2189736191189093E-3</v>
      </c>
      <c r="DR11" s="246">
        <f>IF(ISBLANK('In Process Calc.'!BH11),"",'In Process Calc.'!BH11)</f>
        <v>1.512507965814083E-3</v>
      </c>
      <c r="DS11" s="246">
        <f>IF(ISBLANK('In Process Calc.'!BI11),"",'In Process Calc.'!BI11)</f>
        <v>2.443550117567113E-4</v>
      </c>
      <c r="DT11" s="246">
        <f>IF(ISBLANK('In Process Calc.'!BJ11),"",'In Process Calc.'!BJ11)</f>
        <v>1.1327229723856252E-2</v>
      </c>
      <c r="DU11" s="246">
        <f>IF(ISBLANK('In Process Calc.'!BK11),"",'In Process Calc.'!BK11)</f>
        <v>4.7347317589922143E-4</v>
      </c>
      <c r="DV11" s="246">
        <f>IF(ISBLANK('In Process Calc.'!BL11),"",'In Process Calc.'!BL11)</f>
        <v>1.026679864297589E-3</v>
      </c>
      <c r="DW11" s="246">
        <f>IF(ISBLANK('In Process Calc.'!BM11),"",'In Process Calc.'!BM11)</f>
        <v>5.1481824181241788E-3</v>
      </c>
      <c r="DX11" s="246">
        <f>IF(ISBLANK('In Process Calc.'!BN11),"",'In Process Calc.'!BN11)</f>
        <v>1.2835599421425091E-3</v>
      </c>
      <c r="DY11" s="246">
        <f>IF(ISBLANK('In Process Calc.'!BO11),"",'In Process Calc.'!BO11)</f>
        <v>3.1673834240207566E-4</v>
      </c>
      <c r="DZ11" s="246">
        <f>IF(ISBLANK('In Process Calc.'!BP11),"",'In Process Calc.'!BP11)</f>
        <v>-1.8434934653158972E-3</v>
      </c>
      <c r="EA11" s="246">
        <f>IF(ISBLANK('In Process Calc.'!BQ11),"",'In Process Calc.'!BQ11)</f>
        <v>2.0832111700261479E-3</v>
      </c>
      <c r="EB11" s="246">
        <f>IF(ISBLANK('In Process Calc.'!BR11),"",'In Process Calc.'!BR11)</f>
        <v>0</v>
      </c>
      <c r="EC11" s="246">
        <f>IF(ISBLANK('In Process Calc.'!BS11),"",'In Process Calc.'!BS11)</f>
        <v>2.8305282821841762E-2</v>
      </c>
      <c r="ED11" s="246">
        <f>IF(ISBLANK('In Process Calc.'!BT11),"",'In Process Calc.'!BT11)</f>
        <v>3.7797481869474819E-2</v>
      </c>
      <c r="EE11" s="246">
        <f>IF(ISBLANK('In Process Calc.'!BU11),"",'In Process Calc.'!BU11)</f>
        <v>0.12674411361397861</v>
      </c>
      <c r="EF11" s="246">
        <f>IF(ISBLANK('In Process Calc.'!BV11),"",'In Process Calc.'!BV11)</f>
        <v>0.15181655092172056</v>
      </c>
      <c r="EG11" s="246">
        <f>IF(ISBLANK('In Process Calc.'!BW11),"",'In Process Calc.'!BW11)</f>
        <v>-9.3666740674955715E-2</v>
      </c>
      <c r="EH11" s="246">
        <f>IF(ISBLANK('In Process Calc.'!BX11),"",'In Process Calc.'!BX11)</f>
        <v>0</v>
      </c>
      <c r="EI11" s="246">
        <f>IF(ISBLANK('In Process Calc.'!BY11),"",'In Process Calc.'!BY11)</f>
        <v>-2.8125000000000177E-3</v>
      </c>
      <c r="EJ11" s="246">
        <f>IF(ISBLANK('In Process Calc.'!BZ11),"",'In Process Calc.'!BZ11)</f>
        <v>-101.99999999999957</v>
      </c>
      <c r="EK11" s="246">
        <f>IF(ISBLANK('Post Process Calc.'!A11),"",'Post Process Calc.'!A11)</f>
        <v>3.0755735503717041</v>
      </c>
      <c r="EL11" s="246">
        <f>IF(ISBLANK('Post Process Calc.'!B11),"",'Post Process Calc.'!B11)</f>
        <v>2.5094464679544801E-3</v>
      </c>
      <c r="EM11" s="246">
        <f>IF(ISBLANK('Post Process Calc.'!C11),"",'Post Process Calc.'!C11)</f>
        <v>0</v>
      </c>
      <c r="EN11" s="246">
        <f>IF(ISBLANK('Post Process Calc.'!D11),"",'Post Process Calc.'!D11)</f>
        <v>0.95723148173006933</v>
      </c>
      <c r="EO11" s="246">
        <f>IF(ISBLANK('Post Process Calc.'!E11),"",'Post Process Calc.'!E11)</f>
        <v>5.5800455847837473E-4</v>
      </c>
      <c r="EP11" s="246">
        <f>IF(ISBLANK('Post Process Calc.'!F11),"",'Post Process Calc.'!F11)</f>
        <v>9.0822014853475476E-4</v>
      </c>
      <c r="EQ11" s="246">
        <f>IF(ISBLANK('Post Process Calc.'!G11),"",'Post Process Calc.'!G11)</f>
        <v>3.0998395711594635E-3</v>
      </c>
      <c r="ER11" s="246">
        <f>IF(ISBLANK('Post Process Calc.'!H11),"",'Post Process Calc.'!H11)</f>
        <v>8.6526643960113669E-3</v>
      </c>
      <c r="ES11" s="246">
        <f>IF(ISBLANK('Post Process Calc.'!I11),"",'Post Process Calc.'!I11)</f>
        <v>1.212349705324086E-3</v>
      </c>
      <c r="ET11" s="246">
        <f>IF(ISBLANK('Post Process Calc.'!J11),"",'Post Process Calc.'!J11)</f>
        <v>3.9845257699464419E-2</v>
      </c>
      <c r="EU11" s="246">
        <f>IF(ISBLANK('Post Process Calc.'!K11),"",'Post Process Calc.'!K11)</f>
        <v>-2.4804468954868773E-4</v>
      </c>
      <c r="EV11" s="246">
        <f>IF(ISBLANK('Post Process Calc.'!L11),"",'Post Process Calc.'!L11)</f>
        <v>-8.9455985795282365E-4</v>
      </c>
      <c r="EW11" s="246">
        <f>IF(ISBLANK('Post Process Calc.'!M11),"",'Post Process Calc.'!M11)</f>
        <v>-3.0912342882600434E-3</v>
      </c>
      <c r="EX11" s="246">
        <f>IF(ISBLANK('Post Process Calc.'!N11),"",'Post Process Calc.'!N11)</f>
        <v>3.7499482878037595E-4</v>
      </c>
      <c r="EY11" s="246">
        <f>IF(ISBLANK('Post Process Calc.'!O11),"",'Post Process Calc.'!O11)</f>
        <v>1.6027638642167185E-3</v>
      </c>
      <c r="EZ11" s="246">
        <f>IF(ISBLANK('Post Process Calc.'!P11),"",'Post Process Calc.'!P11)</f>
        <v>-4.1447103191398892E-3</v>
      </c>
      <c r="FA11" s="246">
        <f>IF(ISBLANK('Post Process Calc.'!Q11),"",'Post Process Calc.'!Q11)</f>
        <v>3.4749358207483137E-3</v>
      </c>
      <c r="FB11" s="246">
        <f>IF(ISBLANK('Post Process Calc.'!R11),"",'Post Process Calc.'!R11)</f>
        <v>1.7203575826864803E-3</v>
      </c>
      <c r="FC11" s="246">
        <f>IF(ISBLANK('Post Process Calc.'!S11),"",'Post Process Calc.'!S11)</f>
        <v>4.2347709900046111E-4</v>
      </c>
      <c r="FD11" s="246">
        <f>IF(ISBLANK('Post Process Calc.'!T11),"",'Post Process Calc.'!T11)</f>
        <v>9.1418413805644163E-3</v>
      </c>
      <c r="FE11" s="246">
        <f>IF(ISBLANK('Post Process Calc.'!U11),"",'Post Process Calc.'!U11)</f>
        <v>7.6580896667041221E-4</v>
      </c>
      <c r="FF11" s="246">
        <f>IF(ISBLANK('Post Process Calc.'!V11),"",'Post Process Calc.'!V11)</f>
        <v>1.2612627841787124E-3</v>
      </c>
      <c r="FG11" s="246">
        <f>IF(ISBLANK('Post Process Calc.'!W11),"",'Post Process Calc.'!W11)</f>
        <v>5.6785820476009689E-3</v>
      </c>
      <c r="FH11" s="246">
        <f>IF(ISBLANK('Post Process Calc.'!X11),"",'Post Process Calc.'!X11)</f>
        <v>1.6034515440871506E-3</v>
      </c>
      <c r="FI11" s="246">
        <f>IF(ISBLANK('Post Process Calc.'!Y11),"",'Post Process Calc.'!Y11)</f>
        <v>4.1787996548755255E-4</v>
      </c>
      <c r="FJ11" s="246">
        <f>IF(ISBLANK('Post Process Calc.'!Z11),"",'Post Process Calc.'!Z11)</f>
        <v>-2.2481797854791938E-4</v>
      </c>
      <c r="FK11" s="246">
        <f>IF(ISBLANK('Post Process Calc.'!AA11),"",'Post Process Calc.'!AA11)</f>
        <v>2.3031450189416112E-3</v>
      </c>
      <c r="FL11" s="246">
        <f>IF(ISBLANK('Post Process Calc.'!AB11),"",'Post Process Calc.'!AB11)</f>
        <v>0</v>
      </c>
      <c r="FM11" s="246">
        <f>IF(ISBLANK('Post Process Calc.'!AC11),"",'Post Process Calc.'!AC11)</f>
        <v>3.4080382860812851E-2</v>
      </c>
      <c r="FN11" s="246">
        <f>IF(ISBLANK('Post Process Calc.'!AD11),"",'Post Process Calc.'!AD11)</f>
        <v>4.3439431900428677E-2</v>
      </c>
      <c r="FO11" s="246">
        <f>IF(ISBLANK('Post Process Calc.'!AE11),"",'Post Process Calc.'!AE11)</f>
        <v>0.14559976893262891</v>
      </c>
      <c r="FP11" s="246">
        <f>IF(ISBLANK('Post Process Calc.'!AF11),"",'Post Process Calc.'!AF11)</f>
        <v>-0.10402016597311656</v>
      </c>
      <c r="FQ11" s="246">
        <f>IF(ISBLANK('Post Process Calc.'!AG11),"",'Post Process Calc.'!AG11)</f>
        <v>0</v>
      </c>
      <c r="FR11" s="246">
        <f>IF(ISBLANK('Post Process Calc.'!AH11),"",'Post Process Calc.'!AH11)</f>
        <v>-6.2251997821066128E-3</v>
      </c>
      <c r="FS11" s="246">
        <f>IF(ISBLANK('Post Process Calc.'!AI11),"",'Post Process Calc.'!AI11)</f>
        <v>-36.855622255803219</v>
      </c>
    </row>
    <row r="12" spans="1:175" x14ac:dyDescent="0.15">
      <c r="A12" s="241" t="str">
        <f>IF('Measured Data'!B14&lt;&gt;0,'Measured Data'!$B$1,"")</f>
        <v>NIIMBL-FB01-B3</v>
      </c>
      <c r="B12" s="241">
        <f>IF(ISBLANK('Measured Data'!A14),"",'Measured Data'!A14)</f>
        <v>7</v>
      </c>
      <c r="C12" s="248">
        <f>IF(ISBLANK('Measured Data'!B14),"",'Measured Data'!B14)</f>
        <v>43707</v>
      </c>
      <c r="D12" s="249">
        <f>IF(ISBLANK('Measured Data'!C14),"",'Measured Data'!C14)</f>
        <v>0.44861111111111113</v>
      </c>
      <c r="E12" s="241">
        <f>IF(ISBLANK('Measured Data'!D14),"",'Measured Data'!D14)</f>
        <v>11</v>
      </c>
      <c r="F12" s="241" t="e">
        <f>IF(ISBLANK('Measured Data'!#REF!),"",'Measured Data'!#REF!)</f>
        <v>#REF!</v>
      </c>
      <c r="G12" s="241" t="str">
        <f>IF(ISBLANK('Measured Data'!G14),"",'Measured Data'!G14)</f>
        <v/>
      </c>
      <c r="H12" s="246">
        <f>IF(ISBLANK('Measured Data'!H14),"",'Measured Data'!H14)</f>
        <v>3.8141556812286379</v>
      </c>
      <c r="I12" s="246">
        <f>IF(ISBLANK('Measured Data'!I14),"",'Measured Data'!I14)</f>
        <v>9.9026448629025321E-2</v>
      </c>
      <c r="J12" s="246">
        <f>IF(ISBLANK('Measured Data'!J14),"",'Measured Data'!J14)</f>
        <v>3.9131821298576632</v>
      </c>
      <c r="K12" s="246">
        <f>IF(ISBLANK('Measured Data'!K14),"",'Measured Data'!K14)</f>
        <v>97.469413757324219</v>
      </c>
      <c r="L12" s="241">
        <f>IF(ISBLANK('Measured Data'!L14),"",'Measured Data'!L14)</f>
        <v>6.9880000000000004</v>
      </c>
      <c r="M12" s="241">
        <f>IF(ISBLANK('Measured Data'!M14),"",'Measured Data'!M14)</f>
        <v>25.1</v>
      </c>
      <c r="N12" s="241" t="str">
        <f>IF(ISBLANK('Measured Data'!N14),"",'Measured Data'!N14)</f>
        <v/>
      </c>
      <c r="O12" s="241" t="str">
        <f>IF(ISBLANK('Measured Data'!O14),"",'Measured Data'!O14)</f>
        <v/>
      </c>
      <c r="P12" s="241" t="str">
        <f>IF(ISBLANK('Measured Data'!P14),"",'Measured Data'!P14)</f>
        <v/>
      </c>
      <c r="Q12" s="241" t="str">
        <f>IF(ISBLANK('Measured Data'!Q14),"",'Measured Data'!Q14)</f>
        <v/>
      </c>
      <c r="R12" s="241">
        <f>IF(ISBLANK('Measured Data'!R14),"",'Measured Data'!R14)</f>
        <v>361</v>
      </c>
      <c r="S12" s="241">
        <f>IF(ISBLANK('Measured Data'!S14),"",'Measured Data'!S14)</f>
        <v>331.75</v>
      </c>
      <c r="T12" s="246" t="str">
        <f>IF(ISBLANK('Measured Data'!T14),"",'Measured Data'!T14)</f>
        <v/>
      </c>
      <c r="U12" s="246" t="str">
        <f>IF(ISBLANK('Measured Data'!U14),"",'Measured Data'!U14)</f>
        <v/>
      </c>
      <c r="V12" s="246" t="str">
        <f>IF(ISBLANK('Measured Data'!V14),"",'Measured Data'!V14)</f>
        <v/>
      </c>
      <c r="W12" s="246" t="str">
        <f>IF(ISBLANK('Measured Data'!W14),"",'Measured Data'!W14)</f>
        <v/>
      </c>
      <c r="X12" s="246" t="str">
        <f>IF(ISBLANK('Measured Data'!X14),"",'Measured Data'!X14)</f>
        <v/>
      </c>
      <c r="Y12" s="246">
        <f>IF(ISBLANK('Measured Data'!Y14),"",'Measured Data'!Y14)</f>
        <v>33.05555555555555</v>
      </c>
      <c r="Z12" s="246">
        <f>IF(ISBLANK('Measured Data'!Z14),"",'Measured Data'!Z14)</f>
        <v>0.43</v>
      </c>
      <c r="AA12" s="246">
        <f>IF(ISBLANK('Measured Data'!AA14),"",'Measured Data'!AA14)</f>
        <v>3.13</v>
      </c>
      <c r="AB12" s="246" t="str">
        <f>IF(ISBLANK('Measured Data'!AB14),"",'Measured Data'!AB14)</f>
        <v/>
      </c>
      <c r="AC12" s="246" t="str">
        <f>IF(ISBLANK('Measured Data'!AC14),"",'Measured Data'!AC14)</f>
        <v/>
      </c>
      <c r="AD12" s="246" t="str">
        <f>IF(ISBLANK('Measured Data'!AD14),"",'Measured Data'!AD14)</f>
        <v/>
      </c>
      <c r="AE12" s="246">
        <f>IF(ISBLANK('Measured Data'!AE14),"",'Measured Data'!AE14)</f>
        <v>1.2211367673179396</v>
      </c>
      <c r="AF12" s="246" t="str">
        <f>IF(ISBLANK('Measured Data'!AF14),"",'Measured Data'!AF14)</f>
        <v/>
      </c>
      <c r="AG12" s="246" t="str">
        <f>IF(ISBLANK('Measured Data'!AG14),"",'Measured Data'!AG14)</f>
        <v/>
      </c>
      <c r="AH12" s="246" t="str">
        <f>IF(ISBLANK('Measured Data'!AH14),"",'Measured Data'!AH14)</f>
        <v/>
      </c>
      <c r="AI12" s="246">
        <f>IF(ISBLANK('Measured Data'!AI14),"",'Measured Data'!AI14)</f>
        <v>4.7699999999999996</v>
      </c>
      <c r="AJ12" s="246" t="str">
        <f>IF(ISBLANK('Measured Data'!AJ14),"",'Measured Data'!AJ14)</f>
        <v/>
      </c>
      <c r="AK12" s="246" t="str">
        <f>IF(ISBLANK('Measured Data'!AK14),"",'Measured Data'!AK14)</f>
        <v/>
      </c>
      <c r="AL12" s="246" t="str">
        <f>IF(ISBLANK('Measured Data'!AL14),"",'Measured Data'!AL14)</f>
        <v/>
      </c>
      <c r="AM12" s="246" t="str">
        <f>IF(ISBLANK('Measured Data'!AM14),"",'Measured Data'!AM14)</f>
        <v/>
      </c>
      <c r="AN12" s="246" t="str">
        <f>IF(ISBLANK('Measured Data'!AN14),"",'Measured Data'!AN14)</f>
        <v/>
      </c>
      <c r="AO12" s="246" t="str">
        <f>IF(ISBLANK('Measured Data'!AO14),"",'Measured Data'!AO14)</f>
        <v/>
      </c>
      <c r="AP12" s="246" t="str">
        <f>IF(ISBLANK('Measured Data'!AP14),"",'Measured Data'!AP14)</f>
        <v/>
      </c>
      <c r="AQ12" s="246" t="str">
        <f>IF(ISBLANK('Measured Data'!BN14),"",'Measured Data'!BN14)</f>
        <v/>
      </c>
      <c r="AR12" s="246" t="str">
        <f>IF(ISBLANK('Measured Data'!BO14),"",'Measured Data'!BO14)</f>
        <v/>
      </c>
      <c r="AS12" s="246" t="str">
        <f>IF(ISBLANK('Measured Data'!BP14),"",'Measured Data'!BP14)</f>
        <v/>
      </c>
      <c r="AT12" s="246" t="str">
        <f>IF(ISBLANK('Measured Data'!BQ14),"",'Measured Data'!BQ14)</f>
        <v/>
      </c>
      <c r="AU12" s="246" t="str">
        <f>IF(ISBLANK('Measured Data'!BR14),"",'Measured Data'!BR14)</f>
        <v/>
      </c>
      <c r="AV12" s="246" t="str">
        <f>IF(ISBLANK('Measured Data'!BS14),"",'Measured Data'!BS14)</f>
        <v/>
      </c>
      <c r="AW12" s="246" t="str">
        <f>IF(ISBLANK('Measured Data'!BT14),"",'Measured Data'!BT14)</f>
        <v/>
      </c>
      <c r="AX12" s="246" t="str">
        <f>IF(ISBLANK('Measured Data'!BU14),"",'Measured Data'!BU14)</f>
        <v/>
      </c>
      <c r="AY12" s="246" t="str">
        <f>IF(ISBLANK('Measured Data'!BV14),"",'Measured Data'!BV14)</f>
        <v/>
      </c>
      <c r="AZ12" s="246" t="str">
        <f>IF(ISBLANK('Measured Data'!BW14),"",'Measured Data'!BW14)</f>
        <v/>
      </c>
      <c r="BA12" s="246" t="str">
        <f>IF(ISBLANK('Measured Data'!BX14),"",'Measured Data'!BX14)</f>
        <v/>
      </c>
      <c r="BB12" s="246" t="str">
        <f>IF(ISBLANK('Measured Data'!BY14),"",'Measured Data'!BY14)</f>
        <v/>
      </c>
      <c r="BC12" s="246" t="str">
        <f>IF(ISBLANK('Measured Data'!BZ14),"",'Measured Data'!BZ14)</f>
        <v/>
      </c>
      <c r="BD12" s="246" t="str">
        <f>IF(ISBLANK('Measured Data'!CA14),"",'Measured Data'!CA14)</f>
        <v/>
      </c>
      <c r="BE12" s="246" t="str">
        <f>IF(ISBLANK('Measured Data'!CB14),"",'Measured Data'!CB14)</f>
        <v/>
      </c>
      <c r="BF12" s="246" t="str">
        <f>IF(ISBLANK('Measured Data'!CC14),"",'Measured Data'!CC14)</f>
        <v/>
      </c>
      <c r="BG12" s="246" t="str">
        <f>IF(ISBLANK('Measured Data'!CD14),"",'Measured Data'!CD14)</f>
        <v/>
      </c>
      <c r="BH12" s="246" t="str">
        <f>IF(ISBLANK('Measured Data'!CE14),"",'Measured Data'!CE14)</f>
        <v/>
      </c>
      <c r="BI12" s="246" t="str">
        <f>IF(ISBLANK('Measured Data'!CF14),"",'Measured Data'!CF14)</f>
        <v/>
      </c>
      <c r="BJ12" s="246" t="str">
        <f>IF(ISBLANK('Measured Data'!CG14),"",'Measured Data'!CG14)</f>
        <v/>
      </c>
      <c r="BK12" s="246" t="str">
        <f>IF(ISBLANK('Measured Data'!CH14),"",'Measured Data'!CH14)</f>
        <v/>
      </c>
      <c r="BL12" s="246" t="str">
        <f>IF(ISBLANK('Measured Data'!CI14),"",'Measured Data'!CI14)</f>
        <v/>
      </c>
      <c r="BM12" s="246" t="str">
        <f>IF(ISBLANK('Measured Data'!CJ14),"",'Measured Data'!CJ14)</f>
        <v/>
      </c>
      <c r="BN12" s="241">
        <f>IF(ISBLANK('In Process Calc.'!B12),"",ROUND('In Process Calc.'!B12,2))</f>
        <v>8.86</v>
      </c>
      <c r="BO12" s="241">
        <f>IF(ISBLANK('In Process Calc.'!C12),"",ROUND('In Process Calc.'!C12,2))</f>
        <v>212.58</v>
      </c>
      <c r="BP12" s="241">
        <f>IF(ISBLANK('In Process Calc.'!D12),"",'In Process Calc.'!D12)</f>
        <v>738.6</v>
      </c>
      <c r="BQ12" s="241">
        <f>IF(ISBLANK('In Process Calc.'!E12),"",'In Process Calc.'!E12)</f>
        <v>37</v>
      </c>
      <c r="BR12" s="241">
        <f>IF(ISBLANK('In Process Calc.'!G12),"",'In Process Calc.'!G12)</f>
        <v>0</v>
      </c>
      <c r="BS12" s="241">
        <f>IF(ISBLANK('In Process Calc.'!I12),"",'In Process Calc.'!I12)</f>
        <v>719.6</v>
      </c>
      <c r="BT12" s="246">
        <f>IF(ISBLANK('In Process Calc.'!J12),"",'In Process Calc.'!J12)</f>
        <v>448.91212774215609</v>
      </c>
      <c r="BU12" s="246">
        <f>IF(ISBLANK('In Process Calc.'!K12),"",'In Process Calc.'!K12)</f>
        <v>3139.9375532727813</v>
      </c>
      <c r="BV12" s="246">
        <f>IF(ISBLANK('In Process Calc.'!L12),"",'In Process Calc.'!L12)</f>
        <v>0</v>
      </c>
      <c r="BW12" s="246">
        <f>IF(ISBLANK('In Process Calc.'!M12),"",'In Process Calc.'!M12)</f>
        <v>418.61314000000004</v>
      </c>
      <c r="BX12" s="246">
        <f>IF(ISBLANK('In Process Calc.'!N12),"",'In Process Calc.'!N12)</f>
        <v>-0.26611328266335016</v>
      </c>
      <c r="BY12" s="246">
        <f>IF(ISBLANK('In Process Calc.'!O12),"",'In Process Calc.'!O12)</f>
        <v>0.48704959816303128</v>
      </c>
      <c r="BZ12" s="246">
        <f>IF(ISBLANK('In Process Calc.'!P12),"",'In Process Calc.'!P12)</f>
        <v>5.0163244020587356</v>
      </c>
      <c r="CA12" s="246">
        <f>IF(ISBLANK('In Process Calc.'!Q12),"",'In Process Calc.'!Q12)</f>
        <v>2.4133971902937401</v>
      </c>
      <c r="CB12" s="246">
        <f>IF(ISBLANK('In Process Calc.'!R12),"",'In Process Calc.'!R12)</f>
        <v>0.80345164473684205</v>
      </c>
      <c r="CC12" s="246">
        <f>IF(ISBLANK('In Process Calc.'!S12),"",'In Process Calc.'!S12)</f>
        <v>16.778431121812034</v>
      </c>
      <c r="CD12" s="246">
        <f>IF(ISBLANK('In Process Calc.'!T12),"",'In Process Calc.'!T12)</f>
        <v>-0.23390794863563408</v>
      </c>
      <c r="CE12" s="246">
        <f>IF(ISBLANK('In Process Calc.'!U12),"",'In Process Calc.'!U12)</f>
        <v>-0.83892958908507131</v>
      </c>
      <c r="CF12" s="246">
        <f>IF(ISBLANK('In Process Calc.'!V12),"",'In Process Calc.'!V12)</f>
        <v>-2.0388331507038515</v>
      </c>
      <c r="CG12" s="246">
        <f>IF(ISBLANK('In Process Calc.'!W12),"",'In Process Calc.'!W12)</f>
        <v>0.38108923107108494</v>
      </c>
      <c r="CH12" s="246">
        <f>IF(ISBLANK('In Process Calc.'!X12),"",'In Process Calc.'!X12)</f>
        <v>0.87501608599527292</v>
      </c>
      <c r="CI12" s="246">
        <f>IF(ISBLANK('In Process Calc.'!Y12),"",'In Process Calc.'!Y12)</f>
        <v>-0.47629508565954648</v>
      </c>
      <c r="CJ12" s="246">
        <f>IF(ISBLANK('In Process Calc.'!Z12),"",'In Process Calc.'!Z12)</f>
        <v>1.7423839292521146</v>
      </c>
      <c r="CK12" s="246">
        <f>IF(ISBLANK('In Process Calc.'!AA12),"",'In Process Calc.'!AA12)</f>
        <v>0.81085525841137795</v>
      </c>
      <c r="CL12" s="246">
        <f>IF(ISBLANK('In Process Calc.'!AB12),"",'In Process Calc.'!AB12)</f>
        <v>0.25186943599283795</v>
      </c>
      <c r="CM12" s="246">
        <f>IF(ISBLANK('In Process Calc.'!AC12),"",'In Process Calc.'!AC12)</f>
        <v>5.3654820000000001</v>
      </c>
      <c r="CN12" s="246">
        <f>IF(ISBLANK('In Process Calc.'!AD12),"",'In Process Calc.'!AD12)</f>
        <v>0.40007311283065028</v>
      </c>
      <c r="CO12" s="246">
        <f>IF(ISBLANK('In Process Calc.'!AE12),"",'In Process Calc.'!AE12)</f>
        <v>0.55947857950762403</v>
      </c>
      <c r="CP12" s="246">
        <f>IF(ISBLANK('In Process Calc.'!AF12),"",'In Process Calc.'!AF12)</f>
        <v>3.1515164078381548</v>
      </c>
      <c r="CQ12" s="246">
        <f>IF(ISBLANK('In Process Calc.'!AG12),"",'In Process Calc.'!AG12)</f>
        <v>0.70673143743870881</v>
      </c>
      <c r="CR12" s="246">
        <f>IF(ISBLANK('In Process Calc.'!AH12),"",'In Process Calc.'!AH12)</f>
        <v>0.2130488250520674</v>
      </c>
      <c r="CS12" s="246">
        <f>IF(ISBLANK('In Process Calc.'!AI12),"",'In Process Calc.'!AI12)</f>
        <v>0.25215406932912388</v>
      </c>
      <c r="CT12" s="246">
        <f>IF(ISBLANK('In Process Calc.'!AJ12),"",'In Process Calc.'!AJ12)</f>
        <v>1.1036256065643035</v>
      </c>
      <c r="CU12" s="246">
        <f>IF(ISBLANK('In Process Calc.'!AK12),"",'In Process Calc.'!AK12)</f>
        <v>0</v>
      </c>
      <c r="CV12" s="246">
        <f>IF(ISBLANK('In Process Calc.'!AL12),"",'In Process Calc.'!AL12)</f>
        <v>19.257898281702413</v>
      </c>
      <c r="CW12" s="246">
        <f>IF(ISBLANK('In Process Calc.'!AM12),"",'In Process Calc.'!AM12)</f>
        <v>24.357266999039062</v>
      </c>
      <c r="CX12" s="246">
        <f>IF(ISBLANK('In Process Calc.'!AN12),"",'In Process Calc.'!AN12)</f>
        <v>81.744371511770908</v>
      </c>
      <c r="CY12" s="246">
        <f>IF(ISBLANK('In Process Calc.'!AO12),"",'In Process Calc.'!AO12)</f>
        <v>0</v>
      </c>
      <c r="CZ12" s="246">
        <f>IF(ISBLANK('In Process Calc.'!AP12),"",'In Process Calc.'!AP12)</f>
        <v>0</v>
      </c>
      <c r="DA12" s="246">
        <f>IF(ISBLANK('In Process Calc.'!AQ12),"",'In Process Calc.'!AQ12)</f>
        <v>1.2084540015369779E-3</v>
      </c>
      <c r="DB12" s="246">
        <f>IF(ISBLANK('In Process Calc.'!AR12),"",'In Process Calc.'!AR12)</f>
        <v>1.5217632161059701E-3</v>
      </c>
      <c r="DC12" s="246">
        <f>IF(ISBLANK('In Process Calc.'!AS12),"",'In Process Calc.'!AS12)</f>
        <v>3.1330921456899235E-4</v>
      </c>
      <c r="DD12" s="246">
        <f>IF(ISBLANK('In Process Calc.'!AT12),"",'In Process Calc.'!AT12)</f>
        <v>0.97119961756096584</v>
      </c>
      <c r="DE12" s="246">
        <f>IF(ISBLANK('In Process Calc.'!AU12),"",'In Process Calc.'!AU12)</f>
        <v>4.882226783573149E-3</v>
      </c>
      <c r="DF12" s="246">
        <f>IF(ISBLANK('In Process Calc.'!AV12),"",'In Process Calc.'!AV12)</f>
        <v>1.4343814607824621E-3</v>
      </c>
      <c r="DG12" s="246">
        <f>IF(ISBLANK('In Process Calc.'!AW12),"",'In Process Calc.'!AW12)</f>
        <v>0</v>
      </c>
      <c r="DH12" s="246">
        <f>IF(ISBLANK('In Process Calc.'!AX12),"",'In Process Calc.'!AX12)</f>
        <v>1.1216632046331297E-2</v>
      </c>
      <c r="DI12" s="246">
        <f>IF(ISBLANK('In Process Calc.'!AY12),"",'In Process Calc.'!AY12)</f>
        <v>1.8349857642822147E-3</v>
      </c>
      <c r="DJ12" s="246">
        <f>IF(ISBLANK('In Process Calc.'!AZ12),"",'In Process Calc.'!AZ12)</f>
        <v>4.1702001106964592E-2</v>
      </c>
      <c r="DK12" s="246">
        <f>IF(ISBLANK('In Process Calc.'!BA12),"",'In Process Calc.'!BA12)</f>
        <v>5.1413426022285126E-4</v>
      </c>
      <c r="DL12" s="246">
        <f>IF(ISBLANK('In Process Calc.'!BB12),"",'In Process Calc.'!BB12)</f>
        <v>2.0565370408913891E-4</v>
      </c>
      <c r="DM12" s="246">
        <f>IF(ISBLANK('In Process Calc.'!BC12),"",'In Process Calc.'!BC12)</f>
        <v>-1.8080650685870893E-3</v>
      </c>
      <c r="DN12" s="246">
        <f>IF(ISBLANK('In Process Calc.'!BD12),"",'In Process Calc.'!BD12)</f>
        <v>7.5552134020396438E-4</v>
      </c>
      <c r="DO12" s="246">
        <f>IF(ISBLANK('In Process Calc.'!BE12),"",'In Process Calc.'!BE12)</f>
        <v>2.3204046813442678E-3</v>
      </c>
      <c r="DP12" s="246">
        <f>IF(ISBLANK('In Process Calc.'!BF12),"",'In Process Calc.'!BF12)</f>
        <v>-1.1415059063562404E-3</v>
      </c>
      <c r="DQ12" s="246">
        <f>IF(ISBLANK('In Process Calc.'!BG12),"",'In Process Calc.'!BG12)</f>
        <v>4.6016133376658268E-3</v>
      </c>
      <c r="DR12" s="246">
        <f>IF(ISBLANK('In Process Calc.'!BH12),"",'In Process Calc.'!BH12)</f>
        <v>1.9483574811099264E-3</v>
      </c>
      <c r="DS12" s="246">
        <f>IF(ISBLANK('In Process Calc.'!BI12),"",'In Process Calc.'!BI12)</f>
        <v>8.0629593788718659E-4</v>
      </c>
      <c r="DT12" s="246">
        <f>IF(ISBLANK('In Process Calc.'!BJ12),"",'In Process Calc.'!BJ12)</f>
        <v>1.1105300020813568E-2</v>
      </c>
      <c r="DU12" s="246">
        <f>IF(ISBLANK('In Process Calc.'!BK12),"",'In Process Calc.'!BK12)</f>
        <v>1.2200534536434249E-3</v>
      </c>
      <c r="DV12" s="246">
        <f>IF(ISBLANK('In Process Calc.'!BL12),"",'In Process Calc.'!BL12)</f>
        <v>1.8398620273761277E-3</v>
      </c>
      <c r="DW12" s="246">
        <f>IF(ISBLANK('In Process Calc.'!BM12),"",'In Process Calc.'!BM12)</f>
        <v>5.763156899253199E-3</v>
      </c>
      <c r="DX12" s="246">
        <f>IF(ISBLANK('In Process Calc.'!BN12),"",'In Process Calc.'!BN12)</f>
        <v>2.011304275216997E-3</v>
      </c>
      <c r="DY12" s="246">
        <f>IF(ISBLANK('In Process Calc.'!BO12),"",'In Process Calc.'!BO12)</f>
        <v>4.883809747991617E-4</v>
      </c>
      <c r="DZ12" s="246">
        <f>IF(ISBLANK('In Process Calc.'!BP12),"",'In Process Calc.'!BP12)</f>
        <v>1.8387273062774291E-3</v>
      </c>
      <c r="EA12" s="246">
        <f>IF(ISBLANK('In Process Calc.'!BQ12),"",'In Process Calc.'!BQ12)</f>
        <v>2.5717684719640688E-3</v>
      </c>
      <c r="EB12" s="246">
        <f>IF(ISBLANK('In Process Calc.'!BR12),"",'In Process Calc.'!BR12)</f>
        <v>0</v>
      </c>
      <c r="EC12" s="246">
        <f>IF(ISBLANK('In Process Calc.'!BS12),"",'In Process Calc.'!BS12)</f>
        <v>4.1616773920710136E-2</v>
      </c>
      <c r="ED12" s="246">
        <f>IF(ISBLANK('In Process Calc.'!BT12),"",'In Process Calc.'!BT12)</f>
        <v>4.7839847157950553E-2</v>
      </c>
      <c r="EE12" s="246">
        <f>IF(ISBLANK('In Process Calc.'!BU12),"",'In Process Calc.'!BU12)</f>
        <v>0.21777447333601122</v>
      </c>
      <c r="EF12" s="246">
        <f>IF(ISBLANK('In Process Calc.'!BV12),"",'In Process Calc.'!BV12)</f>
        <v>0.22139060347318537</v>
      </c>
      <c r="EG12" s="246">
        <f>IF(ISBLANK('In Process Calc.'!BW12),"",'In Process Calc.'!BW12)</f>
        <v>-2.7372928781722157E-2</v>
      </c>
      <c r="EH12" s="246">
        <f>IF(ISBLANK('In Process Calc.'!BX12),"",'In Process Calc.'!BX12)</f>
        <v>0</v>
      </c>
      <c r="EI12" s="246">
        <f>IF(ISBLANK('In Process Calc.'!BY12),"",'In Process Calc.'!BY12)</f>
        <v>1.2328767123287674E-2</v>
      </c>
      <c r="EJ12" s="246">
        <f>IF(ISBLANK('In Process Calc.'!BZ12),"",'In Process Calc.'!BZ12)</f>
        <v>21.599999999999962</v>
      </c>
      <c r="EK12" s="246">
        <f>IF(ISBLANK('Post Process Calc.'!A12),"",'Post Process Calc.'!A12)</f>
        <v>3.0156559368356319</v>
      </c>
      <c r="EL12" s="246">
        <f>IF(ISBLANK('Post Process Calc.'!B12),"",'Post Process Calc.'!B12)</f>
        <v>1.5382126340733554E-3</v>
      </c>
      <c r="EM12" s="246">
        <f>IF(ISBLANK('Post Process Calc.'!C12),"",'Post Process Calc.'!C12)</f>
        <v>0</v>
      </c>
      <c r="EN12" s="246">
        <f>IF(ISBLANK('Post Process Calc.'!D12),"",'Post Process Calc.'!D12)</f>
        <v>0.98951134149246145</v>
      </c>
      <c r="EO12" s="246">
        <f>IF(ISBLANK('Post Process Calc.'!E12),"",'Post Process Calc.'!E12)</f>
        <v>8.7973087056452954E-4</v>
      </c>
      <c r="EP12" s="246">
        <f>IF(ISBLANK('Post Process Calc.'!F12),"",'Post Process Calc.'!F12)</f>
        <v>9.1516155344010207E-4</v>
      </c>
      <c r="EQ12" s="246">
        <f>IF(ISBLANK('Post Process Calc.'!G12),"",'Post Process Calc.'!G12)</f>
        <v>1.130060343520211E-3</v>
      </c>
      <c r="ER12" s="246">
        <f>IF(ISBLANK('Post Process Calc.'!H12),"",'Post Process Calc.'!H12)</f>
        <v>9.8603494063895462E-3</v>
      </c>
      <c r="ES12" s="246">
        <f>IF(ISBLANK('Post Process Calc.'!I12),"",'Post Process Calc.'!I12)</f>
        <v>1.0874360525599915E-3</v>
      </c>
      <c r="ET12" s="246">
        <f>IF(ISBLANK('Post Process Calc.'!J12),"",'Post Process Calc.'!J12)</f>
        <v>4.5607189944550548E-2</v>
      </c>
      <c r="EU12" s="246">
        <f>IF(ISBLANK('Post Process Calc.'!K12),"",'Post Process Calc.'!K12)</f>
        <v>-1.436160807059934E-4</v>
      </c>
      <c r="EV12" s="246">
        <f>IF(ISBLANK('Post Process Calc.'!L12),"",'Post Process Calc.'!L12)</f>
        <v>-5.0751759668692228E-4</v>
      </c>
      <c r="EW12" s="246">
        <f>IF(ISBLANK('Post Process Calc.'!M12),"",'Post Process Calc.'!M12)</f>
        <v>-2.934651490492983E-3</v>
      </c>
      <c r="EX12" s="246">
        <f>IF(ISBLANK('Post Process Calc.'!N12),"",'Post Process Calc.'!N12)</f>
        <v>4.463603163665454E-4</v>
      </c>
      <c r="EY12" s="246">
        <f>IF(ISBLANK('Post Process Calc.'!O12),"",'Post Process Calc.'!O12)</f>
        <v>1.6392645331446323E-3</v>
      </c>
      <c r="EZ12" s="246">
        <f>IF(ISBLANK('Post Process Calc.'!P12),"",'Post Process Calc.'!P12)</f>
        <v>9.9285665790360298E-4</v>
      </c>
      <c r="FA12" s="246">
        <f>IF(ISBLANK('Post Process Calc.'!Q12),"",'Post Process Calc.'!Q12)</f>
        <v>3.5096255835337965E-3</v>
      </c>
      <c r="FB12" s="246">
        <f>IF(ISBLANK('Post Process Calc.'!R12),"",'Post Process Calc.'!R12)</f>
        <v>1.7331729380839953E-3</v>
      </c>
      <c r="FC12" s="246">
        <f>IF(ISBLANK('Post Process Calc.'!S12),"",'Post Process Calc.'!S12)</f>
        <v>4.4149025175060062E-4</v>
      </c>
      <c r="FD12" s="246">
        <f>IF(ISBLANK('Post Process Calc.'!T12),"",'Post Process Calc.'!T12)</f>
        <v>8.8937358412664435E-3</v>
      </c>
      <c r="FE12" s="246">
        <f>IF(ISBLANK('Post Process Calc.'!U12),"",'Post Process Calc.'!U12)</f>
        <v>7.7223758428146745E-4</v>
      </c>
      <c r="FF12" s="246">
        <f>IF(ISBLANK('Post Process Calc.'!V12),"",'Post Process Calc.'!V12)</f>
        <v>1.3025485962803191E-3</v>
      </c>
      <c r="FG12" s="246">
        <f>IF(ISBLANK('Post Process Calc.'!W12),"",'Post Process Calc.'!W12)</f>
        <v>5.462737181381236E-3</v>
      </c>
      <c r="FH12" s="246">
        <f>IF(ISBLANK('Post Process Calc.'!X12),"",'Post Process Calc.'!X12)</f>
        <v>1.6532240984275409E-3</v>
      </c>
      <c r="FI12" s="246">
        <f>IF(ISBLANK('Post Process Calc.'!Y12),"",'Post Process Calc.'!Y12)</f>
        <v>4.1632194077230163E-4</v>
      </c>
      <c r="FJ12" s="246">
        <f>IF(ISBLANK('Post Process Calc.'!Z12),"",'Post Process Calc.'!Z12)</f>
        <v>-2.3151939237320537E-4</v>
      </c>
      <c r="FK12" s="246">
        <f>IF(ISBLANK('Post Process Calc.'!AA12),"",'Post Process Calc.'!AA12)</f>
        <v>2.3305133074373761E-3</v>
      </c>
      <c r="FL12" s="246">
        <f>IF(ISBLANK('Post Process Calc.'!AB12),"",'Post Process Calc.'!AB12)</f>
        <v>0</v>
      </c>
      <c r="FM12" s="246">
        <f>IF(ISBLANK('Post Process Calc.'!AC12),"",'Post Process Calc.'!AC12)</f>
        <v>3.3770960247826796E-2</v>
      </c>
      <c r="FN12" s="246">
        <f>IF(ISBLANK('Post Process Calc.'!AD12),"",'Post Process Calc.'!AD12)</f>
        <v>4.3336806622312742E-2</v>
      </c>
      <c r="FO12" s="246">
        <f>IF(ISBLANK('Post Process Calc.'!AE12),"",'Post Process Calc.'!AE12)</f>
        <v>0.14587465135661107</v>
      </c>
      <c r="FP12" s="246">
        <f>IF(ISBLANK('Post Process Calc.'!AF12),"",'Post Process Calc.'!AF12)</f>
        <v>2.1769739795648956E-2</v>
      </c>
      <c r="FQ12" s="246">
        <f>IF(ISBLANK('Post Process Calc.'!AG12),"",'Post Process Calc.'!AG12)</f>
        <v>0</v>
      </c>
      <c r="FR12" s="246">
        <f>IF(ISBLANK('Post Process Calc.'!AH12),"",'Post Process Calc.'!AH12)</f>
        <v>-3.1489789412722548E-3</v>
      </c>
      <c r="FS12" s="246">
        <f>IF(ISBLANK('Post Process Calc.'!AI12),"",'Post Process Calc.'!AI12)</f>
        <v>-61.927158835878807</v>
      </c>
    </row>
    <row r="13" spans="1:175" x14ac:dyDescent="0.15">
      <c r="A13" s="241" t="e">
        <f>IF('Measured Data'!#REF!&lt;&gt;0,'Measured Data'!$B$1,"")</f>
        <v>#REF!</v>
      </c>
      <c r="B13" s="241" t="e">
        <f>IF(ISBLANK('Measured Data'!#REF!),"",'Measured Data'!#REF!)</f>
        <v>#REF!</v>
      </c>
      <c r="C13" s="248" t="e">
        <f>IF(ISBLANK('Measured Data'!#REF!),"",'Measured Data'!#REF!)</f>
        <v>#REF!</v>
      </c>
      <c r="D13" s="249" t="e">
        <f>IF(ISBLANK('Measured Data'!#REF!),"",'Measured Data'!#REF!)</f>
        <v>#REF!</v>
      </c>
      <c r="E13" s="241" t="e">
        <f>IF(ISBLANK('Measured Data'!#REF!),"",'Measured Data'!#REF!)</f>
        <v>#REF!</v>
      </c>
      <c r="F13" s="241" t="e">
        <f>IF(ISBLANK('Measured Data'!#REF!),"",'Measured Data'!#REF!)</f>
        <v>#REF!</v>
      </c>
      <c r="G13" s="241" t="e">
        <f>IF(ISBLANK('Measured Data'!#REF!),"",'Measured Data'!#REF!)</f>
        <v>#REF!</v>
      </c>
      <c r="H13" s="246" t="e">
        <f>IF(ISBLANK('Measured Data'!#REF!),"",'Measured Data'!#REF!)</f>
        <v>#REF!</v>
      </c>
      <c r="I13" s="246" t="e">
        <f>IF(ISBLANK('Measured Data'!#REF!),"",'Measured Data'!#REF!)</f>
        <v>#REF!</v>
      </c>
      <c r="J13" s="246" t="e">
        <f>IF(ISBLANK('Measured Data'!#REF!),"",'Measured Data'!#REF!)</f>
        <v>#REF!</v>
      </c>
      <c r="K13" s="246" t="e">
        <f>IF(ISBLANK('Measured Data'!#REF!),"",'Measured Data'!#REF!)</f>
        <v>#REF!</v>
      </c>
      <c r="L13" s="241" t="e">
        <f>IF(ISBLANK('Measured Data'!#REF!),"",'Measured Data'!#REF!)</f>
        <v>#REF!</v>
      </c>
      <c r="M13" s="241" t="e">
        <f>IF(ISBLANK('Measured Data'!#REF!),"",'Measured Data'!#REF!)</f>
        <v>#REF!</v>
      </c>
      <c r="N13" s="241" t="e">
        <f>IF(ISBLANK('Measured Data'!#REF!),"",'Measured Data'!#REF!)</f>
        <v>#REF!</v>
      </c>
      <c r="O13" s="241" t="e">
        <f>IF(ISBLANK('Measured Data'!#REF!),"",'Measured Data'!#REF!)</f>
        <v>#REF!</v>
      </c>
      <c r="P13" s="241" t="e">
        <f>IF(ISBLANK('Measured Data'!#REF!),"",'Measured Data'!#REF!)</f>
        <v>#REF!</v>
      </c>
      <c r="Q13" s="241" t="e">
        <f>IF(ISBLANK('Measured Data'!#REF!),"",'Measured Data'!#REF!)</f>
        <v>#REF!</v>
      </c>
      <c r="R13" s="241" t="e">
        <f>IF(ISBLANK('Measured Data'!#REF!),"",'Measured Data'!#REF!)</f>
        <v>#REF!</v>
      </c>
      <c r="S13" s="241" t="e">
        <f>IF(ISBLANK('Measured Data'!#REF!),"",'Measured Data'!#REF!)</f>
        <v>#REF!</v>
      </c>
      <c r="T13" s="246" t="e">
        <f>IF(ISBLANK('Measured Data'!#REF!),"",'Measured Data'!#REF!)</f>
        <v>#REF!</v>
      </c>
      <c r="U13" s="246" t="e">
        <f>IF(ISBLANK('Measured Data'!#REF!),"",'Measured Data'!#REF!)</f>
        <v>#REF!</v>
      </c>
      <c r="V13" s="246" t="e">
        <f>IF(ISBLANK('Measured Data'!#REF!),"",'Measured Data'!#REF!)</f>
        <v>#REF!</v>
      </c>
      <c r="W13" s="246" t="e">
        <f>IF(ISBLANK('Measured Data'!#REF!),"",'Measured Data'!#REF!)</f>
        <v>#REF!</v>
      </c>
      <c r="X13" s="246" t="e">
        <f>IF(ISBLANK('Measured Data'!#REF!),"",'Measured Data'!#REF!)</f>
        <v>#REF!</v>
      </c>
      <c r="Y13" s="246" t="e">
        <f>IF(ISBLANK('Measured Data'!#REF!),"",'Measured Data'!#REF!)</f>
        <v>#REF!</v>
      </c>
      <c r="Z13" s="246" t="e">
        <f>IF(ISBLANK('Measured Data'!#REF!),"",'Measured Data'!#REF!)</f>
        <v>#REF!</v>
      </c>
      <c r="AA13" s="246" t="e">
        <f>IF(ISBLANK('Measured Data'!#REF!),"",'Measured Data'!#REF!)</f>
        <v>#REF!</v>
      </c>
      <c r="AB13" s="246" t="e">
        <f>IF(ISBLANK('Measured Data'!#REF!),"",'Measured Data'!#REF!)</f>
        <v>#REF!</v>
      </c>
      <c r="AC13" s="246" t="e">
        <f>IF(ISBLANK('Measured Data'!#REF!),"",'Measured Data'!#REF!)</f>
        <v>#REF!</v>
      </c>
      <c r="AD13" s="246" t="e">
        <f>IF(ISBLANK('Measured Data'!#REF!),"",'Measured Data'!#REF!)</f>
        <v>#REF!</v>
      </c>
      <c r="AE13" s="246" t="e">
        <f>IF(ISBLANK('Measured Data'!#REF!),"",'Measured Data'!#REF!)</f>
        <v>#REF!</v>
      </c>
      <c r="AF13" s="246" t="e">
        <f>IF(ISBLANK('Measured Data'!#REF!),"",'Measured Data'!#REF!)</f>
        <v>#REF!</v>
      </c>
      <c r="AG13" s="246" t="e">
        <f>IF(ISBLANK('Measured Data'!#REF!),"",'Measured Data'!#REF!)</f>
        <v>#REF!</v>
      </c>
      <c r="AH13" s="246" t="e">
        <f>IF(ISBLANK('Measured Data'!#REF!),"",'Measured Data'!#REF!)</f>
        <v>#REF!</v>
      </c>
      <c r="AI13" s="246" t="e">
        <f>IF(ISBLANK('Measured Data'!#REF!),"",'Measured Data'!#REF!)</f>
        <v>#REF!</v>
      </c>
      <c r="AJ13" s="246" t="e">
        <f>IF(ISBLANK('Measured Data'!#REF!),"",'Measured Data'!#REF!)</f>
        <v>#REF!</v>
      </c>
      <c r="AK13" s="246" t="e">
        <f>IF(ISBLANK('Measured Data'!#REF!),"",'Measured Data'!#REF!)</f>
        <v>#REF!</v>
      </c>
      <c r="AL13" s="246" t="e">
        <f>IF(ISBLANK('Measured Data'!#REF!),"",'Measured Data'!#REF!)</f>
        <v>#REF!</v>
      </c>
      <c r="AM13" s="246" t="e">
        <f>IF(ISBLANK('Measured Data'!#REF!),"",'Measured Data'!#REF!)</f>
        <v>#REF!</v>
      </c>
      <c r="AN13" s="246" t="e">
        <f>IF(ISBLANK('Measured Data'!#REF!),"",'Measured Data'!#REF!)</f>
        <v>#REF!</v>
      </c>
      <c r="AO13" s="246" t="e">
        <f>IF(ISBLANK('Measured Data'!#REF!),"",'Measured Data'!#REF!)</f>
        <v>#REF!</v>
      </c>
      <c r="AP13" s="246" t="e">
        <f>IF(ISBLANK('Measured Data'!#REF!),"",'Measured Data'!#REF!)</f>
        <v>#REF!</v>
      </c>
      <c r="AQ13" s="246" t="e">
        <f>IF(ISBLANK('Measured Data'!#REF!),"",'Measured Data'!#REF!)</f>
        <v>#REF!</v>
      </c>
      <c r="AR13" s="246" t="e">
        <f>IF(ISBLANK('Measured Data'!#REF!),"",'Measured Data'!#REF!)</f>
        <v>#REF!</v>
      </c>
      <c r="AS13" s="246" t="e">
        <f>IF(ISBLANK('Measured Data'!#REF!),"",'Measured Data'!#REF!)</f>
        <v>#REF!</v>
      </c>
      <c r="AT13" s="246" t="e">
        <f>IF(ISBLANK('Measured Data'!#REF!),"",'Measured Data'!#REF!)</f>
        <v>#REF!</v>
      </c>
      <c r="AU13" s="246" t="e">
        <f>IF(ISBLANK('Measured Data'!#REF!),"",'Measured Data'!#REF!)</f>
        <v>#REF!</v>
      </c>
      <c r="AV13" s="246" t="e">
        <f>IF(ISBLANK('Measured Data'!#REF!),"",'Measured Data'!#REF!)</f>
        <v>#REF!</v>
      </c>
      <c r="AW13" s="246" t="e">
        <f>IF(ISBLANK('Measured Data'!#REF!),"",'Measured Data'!#REF!)</f>
        <v>#REF!</v>
      </c>
      <c r="AX13" s="246" t="e">
        <f>IF(ISBLANK('Measured Data'!#REF!),"",'Measured Data'!#REF!)</f>
        <v>#REF!</v>
      </c>
      <c r="AY13" s="246" t="e">
        <f>IF(ISBLANK('Measured Data'!#REF!),"",'Measured Data'!#REF!)</f>
        <v>#REF!</v>
      </c>
      <c r="AZ13" s="246" t="e">
        <f>IF(ISBLANK('Measured Data'!#REF!),"",'Measured Data'!#REF!)</f>
        <v>#REF!</v>
      </c>
      <c r="BA13" s="246" t="e">
        <f>IF(ISBLANK('Measured Data'!#REF!),"",'Measured Data'!#REF!)</f>
        <v>#REF!</v>
      </c>
      <c r="BB13" s="246" t="e">
        <f>IF(ISBLANK('Measured Data'!#REF!),"",'Measured Data'!#REF!)</f>
        <v>#REF!</v>
      </c>
      <c r="BC13" s="246" t="e">
        <f>IF(ISBLANK('Measured Data'!#REF!),"",'Measured Data'!#REF!)</f>
        <v>#REF!</v>
      </c>
      <c r="BD13" s="246" t="e">
        <f>IF(ISBLANK('Measured Data'!#REF!),"",'Measured Data'!#REF!)</f>
        <v>#REF!</v>
      </c>
      <c r="BE13" s="246" t="e">
        <f>IF(ISBLANK('Measured Data'!#REF!),"",'Measured Data'!#REF!)</f>
        <v>#REF!</v>
      </c>
      <c r="BF13" s="246" t="e">
        <f>IF(ISBLANK('Measured Data'!#REF!),"",'Measured Data'!#REF!)</f>
        <v>#REF!</v>
      </c>
      <c r="BG13" s="246" t="e">
        <f>IF(ISBLANK('Measured Data'!#REF!),"",'Measured Data'!#REF!)</f>
        <v>#REF!</v>
      </c>
      <c r="BH13" s="246" t="e">
        <f>IF(ISBLANK('Measured Data'!#REF!),"",'Measured Data'!#REF!)</f>
        <v>#REF!</v>
      </c>
      <c r="BI13" s="246" t="e">
        <f>IF(ISBLANK('Measured Data'!#REF!),"",'Measured Data'!#REF!)</f>
        <v>#REF!</v>
      </c>
      <c r="BJ13" s="246" t="e">
        <f>IF(ISBLANK('Measured Data'!#REF!),"",'Measured Data'!#REF!)</f>
        <v>#REF!</v>
      </c>
      <c r="BK13" s="246" t="e">
        <f>IF(ISBLANK('Measured Data'!#REF!),"",'Measured Data'!#REF!)</f>
        <v>#REF!</v>
      </c>
      <c r="BL13" s="246" t="e">
        <f>IF(ISBLANK('Measured Data'!#REF!),"",'Measured Data'!#REF!)</f>
        <v>#REF!</v>
      </c>
      <c r="BM13" s="246" t="e">
        <f>IF(ISBLANK('Measured Data'!#REF!),"",'Measured Data'!#REF!)</f>
        <v>#REF!</v>
      </c>
      <c r="BN13" s="241" t="e">
        <f>IF(ISBLANK('In Process Calc.'!#REF!),"",ROUND('In Process Calc.'!#REF!,2))</f>
        <v>#REF!</v>
      </c>
      <c r="BO13" s="241" t="e">
        <f>IF(ISBLANK('In Process Calc.'!#REF!),"",ROUND('In Process Calc.'!#REF!,2))</f>
        <v>#REF!</v>
      </c>
      <c r="BP13" s="241" t="e">
        <f>IF(ISBLANK('In Process Calc.'!#REF!),"",'In Process Calc.'!#REF!)</f>
        <v>#REF!</v>
      </c>
      <c r="BQ13" s="241" t="e">
        <f>IF(ISBLANK('In Process Calc.'!#REF!),"",'In Process Calc.'!#REF!)</f>
        <v>#REF!</v>
      </c>
      <c r="BR13" s="241" t="e">
        <f>IF(ISBLANK('In Process Calc.'!#REF!),"",'In Process Calc.'!#REF!)</f>
        <v>#REF!</v>
      </c>
      <c r="BS13" s="241" t="e">
        <f>IF(ISBLANK('In Process Calc.'!#REF!),"",'In Process Calc.'!#REF!)</f>
        <v>#REF!</v>
      </c>
      <c r="BT13" s="246" t="e">
        <f>IF(ISBLANK('In Process Calc.'!#REF!),"",'In Process Calc.'!#REF!)</f>
        <v>#REF!</v>
      </c>
      <c r="BU13" s="246" t="e">
        <f>IF(ISBLANK('In Process Calc.'!#REF!),"",'In Process Calc.'!#REF!)</f>
        <v>#REF!</v>
      </c>
      <c r="BV13" s="246" t="e">
        <f>IF(ISBLANK('In Process Calc.'!#REF!),"",'In Process Calc.'!#REF!)</f>
        <v>#REF!</v>
      </c>
      <c r="BW13" s="246" t="e">
        <f>IF(ISBLANK('In Process Calc.'!#REF!),"",'In Process Calc.'!#REF!)</f>
        <v>#REF!</v>
      </c>
      <c r="BX13" s="246" t="e">
        <f>IF(ISBLANK('In Process Calc.'!#REF!),"",'In Process Calc.'!#REF!)</f>
        <v>#REF!</v>
      </c>
      <c r="BY13" s="246" t="e">
        <f>IF(ISBLANK('In Process Calc.'!#REF!),"",'In Process Calc.'!#REF!)</f>
        <v>#REF!</v>
      </c>
      <c r="BZ13" s="246" t="e">
        <f>IF(ISBLANK('In Process Calc.'!#REF!),"",'In Process Calc.'!#REF!)</f>
        <v>#REF!</v>
      </c>
      <c r="CA13" s="246" t="e">
        <f>IF(ISBLANK('In Process Calc.'!#REF!),"",'In Process Calc.'!#REF!)</f>
        <v>#REF!</v>
      </c>
      <c r="CB13" s="246" t="e">
        <f>IF(ISBLANK('In Process Calc.'!#REF!),"",'In Process Calc.'!#REF!)</f>
        <v>#REF!</v>
      </c>
      <c r="CC13" s="246" t="e">
        <f>IF(ISBLANK('In Process Calc.'!#REF!),"",'In Process Calc.'!#REF!)</f>
        <v>#REF!</v>
      </c>
      <c r="CD13" s="246" t="e">
        <f>IF(ISBLANK('In Process Calc.'!#REF!),"",'In Process Calc.'!#REF!)</f>
        <v>#REF!</v>
      </c>
      <c r="CE13" s="246" t="e">
        <f>IF(ISBLANK('In Process Calc.'!#REF!),"",'In Process Calc.'!#REF!)</f>
        <v>#REF!</v>
      </c>
      <c r="CF13" s="246" t="e">
        <f>IF(ISBLANK('In Process Calc.'!#REF!),"",'In Process Calc.'!#REF!)</f>
        <v>#REF!</v>
      </c>
      <c r="CG13" s="246" t="e">
        <f>IF(ISBLANK('In Process Calc.'!#REF!),"",'In Process Calc.'!#REF!)</f>
        <v>#REF!</v>
      </c>
      <c r="CH13" s="246" t="e">
        <f>IF(ISBLANK('In Process Calc.'!#REF!),"",'In Process Calc.'!#REF!)</f>
        <v>#REF!</v>
      </c>
      <c r="CI13" s="246" t="e">
        <f>IF(ISBLANK('In Process Calc.'!#REF!),"",'In Process Calc.'!#REF!)</f>
        <v>#REF!</v>
      </c>
      <c r="CJ13" s="246" t="e">
        <f>IF(ISBLANK('In Process Calc.'!#REF!),"",'In Process Calc.'!#REF!)</f>
        <v>#REF!</v>
      </c>
      <c r="CK13" s="246" t="e">
        <f>IF(ISBLANK('In Process Calc.'!#REF!),"",'In Process Calc.'!#REF!)</f>
        <v>#REF!</v>
      </c>
      <c r="CL13" s="246" t="e">
        <f>IF(ISBLANK('In Process Calc.'!#REF!),"",'In Process Calc.'!#REF!)</f>
        <v>#REF!</v>
      </c>
      <c r="CM13" s="246" t="e">
        <f>IF(ISBLANK('In Process Calc.'!#REF!),"",'In Process Calc.'!#REF!)</f>
        <v>#REF!</v>
      </c>
      <c r="CN13" s="246" t="e">
        <f>IF(ISBLANK('In Process Calc.'!#REF!),"",'In Process Calc.'!#REF!)</f>
        <v>#REF!</v>
      </c>
      <c r="CO13" s="246" t="e">
        <f>IF(ISBLANK('In Process Calc.'!#REF!),"",'In Process Calc.'!#REF!)</f>
        <v>#REF!</v>
      </c>
      <c r="CP13" s="246" t="e">
        <f>IF(ISBLANK('In Process Calc.'!#REF!),"",'In Process Calc.'!#REF!)</f>
        <v>#REF!</v>
      </c>
      <c r="CQ13" s="246" t="e">
        <f>IF(ISBLANK('In Process Calc.'!#REF!),"",'In Process Calc.'!#REF!)</f>
        <v>#REF!</v>
      </c>
      <c r="CR13" s="246" t="e">
        <f>IF(ISBLANK('In Process Calc.'!#REF!),"",'In Process Calc.'!#REF!)</f>
        <v>#REF!</v>
      </c>
      <c r="CS13" s="246" t="e">
        <f>IF(ISBLANK('In Process Calc.'!#REF!),"",'In Process Calc.'!#REF!)</f>
        <v>#REF!</v>
      </c>
      <c r="CT13" s="246" t="e">
        <f>IF(ISBLANK('In Process Calc.'!#REF!),"",'In Process Calc.'!#REF!)</f>
        <v>#REF!</v>
      </c>
      <c r="CU13" s="246" t="e">
        <f>IF(ISBLANK('In Process Calc.'!#REF!),"",'In Process Calc.'!#REF!)</f>
        <v>#REF!</v>
      </c>
      <c r="CV13" s="246" t="e">
        <f>IF(ISBLANK('In Process Calc.'!#REF!),"",'In Process Calc.'!#REF!)</f>
        <v>#REF!</v>
      </c>
      <c r="CW13" s="246" t="e">
        <f>IF(ISBLANK('In Process Calc.'!#REF!),"",'In Process Calc.'!#REF!)</f>
        <v>#REF!</v>
      </c>
      <c r="CX13" s="246" t="e">
        <f>IF(ISBLANK('In Process Calc.'!#REF!),"",'In Process Calc.'!#REF!)</f>
        <v>#REF!</v>
      </c>
      <c r="CY13" s="246" t="e">
        <f>IF(ISBLANK('In Process Calc.'!#REF!),"",'In Process Calc.'!#REF!)</f>
        <v>#REF!</v>
      </c>
      <c r="CZ13" s="246" t="e">
        <f>IF(ISBLANK('In Process Calc.'!#REF!),"",'In Process Calc.'!#REF!)</f>
        <v>#REF!</v>
      </c>
      <c r="DA13" s="246" t="e">
        <f>IF(ISBLANK('In Process Calc.'!#REF!),"",'In Process Calc.'!#REF!)</f>
        <v>#REF!</v>
      </c>
      <c r="DB13" s="246" t="e">
        <f>IF(ISBLANK('In Process Calc.'!#REF!),"",'In Process Calc.'!#REF!)</f>
        <v>#REF!</v>
      </c>
      <c r="DC13" s="246" t="e">
        <f>IF(ISBLANK('In Process Calc.'!#REF!),"",'In Process Calc.'!#REF!)</f>
        <v>#REF!</v>
      </c>
      <c r="DD13" s="246" t="e">
        <f>IF(ISBLANK('In Process Calc.'!#REF!),"",'In Process Calc.'!#REF!)</f>
        <v>#REF!</v>
      </c>
      <c r="DE13" s="246" t="e">
        <f>IF(ISBLANK('In Process Calc.'!#REF!),"",'In Process Calc.'!#REF!)</f>
        <v>#REF!</v>
      </c>
      <c r="DF13" s="246" t="e">
        <f>IF(ISBLANK('In Process Calc.'!#REF!),"",'In Process Calc.'!#REF!)</f>
        <v>#REF!</v>
      </c>
      <c r="DG13" s="246" t="e">
        <f>IF(ISBLANK('In Process Calc.'!#REF!),"",'In Process Calc.'!#REF!)</f>
        <v>#REF!</v>
      </c>
      <c r="DH13" s="246" t="e">
        <f>IF(ISBLANK('In Process Calc.'!#REF!),"",'In Process Calc.'!#REF!)</f>
        <v>#REF!</v>
      </c>
      <c r="DI13" s="246" t="e">
        <f>IF(ISBLANK('In Process Calc.'!#REF!),"",'In Process Calc.'!#REF!)</f>
        <v>#REF!</v>
      </c>
      <c r="DJ13" s="246" t="e">
        <f>IF(ISBLANK('In Process Calc.'!#REF!),"",'In Process Calc.'!#REF!)</f>
        <v>#REF!</v>
      </c>
      <c r="DK13" s="246" t="e">
        <f>IF(ISBLANK('In Process Calc.'!#REF!),"",'In Process Calc.'!#REF!)</f>
        <v>#REF!</v>
      </c>
      <c r="DL13" s="246" t="e">
        <f>IF(ISBLANK('In Process Calc.'!#REF!),"",'In Process Calc.'!#REF!)</f>
        <v>#REF!</v>
      </c>
      <c r="DM13" s="246" t="e">
        <f>IF(ISBLANK('In Process Calc.'!#REF!),"",'In Process Calc.'!#REF!)</f>
        <v>#REF!</v>
      </c>
      <c r="DN13" s="246" t="e">
        <f>IF(ISBLANK('In Process Calc.'!#REF!),"",'In Process Calc.'!#REF!)</f>
        <v>#REF!</v>
      </c>
      <c r="DO13" s="246" t="e">
        <f>IF(ISBLANK('In Process Calc.'!#REF!),"",'In Process Calc.'!#REF!)</f>
        <v>#REF!</v>
      </c>
      <c r="DP13" s="246" t="e">
        <f>IF(ISBLANK('In Process Calc.'!#REF!),"",'In Process Calc.'!#REF!)</f>
        <v>#REF!</v>
      </c>
      <c r="DQ13" s="246" t="e">
        <f>IF(ISBLANK('In Process Calc.'!#REF!),"",'In Process Calc.'!#REF!)</f>
        <v>#REF!</v>
      </c>
      <c r="DR13" s="246" t="e">
        <f>IF(ISBLANK('In Process Calc.'!#REF!),"",'In Process Calc.'!#REF!)</f>
        <v>#REF!</v>
      </c>
      <c r="DS13" s="246" t="e">
        <f>IF(ISBLANK('In Process Calc.'!#REF!),"",'In Process Calc.'!#REF!)</f>
        <v>#REF!</v>
      </c>
      <c r="DT13" s="246" t="e">
        <f>IF(ISBLANK('In Process Calc.'!#REF!),"",'In Process Calc.'!#REF!)</f>
        <v>#REF!</v>
      </c>
      <c r="DU13" s="246" t="e">
        <f>IF(ISBLANK('In Process Calc.'!#REF!),"",'In Process Calc.'!#REF!)</f>
        <v>#REF!</v>
      </c>
      <c r="DV13" s="246" t="e">
        <f>IF(ISBLANK('In Process Calc.'!#REF!),"",'In Process Calc.'!#REF!)</f>
        <v>#REF!</v>
      </c>
      <c r="DW13" s="246" t="e">
        <f>IF(ISBLANK('In Process Calc.'!#REF!),"",'In Process Calc.'!#REF!)</f>
        <v>#REF!</v>
      </c>
      <c r="DX13" s="246" t="e">
        <f>IF(ISBLANK('In Process Calc.'!#REF!),"",'In Process Calc.'!#REF!)</f>
        <v>#REF!</v>
      </c>
      <c r="DY13" s="246" t="e">
        <f>IF(ISBLANK('In Process Calc.'!#REF!),"",'In Process Calc.'!#REF!)</f>
        <v>#REF!</v>
      </c>
      <c r="DZ13" s="246" t="e">
        <f>IF(ISBLANK('In Process Calc.'!#REF!),"",'In Process Calc.'!#REF!)</f>
        <v>#REF!</v>
      </c>
      <c r="EA13" s="246" t="e">
        <f>IF(ISBLANK('In Process Calc.'!#REF!),"",'In Process Calc.'!#REF!)</f>
        <v>#REF!</v>
      </c>
      <c r="EB13" s="246" t="e">
        <f>IF(ISBLANK('In Process Calc.'!#REF!),"",'In Process Calc.'!#REF!)</f>
        <v>#REF!</v>
      </c>
      <c r="EC13" s="246" t="e">
        <f>IF(ISBLANK('In Process Calc.'!#REF!),"",'In Process Calc.'!#REF!)</f>
        <v>#REF!</v>
      </c>
      <c r="ED13" s="246" t="e">
        <f>IF(ISBLANK('In Process Calc.'!#REF!),"",'In Process Calc.'!#REF!)</f>
        <v>#REF!</v>
      </c>
      <c r="EE13" s="246" t="e">
        <f>IF(ISBLANK('In Process Calc.'!#REF!),"",'In Process Calc.'!#REF!)</f>
        <v>#REF!</v>
      </c>
      <c r="EF13" s="246" t="e">
        <f>IF(ISBLANK('In Process Calc.'!#REF!),"",'In Process Calc.'!#REF!)</f>
        <v>#REF!</v>
      </c>
      <c r="EG13" s="246" t="e">
        <f>IF(ISBLANK('In Process Calc.'!#REF!),"",'In Process Calc.'!#REF!)</f>
        <v>#REF!</v>
      </c>
      <c r="EH13" s="246" t="e">
        <f>IF(ISBLANK('In Process Calc.'!#REF!),"",'In Process Calc.'!#REF!)</f>
        <v>#REF!</v>
      </c>
      <c r="EI13" s="246" t="e">
        <f>IF(ISBLANK('In Process Calc.'!#REF!),"",'In Process Calc.'!#REF!)</f>
        <v>#REF!</v>
      </c>
      <c r="EJ13" s="246" t="e">
        <f>IF(ISBLANK('In Process Calc.'!#REF!),"",'In Process Calc.'!#REF!)</f>
        <v>#REF!</v>
      </c>
      <c r="EK13" s="246">
        <f>IF(ISBLANK('Post Process Calc.'!A13),"",'Post Process Calc.'!A13)</f>
        <v>3.1624236147500611</v>
      </c>
      <c r="EL13" s="246">
        <f>IF(ISBLANK('Post Process Calc.'!B13),"",'Post Process Calc.'!B13)</f>
        <v>8.9071085350325967E-4</v>
      </c>
      <c r="EM13" s="246">
        <f>IF(ISBLANK('Post Process Calc.'!C13),"",'Post Process Calc.'!C13)</f>
        <v>0</v>
      </c>
      <c r="EN13" s="246">
        <f>IF(ISBLANK('Post Process Calc.'!D13),"",'Post Process Calc.'!D13)</f>
        <v>0.92733819596774925</v>
      </c>
      <c r="EO13" s="246">
        <f>IF(ISBLANK('Post Process Calc.'!E13),"",'Post Process Calc.'!E13)</f>
        <v>1.1157669627752942E-3</v>
      </c>
      <c r="EP13" s="246">
        <f>IF(ISBLANK('Post Process Calc.'!F13),"",'Post Process Calc.'!F13)</f>
        <v>8.386222631081657E-4</v>
      </c>
      <c r="EQ13" s="246">
        <f>IF(ISBLANK('Post Process Calc.'!G13),"",'Post Process Calc.'!G13)</f>
        <v>-2.8399346146440447E-4</v>
      </c>
      <c r="ER13" s="246">
        <f>IF(ISBLANK('Post Process Calc.'!H13),"",'Post Process Calc.'!H13)</f>
        <v>9.7747449158144904E-3</v>
      </c>
      <c r="ES13" s="246">
        <f>IF(ISBLANK('Post Process Calc.'!I13),"",'Post Process Calc.'!I13)</f>
        <v>8.3510201537964526E-4</v>
      </c>
      <c r="ET13" s="246">
        <f>IF(ISBLANK('Post Process Calc.'!J13),"",'Post Process Calc.'!J13)</f>
        <v>4.746539435413244E-2</v>
      </c>
      <c r="EU13" s="246">
        <f>IF(ISBLANK('Post Process Calc.'!K13),"",'Post Process Calc.'!K13)</f>
        <v>-5.1973684887056831E-6</v>
      </c>
      <c r="EV13" s="246">
        <f>IF(ISBLANK('Post Process Calc.'!L13),"",'Post Process Calc.'!L13)</f>
        <v>-1.3770435192188103E-5</v>
      </c>
      <c r="EW13" s="246">
        <f>IF(ISBLANK('Post Process Calc.'!M13),"",'Post Process Calc.'!M13)</f>
        <v>-2.5116115129721643E-3</v>
      </c>
      <c r="EX13" s="246">
        <f>IF(ISBLANK('Post Process Calc.'!N13),"",'Post Process Calc.'!N13)</f>
        <v>5.2876325816910688E-4</v>
      </c>
      <c r="EY13" s="246">
        <f>IF(ISBLANK('Post Process Calc.'!O13),"",'Post Process Calc.'!O13)</f>
        <v>1.5411745844916981E-3</v>
      </c>
      <c r="EZ13" s="246">
        <f>IF(ISBLANK('Post Process Calc.'!P13),"",'Post Process Calc.'!P13)</f>
        <v>2.6488528049648723E-3</v>
      </c>
      <c r="FA13" s="246">
        <f>IF(ISBLANK('Post Process Calc.'!Q13),"",'Post Process Calc.'!Q13)</f>
        <v>3.2132622838466694E-3</v>
      </c>
      <c r="FB13" s="246">
        <f>IF(ISBLANK('Post Process Calc.'!R13),"",'Post Process Calc.'!R13)</f>
        <v>1.5767975398700007E-3</v>
      </c>
      <c r="FC13" s="246">
        <f>IF(ISBLANK('Post Process Calc.'!S13),"",'Post Process Calc.'!S13)</f>
        <v>4.2853353318691892E-4</v>
      </c>
      <c r="FD13" s="246">
        <f>IF(ISBLANK('Post Process Calc.'!T13),"",'Post Process Calc.'!T13)</f>
        <v>7.8121084196453791E-3</v>
      </c>
      <c r="FE13" s="246">
        <f>IF(ISBLANK('Post Process Calc.'!U13),"",'Post Process Calc.'!U13)</f>
        <v>7.0981222959619274E-4</v>
      </c>
      <c r="FF13" s="246">
        <f>IF(ISBLANK('Post Process Calc.'!V13),"",'Post Process Calc.'!V13)</f>
        <v>1.2216257773779164E-3</v>
      </c>
      <c r="FG13" s="246">
        <f>IF(ISBLANK('Post Process Calc.'!W13),"",'Post Process Calc.'!W13)</f>
        <v>4.6840310805933219E-3</v>
      </c>
      <c r="FH13" s="246">
        <f>IF(ISBLANK('Post Process Calc.'!X13),"",'Post Process Calc.'!X13)</f>
        <v>1.5491327222874217E-3</v>
      </c>
      <c r="FI13" s="246">
        <f>IF(ISBLANK('Post Process Calc.'!Y13),"",'Post Process Calc.'!Y13)</f>
        <v>3.7550837386193824E-4</v>
      </c>
      <c r="FJ13" s="246">
        <f>IF(ISBLANK('Post Process Calc.'!Z13),"",'Post Process Calc.'!Z13)</f>
        <v>-1.6358551884551348E-4</v>
      </c>
      <c r="FK13" s="246">
        <f>IF(ISBLANK('Post Process Calc.'!AA13),"",'Post Process Calc.'!AA13)</f>
        <v>2.1369081336817452E-3</v>
      </c>
      <c r="FL13" s="246">
        <f>IF(ISBLANK('Post Process Calc.'!AB13),"",'Post Process Calc.'!AB13)</f>
        <v>0</v>
      </c>
      <c r="FM13" s="246">
        <f>IF(ISBLANK('Post Process Calc.'!AC13),"",'Post Process Calc.'!AC13)</f>
        <v>3.040278192945112E-2</v>
      </c>
      <c r="FN13" s="246">
        <f>IF(ISBLANK('Post Process Calc.'!AD13),"",'Post Process Calc.'!AD13)</f>
        <v>3.9323261777325216E-2</v>
      </c>
      <c r="FO13" s="246">
        <f>IF(ISBLANK('Post Process Calc.'!AE13),"",'Post Process Calc.'!AE13)</f>
        <v>0.13358510892140313</v>
      </c>
      <c r="FP13" s="246">
        <f>IF(ISBLANK('Post Process Calc.'!AF13),"",'Post Process Calc.'!AF13)</f>
        <v>5.5805979092940106E-2</v>
      </c>
      <c r="FQ13" s="246">
        <f>IF(ISBLANK('Post Process Calc.'!AG13),"",'Post Process Calc.'!AG13)</f>
        <v>0</v>
      </c>
      <c r="FR13" s="246">
        <f>IF(ISBLANK('Post Process Calc.'!AH13),"",'Post Process Calc.'!AH13)</f>
        <v>-1.0949805767816589E-4</v>
      </c>
      <c r="FS13" s="246">
        <f>IF(ISBLANK('Post Process Calc.'!AI13),"",'Post Process Calc.'!AI13)</f>
        <v>-1503.089195353715</v>
      </c>
    </row>
    <row r="14" spans="1:175" x14ac:dyDescent="0.15">
      <c r="A14" s="241" t="e">
        <f>IF('Measured Data'!#REF!&lt;&gt;0,'Measured Data'!$B$1,"")</f>
        <v>#REF!</v>
      </c>
      <c r="B14" s="241" t="e">
        <f>IF(ISBLANK('Measured Data'!#REF!),"",'Measured Data'!#REF!)</f>
        <v>#REF!</v>
      </c>
      <c r="C14" s="248" t="e">
        <f>IF(ISBLANK('Measured Data'!#REF!),"",'Measured Data'!#REF!)</f>
        <v>#REF!</v>
      </c>
      <c r="D14" s="249" t="e">
        <f>IF(ISBLANK('Measured Data'!#REF!),"",'Measured Data'!#REF!)</f>
        <v>#REF!</v>
      </c>
      <c r="E14" s="241" t="e">
        <f>IF(ISBLANK('Measured Data'!#REF!),"",'Measured Data'!#REF!)</f>
        <v>#REF!</v>
      </c>
      <c r="F14" s="241" t="e">
        <f>IF(ISBLANK('Measured Data'!#REF!),"",'Measured Data'!#REF!)</f>
        <v>#REF!</v>
      </c>
      <c r="G14" s="241" t="e">
        <f>IF(ISBLANK('Measured Data'!#REF!),"",'Measured Data'!#REF!)</f>
        <v>#REF!</v>
      </c>
      <c r="H14" s="246" t="e">
        <f>IF(ISBLANK('Measured Data'!#REF!),"",'Measured Data'!#REF!)</f>
        <v>#REF!</v>
      </c>
      <c r="I14" s="246" t="e">
        <f>IF(ISBLANK('Measured Data'!#REF!),"",'Measured Data'!#REF!)</f>
        <v>#REF!</v>
      </c>
      <c r="J14" s="246" t="e">
        <f>IF(ISBLANK('Measured Data'!#REF!),"",'Measured Data'!#REF!)</f>
        <v>#REF!</v>
      </c>
      <c r="K14" s="246" t="e">
        <f>IF(ISBLANK('Measured Data'!#REF!),"",'Measured Data'!#REF!)</f>
        <v>#REF!</v>
      </c>
      <c r="L14" s="241" t="e">
        <f>IF(ISBLANK('Measured Data'!#REF!),"",'Measured Data'!#REF!)</f>
        <v>#REF!</v>
      </c>
      <c r="M14" s="241" t="e">
        <f>IF(ISBLANK('Measured Data'!#REF!),"",'Measured Data'!#REF!)</f>
        <v>#REF!</v>
      </c>
      <c r="N14" s="241" t="e">
        <f>IF(ISBLANK('Measured Data'!#REF!),"",'Measured Data'!#REF!)</f>
        <v>#REF!</v>
      </c>
      <c r="O14" s="241" t="e">
        <f>IF(ISBLANK('Measured Data'!#REF!),"",'Measured Data'!#REF!)</f>
        <v>#REF!</v>
      </c>
      <c r="P14" s="241" t="e">
        <f>IF(ISBLANK('Measured Data'!#REF!),"",'Measured Data'!#REF!)</f>
        <v>#REF!</v>
      </c>
      <c r="Q14" s="241" t="e">
        <f>IF(ISBLANK('Measured Data'!#REF!),"",'Measured Data'!#REF!)</f>
        <v>#REF!</v>
      </c>
      <c r="R14" s="241" t="e">
        <f>IF(ISBLANK('Measured Data'!#REF!),"",'Measured Data'!#REF!)</f>
        <v>#REF!</v>
      </c>
      <c r="S14" s="241" t="e">
        <f>IF(ISBLANK('Measured Data'!#REF!),"",'Measured Data'!#REF!)</f>
        <v>#REF!</v>
      </c>
      <c r="T14" s="246" t="e">
        <f>IF(ISBLANK('Measured Data'!#REF!),"",'Measured Data'!#REF!)</f>
        <v>#REF!</v>
      </c>
      <c r="U14" s="246" t="e">
        <f>IF(ISBLANK('Measured Data'!#REF!),"",'Measured Data'!#REF!)</f>
        <v>#REF!</v>
      </c>
      <c r="V14" s="246" t="e">
        <f>IF(ISBLANK('Measured Data'!#REF!),"",'Measured Data'!#REF!)</f>
        <v>#REF!</v>
      </c>
      <c r="W14" s="246" t="e">
        <f>IF(ISBLANK('Measured Data'!#REF!),"",'Measured Data'!#REF!)</f>
        <v>#REF!</v>
      </c>
      <c r="X14" s="246" t="e">
        <f>IF(ISBLANK('Measured Data'!#REF!),"",'Measured Data'!#REF!)</f>
        <v>#REF!</v>
      </c>
      <c r="Y14" s="246" t="e">
        <f>IF(ISBLANK('Measured Data'!#REF!),"",'Measured Data'!#REF!)</f>
        <v>#REF!</v>
      </c>
      <c r="Z14" s="246" t="e">
        <f>IF(ISBLANK('Measured Data'!#REF!),"",'Measured Data'!#REF!)</f>
        <v>#REF!</v>
      </c>
      <c r="AA14" s="246" t="e">
        <f>IF(ISBLANK('Measured Data'!#REF!),"",'Measured Data'!#REF!)</f>
        <v>#REF!</v>
      </c>
      <c r="AB14" s="246" t="e">
        <f>IF(ISBLANK('Measured Data'!#REF!),"",'Measured Data'!#REF!)</f>
        <v>#REF!</v>
      </c>
      <c r="AC14" s="246" t="e">
        <f>IF(ISBLANK('Measured Data'!#REF!),"",'Measured Data'!#REF!)</f>
        <v>#REF!</v>
      </c>
      <c r="AD14" s="246" t="e">
        <f>IF(ISBLANK('Measured Data'!#REF!),"",'Measured Data'!#REF!)</f>
        <v>#REF!</v>
      </c>
      <c r="AE14" s="246" t="e">
        <f>IF(ISBLANK('Measured Data'!#REF!),"",'Measured Data'!#REF!)</f>
        <v>#REF!</v>
      </c>
      <c r="AF14" s="246" t="e">
        <f>IF(ISBLANK('Measured Data'!#REF!),"",'Measured Data'!#REF!)</f>
        <v>#REF!</v>
      </c>
      <c r="AG14" s="246" t="e">
        <f>IF(ISBLANK('Measured Data'!#REF!),"",'Measured Data'!#REF!)</f>
        <v>#REF!</v>
      </c>
      <c r="AH14" s="246" t="e">
        <f>IF(ISBLANK('Measured Data'!#REF!),"",'Measured Data'!#REF!)</f>
        <v>#REF!</v>
      </c>
      <c r="AI14" s="246" t="e">
        <f>IF(ISBLANK('Measured Data'!#REF!),"",'Measured Data'!#REF!)</f>
        <v>#REF!</v>
      </c>
      <c r="AJ14" s="246" t="e">
        <f>IF(ISBLANK('Measured Data'!#REF!),"",'Measured Data'!#REF!)</f>
        <v>#REF!</v>
      </c>
      <c r="AK14" s="246" t="e">
        <f>IF(ISBLANK('Measured Data'!#REF!),"",'Measured Data'!#REF!)</f>
        <v>#REF!</v>
      </c>
      <c r="AL14" s="246" t="e">
        <f>IF(ISBLANK('Measured Data'!#REF!),"",'Measured Data'!#REF!)</f>
        <v>#REF!</v>
      </c>
      <c r="AM14" s="246" t="e">
        <f>IF(ISBLANK('Measured Data'!#REF!),"",'Measured Data'!#REF!)</f>
        <v>#REF!</v>
      </c>
      <c r="AN14" s="246" t="e">
        <f>IF(ISBLANK('Measured Data'!#REF!),"",'Measured Data'!#REF!)</f>
        <v>#REF!</v>
      </c>
      <c r="AO14" s="246" t="e">
        <f>IF(ISBLANK('Measured Data'!#REF!),"",'Measured Data'!#REF!)</f>
        <v>#REF!</v>
      </c>
      <c r="AP14" s="246" t="e">
        <f>IF(ISBLANK('Measured Data'!#REF!),"",'Measured Data'!#REF!)</f>
        <v>#REF!</v>
      </c>
      <c r="AQ14" s="246" t="e">
        <f>IF(ISBLANK('Measured Data'!#REF!),"",'Measured Data'!#REF!)</f>
        <v>#REF!</v>
      </c>
      <c r="AR14" s="246" t="e">
        <f>IF(ISBLANK('Measured Data'!#REF!),"",'Measured Data'!#REF!)</f>
        <v>#REF!</v>
      </c>
      <c r="AS14" s="246" t="e">
        <f>IF(ISBLANK('Measured Data'!#REF!),"",'Measured Data'!#REF!)</f>
        <v>#REF!</v>
      </c>
      <c r="AT14" s="246" t="e">
        <f>IF(ISBLANK('Measured Data'!#REF!),"",'Measured Data'!#REF!)</f>
        <v>#REF!</v>
      </c>
      <c r="AU14" s="246" t="e">
        <f>IF(ISBLANK('Measured Data'!#REF!),"",'Measured Data'!#REF!)</f>
        <v>#REF!</v>
      </c>
      <c r="AV14" s="246" t="e">
        <f>IF(ISBLANK('Measured Data'!#REF!),"",'Measured Data'!#REF!)</f>
        <v>#REF!</v>
      </c>
      <c r="AW14" s="246" t="e">
        <f>IF(ISBLANK('Measured Data'!#REF!),"",'Measured Data'!#REF!)</f>
        <v>#REF!</v>
      </c>
      <c r="AX14" s="246" t="e">
        <f>IF(ISBLANK('Measured Data'!#REF!),"",'Measured Data'!#REF!)</f>
        <v>#REF!</v>
      </c>
      <c r="AY14" s="246" t="e">
        <f>IF(ISBLANK('Measured Data'!#REF!),"",'Measured Data'!#REF!)</f>
        <v>#REF!</v>
      </c>
      <c r="AZ14" s="246" t="e">
        <f>IF(ISBLANK('Measured Data'!#REF!),"",'Measured Data'!#REF!)</f>
        <v>#REF!</v>
      </c>
      <c r="BA14" s="246" t="e">
        <f>IF(ISBLANK('Measured Data'!#REF!),"",'Measured Data'!#REF!)</f>
        <v>#REF!</v>
      </c>
      <c r="BB14" s="246" t="e">
        <f>IF(ISBLANK('Measured Data'!#REF!),"",'Measured Data'!#REF!)</f>
        <v>#REF!</v>
      </c>
      <c r="BC14" s="246" t="e">
        <f>IF(ISBLANK('Measured Data'!#REF!),"",'Measured Data'!#REF!)</f>
        <v>#REF!</v>
      </c>
      <c r="BD14" s="246" t="e">
        <f>IF(ISBLANK('Measured Data'!#REF!),"",'Measured Data'!#REF!)</f>
        <v>#REF!</v>
      </c>
      <c r="BE14" s="246" t="e">
        <f>IF(ISBLANK('Measured Data'!#REF!),"",'Measured Data'!#REF!)</f>
        <v>#REF!</v>
      </c>
      <c r="BF14" s="246" t="e">
        <f>IF(ISBLANK('Measured Data'!#REF!),"",'Measured Data'!#REF!)</f>
        <v>#REF!</v>
      </c>
      <c r="BG14" s="246" t="e">
        <f>IF(ISBLANK('Measured Data'!#REF!),"",'Measured Data'!#REF!)</f>
        <v>#REF!</v>
      </c>
      <c r="BH14" s="246" t="e">
        <f>IF(ISBLANK('Measured Data'!#REF!),"",'Measured Data'!#REF!)</f>
        <v>#REF!</v>
      </c>
      <c r="BI14" s="246" t="e">
        <f>IF(ISBLANK('Measured Data'!#REF!),"",'Measured Data'!#REF!)</f>
        <v>#REF!</v>
      </c>
      <c r="BJ14" s="246" t="e">
        <f>IF(ISBLANK('Measured Data'!#REF!),"",'Measured Data'!#REF!)</f>
        <v>#REF!</v>
      </c>
      <c r="BK14" s="246" t="e">
        <f>IF(ISBLANK('Measured Data'!#REF!),"",'Measured Data'!#REF!)</f>
        <v>#REF!</v>
      </c>
      <c r="BL14" s="246" t="e">
        <f>IF(ISBLANK('Measured Data'!#REF!),"",'Measured Data'!#REF!)</f>
        <v>#REF!</v>
      </c>
      <c r="BM14" s="246" t="e">
        <f>IF(ISBLANK('Measured Data'!#REF!),"",'Measured Data'!#REF!)</f>
        <v>#REF!</v>
      </c>
      <c r="BN14" s="241" t="e">
        <f>IF(ISBLANK('In Process Calc.'!#REF!),"",ROUND('In Process Calc.'!#REF!,2))</f>
        <v>#REF!</v>
      </c>
      <c r="BO14" s="241" t="e">
        <f>IF(ISBLANK('In Process Calc.'!#REF!),"",ROUND('In Process Calc.'!#REF!,2))</f>
        <v>#REF!</v>
      </c>
      <c r="BP14" s="241" t="e">
        <f>IF(ISBLANK('In Process Calc.'!#REF!),"",'In Process Calc.'!#REF!)</f>
        <v>#REF!</v>
      </c>
      <c r="BQ14" s="241" t="e">
        <f>IF(ISBLANK('In Process Calc.'!#REF!),"",'In Process Calc.'!#REF!)</f>
        <v>#REF!</v>
      </c>
      <c r="BR14" s="241" t="e">
        <f>IF(ISBLANK('In Process Calc.'!#REF!),"",'In Process Calc.'!#REF!)</f>
        <v>#REF!</v>
      </c>
      <c r="BS14" s="241" t="e">
        <f>IF(ISBLANK('In Process Calc.'!#REF!),"",'In Process Calc.'!#REF!)</f>
        <v>#REF!</v>
      </c>
      <c r="BT14" s="246" t="e">
        <f>IF(ISBLANK('In Process Calc.'!#REF!),"",'In Process Calc.'!#REF!)</f>
        <v>#REF!</v>
      </c>
      <c r="BU14" s="246" t="e">
        <f>IF(ISBLANK('In Process Calc.'!#REF!),"",'In Process Calc.'!#REF!)</f>
        <v>#REF!</v>
      </c>
      <c r="BV14" s="246" t="e">
        <f>IF(ISBLANK('In Process Calc.'!#REF!),"",'In Process Calc.'!#REF!)</f>
        <v>#REF!</v>
      </c>
      <c r="BW14" s="246" t="e">
        <f>IF(ISBLANK('In Process Calc.'!#REF!),"",'In Process Calc.'!#REF!)</f>
        <v>#REF!</v>
      </c>
      <c r="BX14" s="246" t="e">
        <f>IF(ISBLANK('In Process Calc.'!#REF!),"",'In Process Calc.'!#REF!)</f>
        <v>#REF!</v>
      </c>
      <c r="BY14" s="246" t="e">
        <f>IF(ISBLANK('In Process Calc.'!#REF!),"",'In Process Calc.'!#REF!)</f>
        <v>#REF!</v>
      </c>
      <c r="BZ14" s="246" t="e">
        <f>IF(ISBLANK('In Process Calc.'!#REF!),"",'In Process Calc.'!#REF!)</f>
        <v>#REF!</v>
      </c>
      <c r="CA14" s="246" t="e">
        <f>IF(ISBLANK('In Process Calc.'!#REF!),"",'In Process Calc.'!#REF!)</f>
        <v>#REF!</v>
      </c>
      <c r="CB14" s="246" t="e">
        <f>IF(ISBLANK('In Process Calc.'!#REF!),"",'In Process Calc.'!#REF!)</f>
        <v>#REF!</v>
      </c>
      <c r="CC14" s="246" t="e">
        <f>IF(ISBLANK('In Process Calc.'!#REF!),"",'In Process Calc.'!#REF!)</f>
        <v>#REF!</v>
      </c>
      <c r="CD14" s="246" t="e">
        <f>IF(ISBLANK('In Process Calc.'!#REF!),"",'In Process Calc.'!#REF!)</f>
        <v>#REF!</v>
      </c>
      <c r="CE14" s="246" t="e">
        <f>IF(ISBLANK('In Process Calc.'!#REF!),"",'In Process Calc.'!#REF!)</f>
        <v>#REF!</v>
      </c>
      <c r="CF14" s="246" t="e">
        <f>IF(ISBLANK('In Process Calc.'!#REF!),"",'In Process Calc.'!#REF!)</f>
        <v>#REF!</v>
      </c>
      <c r="CG14" s="246" t="e">
        <f>IF(ISBLANK('In Process Calc.'!#REF!),"",'In Process Calc.'!#REF!)</f>
        <v>#REF!</v>
      </c>
      <c r="CH14" s="246" t="e">
        <f>IF(ISBLANK('In Process Calc.'!#REF!),"",'In Process Calc.'!#REF!)</f>
        <v>#REF!</v>
      </c>
      <c r="CI14" s="246" t="e">
        <f>IF(ISBLANK('In Process Calc.'!#REF!),"",'In Process Calc.'!#REF!)</f>
        <v>#REF!</v>
      </c>
      <c r="CJ14" s="246" t="e">
        <f>IF(ISBLANK('In Process Calc.'!#REF!),"",'In Process Calc.'!#REF!)</f>
        <v>#REF!</v>
      </c>
      <c r="CK14" s="246" t="e">
        <f>IF(ISBLANK('In Process Calc.'!#REF!),"",'In Process Calc.'!#REF!)</f>
        <v>#REF!</v>
      </c>
      <c r="CL14" s="246" t="e">
        <f>IF(ISBLANK('In Process Calc.'!#REF!),"",'In Process Calc.'!#REF!)</f>
        <v>#REF!</v>
      </c>
      <c r="CM14" s="246" t="e">
        <f>IF(ISBLANK('In Process Calc.'!#REF!),"",'In Process Calc.'!#REF!)</f>
        <v>#REF!</v>
      </c>
      <c r="CN14" s="246" t="e">
        <f>IF(ISBLANK('In Process Calc.'!#REF!),"",'In Process Calc.'!#REF!)</f>
        <v>#REF!</v>
      </c>
      <c r="CO14" s="246" t="e">
        <f>IF(ISBLANK('In Process Calc.'!#REF!),"",'In Process Calc.'!#REF!)</f>
        <v>#REF!</v>
      </c>
      <c r="CP14" s="246" t="e">
        <f>IF(ISBLANK('In Process Calc.'!#REF!),"",'In Process Calc.'!#REF!)</f>
        <v>#REF!</v>
      </c>
      <c r="CQ14" s="246" t="e">
        <f>IF(ISBLANK('In Process Calc.'!#REF!),"",'In Process Calc.'!#REF!)</f>
        <v>#REF!</v>
      </c>
      <c r="CR14" s="246" t="e">
        <f>IF(ISBLANK('In Process Calc.'!#REF!),"",'In Process Calc.'!#REF!)</f>
        <v>#REF!</v>
      </c>
      <c r="CS14" s="246" t="e">
        <f>IF(ISBLANK('In Process Calc.'!#REF!),"",'In Process Calc.'!#REF!)</f>
        <v>#REF!</v>
      </c>
      <c r="CT14" s="246" t="e">
        <f>IF(ISBLANK('In Process Calc.'!#REF!),"",'In Process Calc.'!#REF!)</f>
        <v>#REF!</v>
      </c>
      <c r="CU14" s="246" t="e">
        <f>IF(ISBLANK('In Process Calc.'!#REF!),"",'In Process Calc.'!#REF!)</f>
        <v>#REF!</v>
      </c>
      <c r="CV14" s="246" t="e">
        <f>IF(ISBLANK('In Process Calc.'!#REF!),"",'In Process Calc.'!#REF!)</f>
        <v>#REF!</v>
      </c>
      <c r="CW14" s="246" t="e">
        <f>IF(ISBLANK('In Process Calc.'!#REF!),"",'In Process Calc.'!#REF!)</f>
        <v>#REF!</v>
      </c>
      <c r="CX14" s="246" t="e">
        <f>IF(ISBLANK('In Process Calc.'!#REF!),"",'In Process Calc.'!#REF!)</f>
        <v>#REF!</v>
      </c>
      <c r="CY14" s="246" t="e">
        <f>IF(ISBLANK('In Process Calc.'!#REF!),"",'In Process Calc.'!#REF!)</f>
        <v>#REF!</v>
      </c>
      <c r="CZ14" s="246" t="e">
        <f>IF(ISBLANK('In Process Calc.'!#REF!),"",'In Process Calc.'!#REF!)</f>
        <v>#REF!</v>
      </c>
      <c r="DA14" s="246" t="e">
        <f>IF(ISBLANK('In Process Calc.'!#REF!),"",'In Process Calc.'!#REF!)</f>
        <v>#REF!</v>
      </c>
      <c r="DB14" s="246" t="e">
        <f>IF(ISBLANK('In Process Calc.'!#REF!),"",'In Process Calc.'!#REF!)</f>
        <v>#REF!</v>
      </c>
      <c r="DC14" s="246" t="e">
        <f>IF(ISBLANK('In Process Calc.'!#REF!),"",'In Process Calc.'!#REF!)</f>
        <v>#REF!</v>
      </c>
      <c r="DD14" s="246" t="e">
        <f>IF(ISBLANK('In Process Calc.'!#REF!),"",'In Process Calc.'!#REF!)</f>
        <v>#REF!</v>
      </c>
      <c r="DE14" s="246" t="e">
        <f>IF(ISBLANK('In Process Calc.'!#REF!),"",'In Process Calc.'!#REF!)</f>
        <v>#REF!</v>
      </c>
      <c r="DF14" s="246" t="e">
        <f>IF(ISBLANK('In Process Calc.'!#REF!),"",'In Process Calc.'!#REF!)</f>
        <v>#REF!</v>
      </c>
      <c r="DG14" s="246" t="e">
        <f>IF(ISBLANK('In Process Calc.'!#REF!),"",'In Process Calc.'!#REF!)</f>
        <v>#REF!</v>
      </c>
      <c r="DH14" s="246" t="e">
        <f>IF(ISBLANK('In Process Calc.'!#REF!),"",'In Process Calc.'!#REF!)</f>
        <v>#REF!</v>
      </c>
      <c r="DI14" s="246" t="e">
        <f>IF(ISBLANK('In Process Calc.'!#REF!),"",'In Process Calc.'!#REF!)</f>
        <v>#REF!</v>
      </c>
      <c r="DJ14" s="246" t="e">
        <f>IF(ISBLANK('In Process Calc.'!#REF!),"",'In Process Calc.'!#REF!)</f>
        <v>#REF!</v>
      </c>
      <c r="DK14" s="246" t="e">
        <f>IF(ISBLANK('In Process Calc.'!#REF!),"",'In Process Calc.'!#REF!)</f>
        <v>#REF!</v>
      </c>
      <c r="DL14" s="246" t="e">
        <f>IF(ISBLANK('In Process Calc.'!#REF!),"",'In Process Calc.'!#REF!)</f>
        <v>#REF!</v>
      </c>
      <c r="DM14" s="246" t="e">
        <f>IF(ISBLANK('In Process Calc.'!#REF!),"",'In Process Calc.'!#REF!)</f>
        <v>#REF!</v>
      </c>
      <c r="DN14" s="246" t="e">
        <f>IF(ISBLANK('In Process Calc.'!#REF!),"",'In Process Calc.'!#REF!)</f>
        <v>#REF!</v>
      </c>
      <c r="DO14" s="246" t="e">
        <f>IF(ISBLANK('In Process Calc.'!#REF!),"",'In Process Calc.'!#REF!)</f>
        <v>#REF!</v>
      </c>
      <c r="DP14" s="246" t="e">
        <f>IF(ISBLANK('In Process Calc.'!#REF!),"",'In Process Calc.'!#REF!)</f>
        <v>#REF!</v>
      </c>
      <c r="DQ14" s="246" t="e">
        <f>IF(ISBLANK('In Process Calc.'!#REF!),"",'In Process Calc.'!#REF!)</f>
        <v>#REF!</v>
      </c>
      <c r="DR14" s="246" t="e">
        <f>IF(ISBLANK('In Process Calc.'!#REF!),"",'In Process Calc.'!#REF!)</f>
        <v>#REF!</v>
      </c>
      <c r="DS14" s="246" t="e">
        <f>IF(ISBLANK('In Process Calc.'!#REF!),"",'In Process Calc.'!#REF!)</f>
        <v>#REF!</v>
      </c>
      <c r="DT14" s="246" t="e">
        <f>IF(ISBLANK('In Process Calc.'!#REF!),"",'In Process Calc.'!#REF!)</f>
        <v>#REF!</v>
      </c>
      <c r="DU14" s="246" t="e">
        <f>IF(ISBLANK('In Process Calc.'!#REF!),"",'In Process Calc.'!#REF!)</f>
        <v>#REF!</v>
      </c>
      <c r="DV14" s="246" t="e">
        <f>IF(ISBLANK('In Process Calc.'!#REF!),"",'In Process Calc.'!#REF!)</f>
        <v>#REF!</v>
      </c>
      <c r="DW14" s="246" t="e">
        <f>IF(ISBLANK('In Process Calc.'!#REF!),"",'In Process Calc.'!#REF!)</f>
        <v>#REF!</v>
      </c>
      <c r="DX14" s="246" t="e">
        <f>IF(ISBLANK('In Process Calc.'!#REF!),"",'In Process Calc.'!#REF!)</f>
        <v>#REF!</v>
      </c>
      <c r="DY14" s="246" t="e">
        <f>IF(ISBLANK('In Process Calc.'!#REF!),"",'In Process Calc.'!#REF!)</f>
        <v>#REF!</v>
      </c>
      <c r="DZ14" s="246" t="e">
        <f>IF(ISBLANK('In Process Calc.'!#REF!),"",'In Process Calc.'!#REF!)</f>
        <v>#REF!</v>
      </c>
      <c r="EA14" s="246" t="e">
        <f>IF(ISBLANK('In Process Calc.'!#REF!),"",'In Process Calc.'!#REF!)</f>
        <v>#REF!</v>
      </c>
      <c r="EB14" s="246" t="e">
        <f>IF(ISBLANK('In Process Calc.'!#REF!),"",'In Process Calc.'!#REF!)</f>
        <v>#REF!</v>
      </c>
      <c r="EC14" s="246" t="e">
        <f>IF(ISBLANK('In Process Calc.'!#REF!),"",'In Process Calc.'!#REF!)</f>
        <v>#REF!</v>
      </c>
      <c r="ED14" s="246" t="e">
        <f>IF(ISBLANK('In Process Calc.'!#REF!),"",'In Process Calc.'!#REF!)</f>
        <v>#REF!</v>
      </c>
      <c r="EE14" s="246" t="e">
        <f>IF(ISBLANK('In Process Calc.'!#REF!),"",'In Process Calc.'!#REF!)</f>
        <v>#REF!</v>
      </c>
      <c r="EF14" s="246" t="e">
        <f>IF(ISBLANK('In Process Calc.'!#REF!),"",'In Process Calc.'!#REF!)</f>
        <v>#REF!</v>
      </c>
      <c r="EG14" s="246" t="e">
        <f>IF(ISBLANK('In Process Calc.'!#REF!),"",'In Process Calc.'!#REF!)</f>
        <v>#REF!</v>
      </c>
      <c r="EH14" s="246" t="e">
        <f>IF(ISBLANK('In Process Calc.'!#REF!),"",'In Process Calc.'!#REF!)</f>
        <v>#REF!</v>
      </c>
      <c r="EI14" s="246" t="e">
        <f>IF(ISBLANK('In Process Calc.'!#REF!),"",'In Process Calc.'!#REF!)</f>
        <v>#REF!</v>
      </c>
      <c r="EJ14" s="246" t="e">
        <f>IF(ISBLANK('In Process Calc.'!#REF!),"",'In Process Calc.'!#REF!)</f>
        <v>#REF!</v>
      </c>
      <c r="EK14" s="246">
        <f>IF(ISBLANK('Post Process Calc.'!A14),"",'Post Process Calc.'!A14)</f>
        <v>3.0418021707788085</v>
      </c>
      <c r="EL14" s="246">
        <f>IF(ISBLANK('Post Process Calc.'!B14),"",'Post Process Calc.'!B14)</f>
        <v>5.4668666484556814E-4</v>
      </c>
      <c r="EM14" s="246">
        <f>IF(ISBLANK('Post Process Calc.'!C14),"",'Post Process Calc.'!C14)</f>
        <v>0</v>
      </c>
      <c r="EN14" s="246">
        <f>IF(ISBLANK('Post Process Calc.'!D14),"",'Post Process Calc.'!D14)</f>
        <v>0.92307765002122855</v>
      </c>
      <c r="EO14" s="246">
        <f>IF(ISBLANK('Post Process Calc.'!E14),"",'Post Process Calc.'!E14)</f>
        <v>1.3751261408547026E-3</v>
      </c>
      <c r="EP14" s="246">
        <f>IF(ISBLANK('Post Process Calc.'!F14),"",'Post Process Calc.'!F14)</f>
        <v>8.2094668844723674E-4</v>
      </c>
      <c r="EQ14" s="246">
        <f>IF(ISBLANK('Post Process Calc.'!G14),"",'Post Process Calc.'!G14)</f>
        <v>-5.8263650855326578E-4</v>
      </c>
      <c r="ER14" s="246">
        <f>IF(ISBLANK('Post Process Calc.'!H14),"",'Post Process Calc.'!H14)</f>
        <v>9.7135193030078934E-3</v>
      </c>
      <c r="ES14" s="246">
        <f>IF(ISBLANK('Post Process Calc.'!I14),"",'Post Process Calc.'!I14)</f>
        <v>6.4147515146461848E-4</v>
      </c>
      <c r="ET14" s="246">
        <f>IF(ISBLANK('Post Process Calc.'!J14),"",'Post Process Calc.'!J14)</f>
        <v>5.1475351116899437E-2</v>
      </c>
      <c r="EU14" s="246">
        <f>IF(ISBLANK('Post Process Calc.'!K14),"",'Post Process Calc.'!K14)</f>
        <v>1.3166522068257675E-4</v>
      </c>
      <c r="EV14" s="246">
        <f>IF(ISBLANK('Post Process Calc.'!L14),"",'Post Process Calc.'!L14)</f>
        <v>4.5064177800426393E-4</v>
      </c>
      <c r="EW14" s="246">
        <f>IF(ISBLANK('Post Process Calc.'!M14),"",'Post Process Calc.'!M14)</f>
        <v>-2.2946795300698548E-3</v>
      </c>
      <c r="EX14" s="246">
        <f>IF(ISBLANK('Post Process Calc.'!N14),"",'Post Process Calc.'!N14)</f>
        <v>6.7656107791077766E-4</v>
      </c>
      <c r="EY14" s="246">
        <f>IF(ISBLANK('Post Process Calc.'!O14),"",'Post Process Calc.'!O14)</f>
        <v>1.5587094836280438E-3</v>
      </c>
      <c r="EZ14" s="246">
        <f>IF(ISBLANK('Post Process Calc.'!P14),"",'Post Process Calc.'!P14)</f>
        <v>4.5128101374564605E-4</v>
      </c>
      <c r="FA14" s="246">
        <f>IF(ISBLANK('Post Process Calc.'!Q14),"",'Post Process Calc.'!Q14)</f>
        <v>3.1328656090308157E-3</v>
      </c>
      <c r="FB14" s="246">
        <f>IF(ISBLANK('Post Process Calc.'!R14),"",'Post Process Calc.'!R14)</f>
        <v>1.5227395901216696E-3</v>
      </c>
      <c r="FC14" s="246">
        <f>IF(ISBLANK('Post Process Calc.'!S14),"",'Post Process Calc.'!S14)</f>
        <v>4.5034455050512384E-4</v>
      </c>
      <c r="FD14" s="246">
        <f>IF(ISBLANK('Post Process Calc.'!T14),"",'Post Process Calc.'!T14)</f>
        <v>7.3129009604403156E-3</v>
      </c>
      <c r="FE14" s="246">
        <f>IF(ISBLANK('Post Process Calc.'!U14),"",'Post Process Calc.'!U14)</f>
        <v>6.9832251390960348E-4</v>
      </c>
      <c r="FF14" s="246">
        <f>IF(ISBLANK('Post Process Calc.'!V14),"",'Post Process Calc.'!V14)</f>
        <v>1.218807640068471E-3</v>
      </c>
      <c r="FG14" s="246">
        <f>IF(ISBLANK('Post Process Calc.'!W14),"",'Post Process Calc.'!W14)</f>
        <v>4.2266766452326368E-3</v>
      </c>
      <c r="FH14" s="246">
        <f>IF(ISBLANK('Post Process Calc.'!X14),"",'Post Process Calc.'!X14)</f>
        <v>1.5454460166338972E-3</v>
      </c>
      <c r="FI14" s="246">
        <f>IF(ISBLANK('Post Process Calc.'!Y14),"",'Post Process Calc.'!Y14)</f>
        <v>3.6084349535361426E-4</v>
      </c>
      <c r="FJ14" s="246">
        <f>IF(ISBLANK('Post Process Calc.'!Z14),"",'Post Process Calc.'!Z14)</f>
        <v>-6.5743009354141252E-5</v>
      </c>
      <c r="FK14" s="246">
        <f>IF(ISBLANK('Post Process Calc.'!AA14),"",'Post Process Calc.'!AA14)</f>
        <v>2.0853698794005464E-3</v>
      </c>
      <c r="FL14" s="246">
        <f>IF(ISBLANK('Post Process Calc.'!AB14),"",'Post Process Calc.'!AB14)</f>
        <v>0</v>
      </c>
      <c r="FM14" s="246">
        <f>IF(ISBLANK('Post Process Calc.'!AC14),"",'Post Process Calc.'!AC14)</f>
        <v>2.9276467312103246E-2</v>
      </c>
      <c r="FN14" s="246">
        <f>IF(ISBLANK('Post Process Calc.'!AD14),"",'Post Process Calc.'!AD14)</f>
        <v>3.8171539793764912E-2</v>
      </c>
      <c r="FO14" s="246">
        <f>IF(ISBLANK('Post Process Calc.'!AE14),"",'Post Process Calc.'!AE14)</f>
        <v>0.13136926274502864</v>
      </c>
      <c r="FP14" s="246">
        <f>IF(ISBLANK('Post Process Calc.'!AF14),"",'Post Process Calc.'!AF14)</f>
        <v>8.7669341530239673E-3</v>
      </c>
      <c r="FQ14" s="246">
        <f>IF(ISBLANK('Post Process Calc.'!AG14),"",'Post Process Calc.'!AG14)</f>
        <v>0</v>
      </c>
      <c r="FR14" s="246">
        <f>IF(ISBLANK('Post Process Calc.'!AH14),"",'Post Process Calc.'!AH14)</f>
        <v>2.5578304533283866E-3</v>
      </c>
      <c r="FS14" s="246">
        <f>IF(ISBLANK('Post Process Calc.'!AI14),"",'Post Process Calc.'!AI14)</f>
        <v>55.541629919646894</v>
      </c>
    </row>
    <row r="15" spans="1:175" x14ac:dyDescent="0.15">
      <c r="A15" s="241" t="e">
        <f>IF('Measured Data'!#REF!&lt;&gt;0,'Measured Data'!$B$1,"")</f>
        <v>#REF!</v>
      </c>
      <c r="B15" s="241" t="e">
        <f>IF(ISBLANK('Measured Data'!#REF!),"",'Measured Data'!#REF!)</f>
        <v>#REF!</v>
      </c>
      <c r="C15" s="248" t="e">
        <f>IF(ISBLANK('Measured Data'!#REF!),"",'Measured Data'!#REF!)</f>
        <v>#REF!</v>
      </c>
      <c r="D15" s="249" t="e">
        <f>IF(ISBLANK('Measured Data'!#REF!),"",'Measured Data'!#REF!)</f>
        <v>#REF!</v>
      </c>
      <c r="E15" s="241" t="e">
        <f>IF(ISBLANK('Measured Data'!#REF!),"",'Measured Data'!#REF!)</f>
        <v>#REF!</v>
      </c>
      <c r="F15" s="241" t="e">
        <f>IF(ISBLANK('Measured Data'!#REF!),"",'Measured Data'!#REF!)</f>
        <v>#REF!</v>
      </c>
      <c r="G15" s="241" t="e">
        <f>IF(ISBLANK('Measured Data'!#REF!),"",'Measured Data'!#REF!)</f>
        <v>#REF!</v>
      </c>
      <c r="H15" s="246" t="e">
        <f>IF(ISBLANK('Measured Data'!#REF!),"",'Measured Data'!#REF!)</f>
        <v>#REF!</v>
      </c>
      <c r="I15" s="246" t="e">
        <f>IF(ISBLANK('Measured Data'!#REF!),"",'Measured Data'!#REF!)</f>
        <v>#REF!</v>
      </c>
      <c r="J15" s="246" t="e">
        <f>IF(ISBLANK('Measured Data'!#REF!),"",'Measured Data'!#REF!)</f>
        <v>#REF!</v>
      </c>
      <c r="K15" s="246" t="e">
        <f>IF(ISBLANK('Measured Data'!#REF!),"",'Measured Data'!#REF!)</f>
        <v>#REF!</v>
      </c>
      <c r="L15" s="241" t="e">
        <f>IF(ISBLANK('Measured Data'!#REF!),"",'Measured Data'!#REF!)</f>
        <v>#REF!</v>
      </c>
      <c r="M15" s="241" t="e">
        <f>IF(ISBLANK('Measured Data'!#REF!),"",'Measured Data'!#REF!)</f>
        <v>#REF!</v>
      </c>
      <c r="N15" s="241" t="e">
        <f>IF(ISBLANK('Measured Data'!#REF!),"",'Measured Data'!#REF!)</f>
        <v>#REF!</v>
      </c>
      <c r="O15" s="241" t="e">
        <f>IF(ISBLANK('Measured Data'!#REF!),"",'Measured Data'!#REF!)</f>
        <v>#REF!</v>
      </c>
      <c r="P15" s="241" t="e">
        <f>IF(ISBLANK('Measured Data'!#REF!),"",'Measured Data'!#REF!)</f>
        <v>#REF!</v>
      </c>
      <c r="Q15" s="241" t="e">
        <f>IF(ISBLANK('Measured Data'!#REF!),"",'Measured Data'!#REF!)</f>
        <v>#REF!</v>
      </c>
      <c r="R15" s="241" t="e">
        <f>IF(ISBLANK('Measured Data'!#REF!),"",'Measured Data'!#REF!)</f>
        <v>#REF!</v>
      </c>
      <c r="S15" s="241" t="e">
        <f>IF(ISBLANK('Measured Data'!#REF!),"",'Measured Data'!#REF!)</f>
        <v>#REF!</v>
      </c>
      <c r="T15" s="246" t="e">
        <f>IF(ISBLANK('Measured Data'!#REF!),"",'Measured Data'!#REF!)</f>
        <v>#REF!</v>
      </c>
      <c r="U15" s="246" t="e">
        <f>IF(ISBLANK('Measured Data'!#REF!),"",'Measured Data'!#REF!)</f>
        <v>#REF!</v>
      </c>
      <c r="V15" s="246" t="e">
        <f>IF(ISBLANK('Measured Data'!#REF!),"",'Measured Data'!#REF!)</f>
        <v>#REF!</v>
      </c>
      <c r="W15" s="246" t="e">
        <f>IF(ISBLANK('Measured Data'!#REF!),"",'Measured Data'!#REF!)</f>
        <v>#REF!</v>
      </c>
      <c r="X15" s="246" t="e">
        <f>IF(ISBLANK('Measured Data'!#REF!),"",'Measured Data'!#REF!)</f>
        <v>#REF!</v>
      </c>
      <c r="Y15" s="246" t="e">
        <f>IF(ISBLANK('Measured Data'!#REF!),"",'Measured Data'!#REF!)</f>
        <v>#REF!</v>
      </c>
      <c r="Z15" s="246" t="e">
        <f>IF(ISBLANK('Measured Data'!#REF!),"",'Measured Data'!#REF!)</f>
        <v>#REF!</v>
      </c>
      <c r="AA15" s="246" t="e">
        <f>IF(ISBLANK('Measured Data'!#REF!),"",'Measured Data'!#REF!)</f>
        <v>#REF!</v>
      </c>
      <c r="AB15" s="246" t="e">
        <f>IF(ISBLANK('Measured Data'!#REF!),"",'Measured Data'!#REF!)</f>
        <v>#REF!</v>
      </c>
      <c r="AC15" s="246" t="e">
        <f>IF(ISBLANK('Measured Data'!#REF!),"",'Measured Data'!#REF!)</f>
        <v>#REF!</v>
      </c>
      <c r="AD15" s="246" t="e">
        <f>IF(ISBLANK('Measured Data'!#REF!),"",'Measured Data'!#REF!)</f>
        <v>#REF!</v>
      </c>
      <c r="AE15" s="246" t="e">
        <f>IF(ISBLANK('Measured Data'!#REF!),"",'Measured Data'!#REF!)</f>
        <v>#REF!</v>
      </c>
      <c r="AF15" s="246" t="e">
        <f>IF(ISBLANK('Measured Data'!#REF!),"",'Measured Data'!#REF!)</f>
        <v>#REF!</v>
      </c>
      <c r="AG15" s="246" t="e">
        <f>IF(ISBLANK('Measured Data'!#REF!),"",'Measured Data'!#REF!)</f>
        <v>#REF!</v>
      </c>
      <c r="AH15" s="246" t="e">
        <f>IF(ISBLANK('Measured Data'!#REF!),"",'Measured Data'!#REF!)</f>
        <v>#REF!</v>
      </c>
      <c r="AI15" s="246" t="e">
        <f>IF(ISBLANK('Measured Data'!#REF!),"",'Measured Data'!#REF!)</f>
        <v>#REF!</v>
      </c>
      <c r="AJ15" s="246" t="e">
        <f>IF(ISBLANK('Measured Data'!#REF!),"",'Measured Data'!#REF!)</f>
        <v>#REF!</v>
      </c>
      <c r="AK15" s="246" t="e">
        <f>IF(ISBLANK('Measured Data'!#REF!),"",'Measured Data'!#REF!)</f>
        <v>#REF!</v>
      </c>
      <c r="AL15" s="246" t="e">
        <f>IF(ISBLANK('Measured Data'!#REF!),"",'Measured Data'!#REF!)</f>
        <v>#REF!</v>
      </c>
      <c r="AM15" s="246" t="e">
        <f>IF(ISBLANK('Measured Data'!#REF!),"",'Measured Data'!#REF!)</f>
        <v>#REF!</v>
      </c>
      <c r="AN15" s="246" t="e">
        <f>IF(ISBLANK('Measured Data'!#REF!),"",'Measured Data'!#REF!)</f>
        <v>#REF!</v>
      </c>
      <c r="AO15" s="246" t="e">
        <f>IF(ISBLANK('Measured Data'!#REF!),"",'Measured Data'!#REF!)</f>
        <v>#REF!</v>
      </c>
      <c r="AP15" s="246" t="e">
        <f>IF(ISBLANK('Measured Data'!#REF!),"",'Measured Data'!#REF!)</f>
        <v>#REF!</v>
      </c>
      <c r="AQ15" s="246" t="e">
        <f>IF(ISBLANK('Measured Data'!#REF!),"",'Measured Data'!#REF!)</f>
        <v>#REF!</v>
      </c>
      <c r="AR15" s="246" t="e">
        <f>IF(ISBLANK('Measured Data'!#REF!),"",'Measured Data'!#REF!)</f>
        <v>#REF!</v>
      </c>
      <c r="AS15" s="246" t="e">
        <f>IF(ISBLANK('Measured Data'!#REF!),"",'Measured Data'!#REF!)</f>
        <v>#REF!</v>
      </c>
      <c r="AT15" s="246" t="e">
        <f>IF(ISBLANK('Measured Data'!#REF!),"",'Measured Data'!#REF!)</f>
        <v>#REF!</v>
      </c>
      <c r="AU15" s="246" t="e">
        <f>IF(ISBLANK('Measured Data'!#REF!),"",'Measured Data'!#REF!)</f>
        <v>#REF!</v>
      </c>
      <c r="AV15" s="246" t="e">
        <f>IF(ISBLANK('Measured Data'!#REF!),"",'Measured Data'!#REF!)</f>
        <v>#REF!</v>
      </c>
      <c r="AW15" s="246" t="e">
        <f>IF(ISBLANK('Measured Data'!#REF!),"",'Measured Data'!#REF!)</f>
        <v>#REF!</v>
      </c>
      <c r="AX15" s="246" t="e">
        <f>IF(ISBLANK('Measured Data'!#REF!),"",'Measured Data'!#REF!)</f>
        <v>#REF!</v>
      </c>
      <c r="AY15" s="246" t="e">
        <f>IF(ISBLANK('Measured Data'!#REF!),"",'Measured Data'!#REF!)</f>
        <v>#REF!</v>
      </c>
      <c r="AZ15" s="246" t="e">
        <f>IF(ISBLANK('Measured Data'!#REF!),"",'Measured Data'!#REF!)</f>
        <v>#REF!</v>
      </c>
      <c r="BA15" s="246" t="e">
        <f>IF(ISBLANK('Measured Data'!#REF!),"",'Measured Data'!#REF!)</f>
        <v>#REF!</v>
      </c>
      <c r="BB15" s="246" t="e">
        <f>IF(ISBLANK('Measured Data'!#REF!),"",'Measured Data'!#REF!)</f>
        <v>#REF!</v>
      </c>
      <c r="BC15" s="246" t="e">
        <f>IF(ISBLANK('Measured Data'!#REF!),"",'Measured Data'!#REF!)</f>
        <v>#REF!</v>
      </c>
      <c r="BD15" s="246" t="e">
        <f>IF(ISBLANK('Measured Data'!#REF!),"",'Measured Data'!#REF!)</f>
        <v>#REF!</v>
      </c>
      <c r="BE15" s="246" t="e">
        <f>IF(ISBLANK('Measured Data'!#REF!),"",'Measured Data'!#REF!)</f>
        <v>#REF!</v>
      </c>
      <c r="BF15" s="246" t="e">
        <f>IF(ISBLANK('Measured Data'!#REF!),"",'Measured Data'!#REF!)</f>
        <v>#REF!</v>
      </c>
      <c r="BG15" s="246" t="e">
        <f>IF(ISBLANK('Measured Data'!#REF!),"",'Measured Data'!#REF!)</f>
        <v>#REF!</v>
      </c>
      <c r="BH15" s="246" t="e">
        <f>IF(ISBLANK('Measured Data'!#REF!),"",'Measured Data'!#REF!)</f>
        <v>#REF!</v>
      </c>
      <c r="BI15" s="246" t="e">
        <f>IF(ISBLANK('Measured Data'!#REF!),"",'Measured Data'!#REF!)</f>
        <v>#REF!</v>
      </c>
      <c r="BJ15" s="246" t="e">
        <f>IF(ISBLANK('Measured Data'!#REF!),"",'Measured Data'!#REF!)</f>
        <v>#REF!</v>
      </c>
      <c r="BK15" s="246" t="e">
        <f>IF(ISBLANK('Measured Data'!#REF!),"",'Measured Data'!#REF!)</f>
        <v>#REF!</v>
      </c>
      <c r="BL15" s="246" t="e">
        <f>IF(ISBLANK('Measured Data'!#REF!),"",'Measured Data'!#REF!)</f>
        <v>#REF!</v>
      </c>
      <c r="BM15" s="246" t="e">
        <f>IF(ISBLANK('Measured Data'!#REF!),"",'Measured Data'!#REF!)</f>
        <v>#REF!</v>
      </c>
      <c r="BN15" s="241" t="e">
        <f>IF(ISBLANK('In Process Calc.'!#REF!),"",ROUND('In Process Calc.'!#REF!,2))</f>
        <v>#REF!</v>
      </c>
      <c r="BO15" s="241" t="e">
        <f>IF(ISBLANK('In Process Calc.'!#REF!),"",ROUND('In Process Calc.'!#REF!,2))</f>
        <v>#REF!</v>
      </c>
      <c r="BP15" s="241" t="e">
        <f>IF(ISBLANK('In Process Calc.'!#REF!),"",'In Process Calc.'!#REF!)</f>
        <v>#REF!</v>
      </c>
      <c r="BQ15" s="241" t="e">
        <f>IF(ISBLANK('In Process Calc.'!#REF!),"",'In Process Calc.'!#REF!)</f>
        <v>#REF!</v>
      </c>
      <c r="BR15" s="241" t="e">
        <f>IF(ISBLANK('In Process Calc.'!#REF!),"",'In Process Calc.'!#REF!)</f>
        <v>#REF!</v>
      </c>
      <c r="BS15" s="241" t="e">
        <f>IF(ISBLANK('In Process Calc.'!#REF!),"",'In Process Calc.'!#REF!)</f>
        <v>#REF!</v>
      </c>
      <c r="BT15" s="246" t="e">
        <f>IF(ISBLANK('In Process Calc.'!#REF!),"",'In Process Calc.'!#REF!)</f>
        <v>#REF!</v>
      </c>
      <c r="BU15" s="246" t="e">
        <f>IF(ISBLANK('In Process Calc.'!#REF!),"",'In Process Calc.'!#REF!)</f>
        <v>#REF!</v>
      </c>
      <c r="BV15" s="246" t="e">
        <f>IF(ISBLANK('In Process Calc.'!#REF!),"",'In Process Calc.'!#REF!)</f>
        <v>#REF!</v>
      </c>
      <c r="BW15" s="246" t="e">
        <f>IF(ISBLANK('In Process Calc.'!#REF!),"",'In Process Calc.'!#REF!)</f>
        <v>#REF!</v>
      </c>
      <c r="BX15" s="246" t="e">
        <f>IF(ISBLANK('In Process Calc.'!#REF!),"",'In Process Calc.'!#REF!)</f>
        <v>#REF!</v>
      </c>
      <c r="BY15" s="246" t="e">
        <f>IF(ISBLANK('In Process Calc.'!#REF!),"",'In Process Calc.'!#REF!)</f>
        <v>#REF!</v>
      </c>
      <c r="BZ15" s="246" t="e">
        <f>IF(ISBLANK('In Process Calc.'!#REF!),"",'In Process Calc.'!#REF!)</f>
        <v>#REF!</v>
      </c>
      <c r="CA15" s="246" t="e">
        <f>IF(ISBLANK('In Process Calc.'!#REF!),"",'In Process Calc.'!#REF!)</f>
        <v>#REF!</v>
      </c>
      <c r="CB15" s="246" t="e">
        <f>IF(ISBLANK('In Process Calc.'!#REF!),"",'In Process Calc.'!#REF!)</f>
        <v>#REF!</v>
      </c>
      <c r="CC15" s="246" t="e">
        <f>IF(ISBLANK('In Process Calc.'!#REF!),"",'In Process Calc.'!#REF!)</f>
        <v>#REF!</v>
      </c>
      <c r="CD15" s="246" t="e">
        <f>IF(ISBLANK('In Process Calc.'!#REF!),"",'In Process Calc.'!#REF!)</f>
        <v>#REF!</v>
      </c>
      <c r="CE15" s="246" t="e">
        <f>IF(ISBLANK('In Process Calc.'!#REF!),"",'In Process Calc.'!#REF!)</f>
        <v>#REF!</v>
      </c>
      <c r="CF15" s="246" t="e">
        <f>IF(ISBLANK('In Process Calc.'!#REF!),"",'In Process Calc.'!#REF!)</f>
        <v>#REF!</v>
      </c>
      <c r="CG15" s="246" t="e">
        <f>IF(ISBLANK('In Process Calc.'!#REF!),"",'In Process Calc.'!#REF!)</f>
        <v>#REF!</v>
      </c>
      <c r="CH15" s="246" t="e">
        <f>IF(ISBLANK('In Process Calc.'!#REF!),"",'In Process Calc.'!#REF!)</f>
        <v>#REF!</v>
      </c>
      <c r="CI15" s="246" t="e">
        <f>IF(ISBLANK('In Process Calc.'!#REF!),"",'In Process Calc.'!#REF!)</f>
        <v>#REF!</v>
      </c>
      <c r="CJ15" s="246" t="e">
        <f>IF(ISBLANK('In Process Calc.'!#REF!),"",'In Process Calc.'!#REF!)</f>
        <v>#REF!</v>
      </c>
      <c r="CK15" s="246" t="e">
        <f>IF(ISBLANK('In Process Calc.'!#REF!),"",'In Process Calc.'!#REF!)</f>
        <v>#REF!</v>
      </c>
      <c r="CL15" s="246" t="e">
        <f>IF(ISBLANK('In Process Calc.'!#REF!),"",'In Process Calc.'!#REF!)</f>
        <v>#REF!</v>
      </c>
      <c r="CM15" s="246" t="e">
        <f>IF(ISBLANK('In Process Calc.'!#REF!),"",'In Process Calc.'!#REF!)</f>
        <v>#REF!</v>
      </c>
      <c r="CN15" s="246" t="e">
        <f>IF(ISBLANK('In Process Calc.'!#REF!),"",'In Process Calc.'!#REF!)</f>
        <v>#REF!</v>
      </c>
      <c r="CO15" s="246" t="e">
        <f>IF(ISBLANK('In Process Calc.'!#REF!),"",'In Process Calc.'!#REF!)</f>
        <v>#REF!</v>
      </c>
      <c r="CP15" s="246" t="e">
        <f>IF(ISBLANK('In Process Calc.'!#REF!),"",'In Process Calc.'!#REF!)</f>
        <v>#REF!</v>
      </c>
      <c r="CQ15" s="246" t="e">
        <f>IF(ISBLANK('In Process Calc.'!#REF!),"",'In Process Calc.'!#REF!)</f>
        <v>#REF!</v>
      </c>
      <c r="CR15" s="246" t="e">
        <f>IF(ISBLANK('In Process Calc.'!#REF!),"",'In Process Calc.'!#REF!)</f>
        <v>#REF!</v>
      </c>
      <c r="CS15" s="246" t="e">
        <f>IF(ISBLANK('In Process Calc.'!#REF!),"",'In Process Calc.'!#REF!)</f>
        <v>#REF!</v>
      </c>
      <c r="CT15" s="246" t="e">
        <f>IF(ISBLANK('In Process Calc.'!#REF!),"",'In Process Calc.'!#REF!)</f>
        <v>#REF!</v>
      </c>
      <c r="CU15" s="246" t="e">
        <f>IF(ISBLANK('In Process Calc.'!#REF!),"",'In Process Calc.'!#REF!)</f>
        <v>#REF!</v>
      </c>
      <c r="CV15" s="246" t="e">
        <f>IF(ISBLANK('In Process Calc.'!#REF!),"",'In Process Calc.'!#REF!)</f>
        <v>#REF!</v>
      </c>
      <c r="CW15" s="246" t="e">
        <f>IF(ISBLANK('In Process Calc.'!#REF!),"",'In Process Calc.'!#REF!)</f>
        <v>#REF!</v>
      </c>
      <c r="CX15" s="246" t="e">
        <f>IF(ISBLANK('In Process Calc.'!#REF!),"",'In Process Calc.'!#REF!)</f>
        <v>#REF!</v>
      </c>
      <c r="CY15" s="246" t="e">
        <f>IF(ISBLANK('In Process Calc.'!#REF!),"",'In Process Calc.'!#REF!)</f>
        <v>#REF!</v>
      </c>
      <c r="CZ15" s="246" t="e">
        <f>IF(ISBLANK('In Process Calc.'!#REF!),"",'In Process Calc.'!#REF!)</f>
        <v>#REF!</v>
      </c>
      <c r="DA15" s="246" t="e">
        <f>IF(ISBLANK('In Process Calc.'!#REF!),"",'In Process Calc.'!#REF!)</f>
        <v>#REF!</v>
      </c>
      <c r="DB15" s="246" t="e">
        <f>IF(ISBLANK('In Process Calc.'!#REF!),"",'In Process Calc.'!#REF!)</f>
        <v>#REF!</v>
      </c>
      <c r="DC15" s="246" t="e">
        <f>IF(ISBLANK('In Process Calc.'!#REF!),"",'In Process Calc.'!#REF!)</f>
        <v>#REF!</v>
      </c>
      <c r="DD15" s="246" t="e">
        <f>IF(ISBLANK('In Process Calc.'!#REF!),"",'In Process Calc.'!#REF!)</f>
        <v>#REF!</v>
      </c>
      <c r="DE15" s="246" t="e">
        <f>IF(ISBLANK('In Process Calc.'!#REF!),"",'In Process Calc.'!#REF!)</f>
        <v>#REF!</v>
      </c>
      <c r="DF15" s="246" t="e">
        <f>IF(ISBLANK('In Process Calc.'!#REF!),"",'In Process Calc.'!#REF!)</f>
        <v>#REF!</v>
      </c>
      <c r="DG15" s="246" t="e">
        <f>IF(ISBLANK('In Process Calc.'!#REF!),"",'In Process Calc.'!#REF!)</f>
        <v>#REF!</v>
      </c>
      <c r="DH15" s="246" t="e">
        <f>IF(ISBLANK('In Process Calc.'!#REF!),"",'In Process Calc.'!#REF!)</f>
        <v>#REF!</v>
      </c>
      <c r="DI15" s="246" t="e">
        <f>IF(ISBLANK('In Process Calc.'!#REF!),"",'In Process Calc.'!#REF!)</f>
        <v>#REF!</v>
      </c>
      <c r="DJ15" s="246" t="e">
        <f>IF(ISBLANK('In Process Calc.'!#REF!),"",'In Process Calc.'!#REF!)</f>
        <v>#REF!</v>
      </c>
      <c r="DK15" s="246" t="e">
        <f>IF(ISBLANK('In Process Calc.'!#REF!),"",'In Process Calc.'!#REF!)</f>
        <v>#REF!</v>
      </c>
      <c r="DL15" s="246" t="e">
        <f>IF(ISBLANK('In Process Calc.'!#REF!),"",'In Process Calc.'!#REF!)</f>
        <v>#REF!</v>
      </c>
      <c r="DM15" s="246" t="e">
        <f>IF(ISBLANK('In Process Calc.'!#REF!),"",'In Process Calc.'!#REF!)</f>
        <v>#REF!</v>
      </c>
      <c r="DN15" s="246" t="e">
        <f>IF(ISBLANK('In Process Calc.'!#REF!),"",'In Process Calc.'!#REF!)</f>
        <v>#REF!</v>
      </c>
      <c r="DO15" s="246" t="e">
        <f>IF(ISBLANK('In Process Calc.'!#REF!),"",'In Process Calc.'!#REF!)</f>
        <v>#REF!</v>
      </c>
      <c r="DP15" s="246" t="e">
        <f>IF(ISBLANK('In Process Calc.'!#REF!),"",'In Process Calc.'!#REF!)</f>
        <v>#REF!</v>
      </c>
      <c r="DQ15" s="246" t="e">
        <f>IF(ISBLANK('In Process Calc.'!#REF!),"",'In Process Calc.'!#REF!)</f>
        <v>#REF!</v>
      </c>
      <c r="DR15" s="246" t="e">
        <f>IF(ISBLANK('In Process Calc.'!#REF!),"",'In Process Calc.'!#REF!)</f>
        <v>#REF!</v>
      </c>
      <c r="DS15" s="246" t="e">
        <f>IF(ISBLANK('In Process Calc.'!#REF!),"",'In Process Calc.'!#REF!)</f>
        <v>#REF!</v>
      </c>
      <c r="DT15" s="246" t="e">
        <f>IF(ISBLANK('In Process Calc.'!#REF!),"",'In Process Calc.'!#REF!)</f>
        <v>#REF!</v>
      </c>
      <c r="DU15" s="246" t="e">
        <f>IF(ISBLANK('In Process Calc.'!#REF!),"",'In Process Calc.'!#REF!)</f>
        <v>#REF!</v>
      </c>
      <c r="DV15" s="246" t="e">
        <f>IF(ISBLANK('In Process Calc.'!#REF!),"",'In Process Calc.'!#REF!)</f>
        <v>#REF!</v>
      </c>
      <c r="DW15" s="246" t="e">
        <f>IF(ISBLANK('In Process Calc.'!#REF!),"",'In Process Calc.'!#REF!)</f>
        <v>#REF!</v>
      </c>
      <c r="DX15" s="246" t="e">
        <f>IF(ISBLANK('In Process Calc.'!#REF!),"",'In Process Calc.'!#REF!)</f>
        <v>#REF!</v>
      </c>
      <c r="DY15" s="246" t="e">
        <f>IF(ISBLANK('In Process Calc.'!#REF!),"",'In Process Calc.'!#REF!)</f>
        <v>#REF!</v>
      </c>
      <c r="DZ15" s="246" t="e">
        <f>IF(ISBLANK('In Process Calc.'!#REF!),"",'In Process Calc.'!#REF!)</f>
        <v>#REF!</v>
      </c>
      <c r="EA15" s="246" t="e">
        <f>IF(ISBLANK('In Process Calc.'!#REF!),"",'In Process Calc.'!#REF!)</f>
        <v>#REF!</v>
      </c>
      <c r="EB15" s="246" t="e">
        <f>IF(ISBLANK('In Process Calc.'!#REF!),"",'In Process Calc.'!#REF!)</f>
        <v>#REF!</v>
      </c>
      <c r="EC15" s="246" t="e">
        <f>IF(ISBLANK('In Process Calc.'!#REF!),"",'In Process Calc.'!#REF!)</f>
        <v>#REF!</v>
      </c>
      <c r="ED15" s="246" t="e">
        <f>IF(ISBLANK('In Process Calc.'!#REF!),"",'In Process Calc.'!#REF!)</f>
        <v>#REF!</v>
      </c>
      <c r="EE15" s="246" t="e">
        <f>IF(ISBLANK('In Process Calc.'!#REF!),"",'In Process Calc.'!#REF!)</f>
        <v>#REF!</v>
      </c>
      <c r="EF15" s="246" t="e">
        <f>IF(ISBLANK('In Process Calc.'!#REF!),"",'In Process Calc.'!#REF!)</f>
        <v>#REF!</v>
      </c>
      <c r="EG15" s="246" t="e">
        <f>IF(ISBLANK('In Process Calc.'!#REF!),"",'In Process Calc.'!#REF!)</f>
        <v>#REF!</v>
      </c>
      <c r="EH15" s="246" t="e">
        <f>IF(ISBLANK('In Process Calc.'!#REF!),"",'In Process Calc.'!#REF!)</f>
        <v>#REF!</v>
      </c>
      <c r="EI15" s="246" t="e">
        <f>IF(ISBLANK('In Process Calc.'!#REF!),"",'In Process Calc.'!#REF!)</f>
        <v>#REF!</v>
      </c>
      <c r="EJ15" s="246" t="e">
        <f>IF(ISBLANK('In Process Calc.'!#REF!),"",'In Process Calc.'!#REF!)</f>
        <v>#REF!</v>
      </c>
      <c r="EK15" s="246">
        <f>IF(ISBLANK('Post Process Calc.'!A15),"",'Post Process Calc.'!A15)</f>
        <v>2.9417692875794983</v>
      </c>
      <c r="EL15" s="246">
        <f>IF(ISBLANK('Post Process Calc.'!B15),"",'Post Process Calc.'!B15)</f>
        <v>3.0202397194781727E-4</v>
      </c>
      <c r="EM15" s="246">
        <f>IF(ISBLANK('Post Process Calc.'!C15),"",'Post Process Calc.'!C15)</f>
        <v>0</v>
      </c>
      <c r="EN15" s="246">
        <f>IF(ISBLANK('Post Process Calc.'!D15),"",'Post Process Calc.'!D15)</f>
        <v>0.87017140215863953</v>
      </c>
      <c r="EO15" s="246">
        <f>IF(ISBLANK('Post Process Calc.'!E15),"",'Post Process Calc.'!E15)</f>
        <v>1.6424691424084001E-3</v>
      </c>
      <c r="EP15" s="246">
        <f>IF(ISBLANK('Post Process Calc.'!F15),"",'Post Process Calc.'!F15)</f>
        <v>7.6028303757437791E-4</v>
      </c>
      <c r="EQ15" s="246">
        <f>IF(ISBLANK('Post Process Calc.'!G15),"",'Post Process Calc.'!G15)</f>
        <v>6.6672611108534315E-4</v>
      </c>
      <c r="ER15" s="246">
        <f>IF(ISBLANK('Post Process Calc.'!H15),"",'Post Process Calc.'!H15)</f>
        <v>8.2485176492285879E-3</v>
      </c>
      <c r="ES15" s="246">
        <f>IF(ISBLANK('Post Process Calc.'!I15),"",'Post Process Calc.'!I15)</f>
        <v>3.2690175896463609E-4</v>
      </c>
      <c r="ET15" s="246">
        <f>IF(ISBLANK('Post Process Calc.'!J15),"",'Post Process Calc.'!J15)</f>
        <v>5.3317873513363902E-2</v>
      </c>
      <c r="EU15" s="246">
        <f>IF(ISBLANK('Post Process Calc.'!K15),"",'Post Process Calc.'!K15)</f>
        <v>3.2826555310654814E-4</v>
      </c>
      <c r="EV15" s="246">
        <f>IF(ISBLANK('Post Process Calc.'!L15),"",'Post Process Calc.'!L15)</f>
        <v>1.076143217547561E-3</v>
      </c>
      <c r="EW15" s="246">
        <f>IF(ISBLANK('Post Process Calc.'!M15),"",'Post Process Calc.'!M15)</f>
        <v>-1.9089393515473274E-3</v>
      </c>
      <c r="EX15" s="246">
        <f>IF(ISBLANK('Post Process Calc.'!N15),"",'Post Process Calc.'!N15)</f>
        <v>8.9903901906646859E-4</v>
      </c>
      <c r="EY15" s="246">
        <f>IF(ISBLANK('Post Process Calc.'!O15),"",'Post Process Calc.'!O15)</f>
        <v>1.5276760979093297E-3</v>
      </c>
      <c r="EZ15" s="246">
        <f>IF(ISBLANK('Post Process Calc.'!P15),"",'Post Process Calc.'!P15)</f>
        <v>-4.3130706517301078E-3</v>
      </c>
      <c r="FA15" s="246">
        <f>IF(ISBLANK('Post Process Calc.'!Q15),"",'Post Process Calc.'!Q15)</f>
        <v>2.8715807790082137E-3</v>
      </c>
      <c r="FB15" s="246">
        <f>IF(ISBLANK('Post Process Calc.'!R15),"",'Post Process Calc.'!R15)</f>
        <v>1.3693942834080372E-3</v>
      </c>
      <c r="FC15" s="246">
        <f>IF(ISBLANK('Post Process Calc.'!S15),"",'Post Process Calc.'!S15)</f>
        <v>4.690602162303453E-4</v>
      </c>
      <c r="FD15" s="246">
        <f>IF(ISBLANK('Post Process Calc.'!T15),"",'Post Process Calc.'!T15)</f>
        <v>6.3020678003225467E-3</v>
      </c>
      <c r="FE15" s="246">
        <f>IF(ISBLANK('Post Process Calc.'!U15),"",'Post Process Calc.'!U15)</f>
        <v>6.5321605912714359E-4</v>
      </c>
      <c r="FF15" s="246">
        <f>IF(ISBLANK('Post Process Calc.'!V15),"",'Post Process Calc.'!V15)</f>
        <v>1.1551453725033218E-3</v>
      </c>
      <c r="FG15" s="246">
        <f>IF(ISBLANK('Post Process Calc.'!W15),"",'Post Process Calc.'!W15)</f>
        <v>3.3616403630928851E-3</v>
      </c>
      <c r="FH15" s="246">
        <f>IF(ISBLANK('Post Process Calc.'!X15),"",'Post Process Calc.'!X15)</f>
        <v>1.466051538463899E-3</v>
      </c>
      <c r="FI15" s="246">
        <f>IF(ISBLANK('Post Process Calc.'!Y15),"",'Post Process Calc.'!Y15)</f>
        <v>3.2369989114493247E-4</v>
      </c>
      <c r="FJ15" s="246">
        <f>IF(ISBLANK('Post Process Calc.'!Z15),"",'Post Process Calc.'!Z15)</f>
        <v>1.2801544441867928E-4</v>
      </c>
      <c r="FK15" s="246">
        <f>IF(ISBLANK('Post Process Calc.'!AA15),"",'Post Process Calc.'!AA15)</f>
        <v>1.9126786291905045E-3</v>
      </c>
      <c r="FL15" s="246">
        <f>IF(ISBLANK('Post Process Calc.'!AB15),"",'Post Process Calc.'!AB15)</f>
        <v>0</v>
      </c>
      <c r="FM15" s="246">
        <f>IF(ISBLANK('Post Process Calc.'!AC15),"",'Post Process Calc.'!AC15)</f>
        <v>2.6494661129206575E-2</v>
      </c>
      <c r="FN15" s="246">
        <f>IF(ISBLANK('Post Process Calc.'!AD15),"",'Post Process Calc.'!AD15)</f>
        <v>3.4972532044358823E-2</v>
      </c>
      <c r="FO15" s="246">
        <f>IF(ISBLANK('Post Process Calc.'!AE15),"",'Post Process Calc.'!AE15)</f>
        <v>0.12334005621543181</v>
      </c>
      <c r="FP15" s="246">
        <f>IF(ISBLANK('Post Process Calc.'!AF15),"",'Post Process Calc.'!AF15)</f>
        <v>-8.0893523456989608E-2</v>
      </c>
      <c r="FQ15" s="246">
        <f>IF(ISBLANK('Post Process Calc.'!AG15),"",'Post Process Calc.'!AG15)</f>
        <v>0</v>
      </c>
      <c r="FR15" s="246">
        <f>IF(ISBLANK('Post Process Calc.'!AH15),"",'Post Process Calc.'!AH15)</f>
        <v>6.1567637918693392E-3</v>
      </c>
      <c r="FS15" s="246">
        <f>IF(ISBLANK('Post Process Calc.'!AI15),"",'Post Process Calc.'!AI15)</f>
        <v>19.198078326168531</v>
      </c>
    </row>
    <row r="16" spans="1:175" x14ac:dyDescent="0.15">
      <c r="A16" s="241" t="e">
        <f>IF('Measured Data'!#REF!&lt;&gt;0,'Measured Data'!$B$1,"")</f>
        <v>#REF!</v>
      </c>
      <c r="B16" s="241" t="e">
        <f>IF(ISBLANK('Measured Data'!#REF!),"",'Measured Data'!#REF!)</f>
        <v>#REF!</v>
      </c>
      <c r="C16" s="248" t="e">
        <f>IF(ISBLANK('Measured Data'!#REF!),"",'Measured Data'!#REF!)</f>
        <v>#REF!</v>
      </c>
      <c r="D16" s="249" t="e">
        <f>IF(ISBLANK('Measured Data'!#REF!),"",'Measured Data'!#REF!)</f>
        <v>#REF!</v>
      </c>
      <c r="E16" s="241" t="e">
        <f>IF(ISBLANK('Measured Data'!#REF!),"",'Measured Data'!#REF!)</f>
        <v>#REF!</v>
      </c>
      <c r="F16" s="241" t="e">
        <f>IF(ISBLANK('Measured Data'!#REF!),"",'Measured Data'!#REF!)</f>
        <v>#REF!</v>
      </c>
      <c r="G16" s="241" t="e">
        <f>IF(ISBLANK('Measured Data'!#REF!),"",'Measured Data'!#REF!)</f>
        <v>#REF!</v>
      </c>
      <c r="H16" s="246" t="e">
        <f>IF(ISBLANK('Measured Data'!#REF!),"",'Measured Data'!#REF!)</f>
        <v>#REF!</v>
      </c>
      <c r="I16" s="246" t="e">
        <f>IF(ISBLANK('Measured Data'!#REF!),"",'Measured Data'!#REF!)</f>
        <v>#REF!</v>
      </c>
      <c r="J16" s="246" t="e">
        <f>IF(ISBLANK('Measured Data'!#REF!),"",'Measured Data'!#REF!)</f>
        <v>#REF!</v>
      </c>
      <c r="K16" s="246" t="e">
        <f>IF(ISBLANK('Measured Data'!#REF!),"",'Measured Data'!#REF!)</f>
        <v>#REF!</v>
      </c>
      <c r="L16" s="241" t="e">
        <f>IF(ISBLANK('Measured Data'!#REF!),"",'Measured Data'!#REF!)</f>
        <v>#REF!</v>
      </c>
      <c r="M16" s="241" t="e">
        <f>IF(ISBLANK('Measured Data'!#REF!),"",'Measured Data'!#REF!)</f>
        <v>#REF!</v>
      </c>
      <c r="N16" s="241" t="e">
        <f>IF(ISBLANK('Measured Data'!#REF!),"",'Measured Data'!#REF!)</f>
        <v>#REF!</v>
      </c>
      <c r="O16" s="241" t="e">
        <f>IF(ISBLANK('Measured Data'!#REF!),"",'Measured Data'!#REF!)</f>
        <v>#REF!</v>
      </c>
      <c r="P16" s="241" t="e">
        <f>IF(ISBLANK('Measured Data'!#REF!),"",'Measured Data'!#REF!)</f>
        <v>#REF!</v>
      </c>
      <c r="Q16" s="241" t="e">
        <f>IF(ISBLANK('Measured Data'!#REF!),"",'Measured Data'!#REF!)</f>
        <v>#REF!</v>
      </c>
      <c r="R16" s="241" t="e">
        <f>IF(ISBLANK('Measured Data'!#REF!),"",'Measured Data'!#REF!)</f>
        <v>#REF!</v>
      </c>
      <c r="S16" s="241" t="e">
        <f>IF(ISBLANK('Measured Data'!#REF!),"",'Measured Data'!#REF!)</f>
        <v>#REF!</v>
      </c>
      <c r="T16" s="246" t="e">
        <f>IF(ISBLANK('Measured Data'!#REF!),"",'Measured Data'!#REF!)</f>
        <v>#REF!</v>
      </c>
      <c r="U16" s="246" t="e">
        <f>IF(ISBLANK('Measured Data'!#REF!),"",'Measured Data'!#REF!)</f>
        <v>#REF!</v>
      </c>
      <c r="V16" s="246" t="e">
        <f>IF(ISBLANK('Measured Data'!#REF!),"",'Measured Data'!#REF!)</f>
        <v>#REF!</v>
      </c>
      <c r="W16" s="246" t="e">
        <f>IF(ISBLANK('Measured Data'!#REF!),"",'Measured Data'!#REF!)</f>
        <v>#REF!</v>
      </c>
      <c r="X16" s="246" t="e">
        <f>IF(ISBLANK('Measured Data'!#REF!),"",'Measured Data'!#REF!)</f>
        <v>#REF!</v>
      </c>
      <c r="Y16" s="246" t="e">
        <f>IF(ISBLANK('Measured Data'!#REF!),"",'Measured Data'!#REF!)</f>
        <v>#REF!</v>
      </c>
      <c r="Z16" s="246" t="e">
        <f>IF(ISBLANK('Measured Data'!#REF!),"",'Measured Data'!#REF!)</f>
        <v>#REF!</v>
      </c>
      <c r="AA16" s="246" t="e">
        <f>IF(ISBLANK('Measured Data'!#REF!),"",'Measured Data'!#REF!)</f>
        <v>#REF!</v>
      </c>
      <c r="AB16" s="246" t="e">
        <f>IF(ISBLANK('Measured Data'!#REF!),"",'Measured Data'!#REF!)</f>
        <v>#REF!</v>
      </c>
      <c r="AC16" s="246" t="e">
        <f>IF(ISBLANK('Measured Data'!#REF!),"",'Measured Data'!#REF!)</f>
        <v>#REF!</v>
      </c>
      <c r="AD16" s="246" t="e">
        <f>IF(ISBLANK('Measured Data'!#REF!),"",'Measured Data'!#REF!)</f>
        <v>#REF!</v>
      </c>
      <c r="AE16" s="246" t="e">
        <f>IF(ISBLANK('Measured Data'!#REF!),"",'Measured Data'!#REF!)</f>
        <v>#REF!</v>
      </c>
      <c r="AF16" s="246" t="e">
        <f>IF(ISBLANK('Measured Data'!#REF!),"",'Measured Data'!#REF!)</f>
        <v>#REF!</v>
      </c>
      <c r="AG16" s="246" t="e">
        <f>IF(ISBLANK('Measured Data'!#REF!),"",'Measured Data'!#REF!)</f>
        <v>#REF!</v>
      </c>
      <c r="AH16" s="246" t="e">
        <f>IF(ISBLANK('Measured Data'!#REF!),"",'Measured Data'!#REF!)</f>
        <v>#REF!</v>
      </c>
      <c r="AI16" s="246" t="e">
        <f>IF(ISBLANK('Measured Data'!#REF!),"",'Measured Data'!#REF!)</f>
        <v>#REF!</v>
      </c>
      <c r="AJ16" s="246" t="e">
        <f>IF(ISBLANK('Measured Data'!#REF!),"",'Measured Data'!#REF!)</f>
        <v>#REF!</v>
      </c>
      <c r="AK16" s="246" t="e">
        <f>IF(ISBLANK('Measured Data'!#REF!),"",'Measured Data'!#REF!)</f>
        <v>#REF!</v>
      </c>
      <c r="AL16" s="246" t="e">
        <f>IF(ISBLANK('Measured Data'!#REF!),"",'Measured Data'!#REF!)</f>
        <v>#REF!</v>
      </c>
      <c r="AM16" s="246" t="e">
        <f>IF(ISBLANK('Measured Data'!#REF!),"",'Measured Data'!#REF!)</f>
        <v>#REF!</v>
      </c>
      <c r="AN16" s="246" t="e">
        <f>IF(ISBLANK('Measured Data'!#REF!),"",'Measured Data'!#REF!)</f>
        <v>#REF!</v>
      </c>
      <c r="AO16" s="246" t="e">
        <f>IF(ISBLANK('Measured Data'!#REF!),"",'Measured Data'!#REF!)</f>
        <v>#REF!</v>
      </c>
      <c r="AP16" s="246" t="e">
        <f>IF(ISBLANK('Measured Data'!#REF!),"",'Measured Data'!#REF!)</f>
        <v>#REF!</v>
      </c>
      <c r="AQ16" s="246" t="e">
        <f>IF(ISBLANK('Measured Data'!#REF!),"",'Measured Data'!#REF!)</f>
        <v>#REF!</v>
      </c>
      <c r="AR16" s="246" t="e">
        <f>IF(ISBLANK('Measured Data'!#REF!),"",'Measured Data'!#REF!)</f>
        <v>#REF!</v>
      </c>
      <c r="AS16" s="246" t="e">
        <f>IF(ISBLANK('Measured Data'!#REF!),"",'Measured Data'!#REF!)</f>
        <v>#REF!</v>
      </c>
      <c r="AT16" s="246" t="e">
        <f>IF(ISBLANK('Measured Data'!#REF!),"",'Measured Data'!#REF!)</f>
        <v>#REF!</v>
      </c>
      <c r="AU16" s="246" t="e">
        <f>IF(ISBLANK('Measured Data'!#REF!),"",'Measured Data'!#REF!)</f>
        <v>#REF!</v>
      </c>
      <c r="AV16" s="246" t="e">
        <f>IF(ISBLANK('Measured Data'!#REF!),"",'Measured Data'!#REF!)</f>
        <v>#REF!</v>
      </c>
      <c r="AW16" s="246" t="e">
        <f>IF(ISBLANK('Measured Data'!#REF!),"",'Measured Data'!#REF!)</f>
        <v>#REF!</v>
      </c>
      <c r="AX16" s="246" t="e">
        <f>IF(ISBLANK('Measured Data'!#REF!),"",'Measured Data'!#REF!)</f>
        <v>#REF!</v>
      </c>
      <c r="AY16" s="246" t="e">
        <f>IF(ISBLANK('Measured Data'!#REF!),"",'Measured Data'!#REF!)</f>
        <v>#REF!</v>
      </c>
      <c r="AZ16" s="246" t="e">
        <f>IF(ISBLANK('Measured Data'!#REF!),"",'Measured Data'!#REF!)</f>
        <v>#REF!</v>
      </c>
      <c r="BA16" s="246" t="e">
        <f>IF(ISBLANK('Measured Data'!#REF!),"",'Measured Data'!#REF!)</f>
        <v>#REF!</v>
      </c>
      <c r="BB16" s="246" t="e">
        <f>IF(ISBLANK('Measured Data'!#REF!),"",'Measured Data'!#REF!)</f>
        <v>#REF!</v>
      </c>
      <c r="BC16" s="246" t="e">
        <f>IF(ISBLANK('Measured Data'!#REF!),"",'Measured Data'!#REF!)</f>
        <v>#REF!</v>
      </c>
      <c r="BD16" s="246" t="e">
        <f>IF(ISBLANK('Measured Data'!#REF!),"",'Measured Data'!#REF!)</f>
        <v>#REF!</v>
      </c>
      <c r="BE16" s="246" t="e">
        <f>IF(ISBLANK('Measured Data'!#REF!),"",'Measured Data'!#REF!)</f>
        <v>#REF!</v>
      </c>
      <c r="BF16" s="246" t="e">
        <f>IF(ISBLANK('Measured Data'!#REF!),"",'Measured Data'!#REF!)</f>
        <v>#REF!</v>
      </c>
      <c r="BG16" s="246" t="e">
        <f>IF(ISBLANK('Measured Data'!#REF!),"",'Measured Data'!#REF!)</f>
        <v>#REF!</v>
      </c>
      <c r="BH16" s="246" t="e">
        <f>IF(ISBLANK('Measured Data'!#REF!),"",'Measured Data'!#REF!)</f>
        <v>#REF!</v>
      </c>
      <c r="BI16" s="246" t="e">
        <f>IF(ISBLANK('Measured Data'!#REF!),"",'Measured Data'!#REF!)</f>
        <v>#REF!</v>
      </c>
      <c r="BJ16" s="246" t="e">
        <f>IF(ISBLANK('Measured Data'!#REF!),"",'Measured Data'!#REF!)</f>
        <v>#REF!</v>
      </c>
      <c r="BK16" s="246" t="e">
        <f>IF(ISBLANK('Measured Data'!#REF!),"",'Measured Data'!#REF!)</f>
        <v>#REF!</v>
      </c>
      <c r="BL16" s="246" t="e">
        <f>IF(ISBLANK('Measured Data'!#REF!),"",'Measured Data'!#REF!)</f>
        <v>#REF!</v>
      </c>
      <c r="BM16" s="246" t="e">
        <f>IF(ISBLANK('Measured Data'!#REF!),"",'Measured Data'!#REF!)</f>
        <v>#REF!</v>
      </c>
      <c r="BN16" s="241" t="e">
        <f>IF(ISBLANK('In Process Calc.'!#REF!),"",ROUND('In Process Calc.'!#REF!,2))</f>
        <v>#REF!</v>
      </c>
      <c r="BO16" s="241" t="e">
        <f>IF(ISBLANK('In Process Calc.'!#REF!),"",ROUND('In Process Calc.'!#REF!,2))</f>
        <v>#REF!</v>
      </c>
      <c r="BP16" s="241" t="e">
        <f>IF(ISBLANK('In Process Calc.'!#REF!),"",'In Process Calc.'!#REF!)</f>
        <v>#REF!</v>
      </c>
      <c r="BQ16" s="241" t="e">
        <f>IF(ISBLANK('In Process Calc.'!#REF!),"",'In Process Calc.'!#REF!)</f>
        <v>#REF!</v>
      </c>
      <c r="BR16" s="241" t="e">
        <f>IF(ISBLANK('In Process Calc.'!#REF!),"",'In Process Calc.'!#REF!)</f>
        <v>#REF!</v>
      </c>
      <c r="BS16" s="241" t="e">
        <f>IF(ISBLANK('In Process Calc.'!#REF!),"",'In Process Calc.'!#REF!)</f>
        <v>#REF!</v>
      </c>
      <c r="BT16" s="246" t="e">
        <f>IF(ISBLANK('In Process Calc.'!#REF!),"",'In Process Calc.'!#REF!)</f>
        <v>#REF!</v>
      </c>
      <c r="BU16" s="246" t="e">
        <f>IF(ISBLANK('In Process Calc.'!#REF!),"",'In Process Calc.'!#REF!)</f>
        <v>#REF!</v>
      </c>
      <c r="BV16" s="246" t="e">
        <f>IF(ISBLANK('In Process Calc.'!#REF!),"",'In Process Calc.'!#REF!)</f>
        <v>#REF!</v>
      </c>
      <c r="BW16" s="246" t="e">
        <f>IF(ISBLANK('In Process Calc.'!#REF!),"",'In Process Calc.'!#REF!)</f>
        <v>#REF!</v>
      </c>
      <c r="BX16" s="246" t="e">
        <f>IF(ISBLANK('In Process Calc.'!#REF!),"",'In Process Calc.'!#REF!)</f>
        <v>#REF!</v>
      </c>
      <c r="BY16" s="246" t="e">
        <f>IF(ISBLANK('In Process Calc.'!#REF!),"",'In Process Calc.'!#REF!)</f>
        <v>#REF!</v>
      </c>
      <c r="BZ16" s="246" t="e">
        <f>IF(ISBLANK('In Process Calc.'!#REF!),"",'In Process Calc.'!#REF!)</f>
        <v>#REF!</v>
      </c>
      <c r="CA16" s="246" t="e">
        <f>IF(ISBLANK('In Process Calc.'!#REF!),"",'In Process Calc.'!#REF!)</f>
        <v>#REF!</v>
      </c>
      <c r="CB16" s="246" t="e">
        <f>IF(ISBLANK('In Process Calc.'!#REF!),"",'In Process Calc.'!#REF!)</f>
        <v>#REF!</v>
      </c>
      <c r="CC16" s="246" t="e">
        <f>IF(ISBLANK('In Process Calc.'!#REF!),"",'In Process Calc.'!#REF!)</f>
        <v>#REF!</v>
      </c>
      <c r="CD16" s="246" t="e">
        <f>IF(ISBLANK('In Process Calc.'!#REF!),"",'In Process Calc.'!#REF!)</f>
        <v>#REF!</v>
      </c>
      <c r="CE16" s="246" t="e">
        <f>IF(ISBLANK('In Process Calc.'!#REF!),"",'In Process Calc.'!#REF!)</f>
        <v>#REF!</v>
      </c>
      <c r="CF16" s="246" t="e">
        <f>IF(ISBLANK('In Process Calc.'!#REF!),"",'In Process Calc.'!#REF!)</f>
        <v>#REF!</v>
      </c>
      <c r="CG16" s="246" t="e">
        <f>IF(ISBLANK('In Process Calc.'!#REF!),"",'In Process Calc.'!#REF!)</f>
        <v>#REF!</v>
      </c>
      <c r="CH16" s="246" t="e">
        <f>IF(ISBLANK('In Process Calc.'!#REF!),"",'In Process Calc.'!#REF!)</f>
        <v>#REF!</v>
      </c>
      <c r="CI16" s="246" t="e">
        <f>IF(ISBLANK('In Process Calc.'!#REF!),"",'In Process Calc.'!#REF!)</f>
        <v>#REF!</v>
      </c>
      <c r="CJ16" s="246" t="e">
        <f>IF(ISBLANK('In Process Calc.'!#REF!),"",'In Process Calc.'!#REF!)</f>
        <v>#REF!</v>
      </c>
      <c r="CK16" s="246" t="e">
        <f>IF(ISBLANK('In Process Calc.'!#REF!),"",'In Process Calc.'!#REF!)</f>
        <v>#REF!</v>
      </c>
      <c r="CL16" s="246" t="e">
        <f>IF(ISBLANK('In Process Calc.'!#REF!),"",'In Process Calc.'!#REF!)</f>
        <v>#REF!</v>
      </c>
      <c r="CM16" s="246" t="e">
        <f>IF(ISBLANK('In Process Calc.'!#REF!),"",'In Process Calc.'!#REF!)</f>
        <v>#REF!</v>
      </c>
      <c r="CN16" s="246" t="e">
        <f>IF(ISBLANK('In Process Calc.'!#REF!),"",'In Process Calc.'!#REF!)</f>
        <v>#REF!</v>
      </c>
      <c r="CO16" s="246" t="e">
        <f>IF(ISBLANK('In Process Calc.'!#REF!),"",'In Process Calc.'!#REF!)</f>
        <v>#REF!</v>
      </c>
      <c r="CP16" s="246" t="e">
        <f>IF(ISBLANK('In Process Calc.'!#REF!),"",'In Process Calc.'!#REF!)</f>
        <v>#REF!</v>
      </c>
      <c r="CQ16" s="246" t="e">
        <f>IF(ISBLANK('In Process Calc.'!#REF!),"",'In Process Calc.'!#REF!)</f>
        <v>#REF!</v>
      </c>
      <c r="CR16" s="246" t="e">
        <f>IF(ISBLANK('In Process Calc.'!#REF!),"",'In Process Calc.'!#REF!)</f>
        <v>#REF!</v>
      </c>
      <c r="CS16" s="246" t="e">
        <f>IF(ISBLANK('In Process Calc.'!#REF!),"",'In Process Calc.'!#REF!)</f>
        <v>#REF!</v>
      </c>
      <c r="CT16" s="246" t="e">
        <f>IF(ISBLANK('In Process Calc.'!#REF!),"",'In Process Calc.'!#REF!)</f>
        <v>#REF!</v>
      </c>
      <c r="CU16" s="246" t="e">
        <f>IF(ISBLANK('In Process Calc.'!#REF!),"",'In Process Calc.'!#REF!)</f>
        <v>#REF!</v>
      </c>
      <c r="CV16" s="246" t="e">
        <f>IF(ISBLANK('In Process Calc.'!#REF!),"",'In Process Calc.'!#REF!)</f>
        <v>#REF!</v>
      </c>
      <c r="CW16" s="246" t="e">
        <f>IF(ISBLANK('In Process Calc.'!#REF!),"",'In Process Calc.'!#REF!)</f>
        <v>#REF!</v>
      </c>
      <c r="CX16" s="246" t="e">
        <f>IF(ISBLANK('In Process Calc.'!#REF!),"",'In Process Calc.'!#REF!)</f>
        <v>#REF!</v>
      </c>
      <c r="CY16" s="246" t="e">
        <f>IF(ISBLANK('In Process Calc.'!#REF!),"",'In Process Calc.'!#REF!)</f>
        <v>#REF!</v>
      </c>
      <c r="CZ16" s="246" t="e">
        <f>IF(ISBLANK('In Process Calc.'!#REF!),"",'In Process Calc.'!#REF!)</f>
        <v>#REF!</v>
      </c>
      <c r="DA16" s="246" t="e">
        <f>IF(ISBLANK('In Process Calc.'!#REF!),"",'In Process Calc.'!#REF!)</f>
        <v>#REF!</v>
      </c>
      <c r="DB16" s="246" t="e">
        <f>IF(ISBLANK('In Process Calc.'!#REF!),"",'In Process Calc.'!#REF!)</f>
        <v>#REF!</v>
      </c>
      <c r="DC16" s="246" t="e">
        <f>IF(ISBLANK('In Process Calc.'!#REF!),"",'In Process Calc.'!#REF!)</f>
        <v>#REF!</v>
      </c>
      <c r="DD16" s="246" t="e">
        <f>IF(ISBLANK('In Process Calc.'!#REF!),"",'In Process Calc.'!#REF!)</f>
        <v>#REF!</v>
      </c>
      <c r="DE16" s="246" t="e">
        <f>IF(ISBLANK('In Process Calc.'!#REF!),"",'In Process Calc.'!#REF!)</f>
        <v>#REF!</v>
      </c>
      <c r="DF16" s="246" t="e">
        <f>IF(ISBLANK('In Process Calc.'!#REF!),"",'In Process Calc.'!#REF!)</f>
        <v>#REF!</v>
      </c>
      <c r="DG16" s="246" t="e">
        <f>IF(ISBLANK('In Process Calc.'!#REF!),"",'In Process Calc.'!#REF!)</f>
        <v>#REF!</v>
      </c>
      <c r="DH16" s="246" t="e">
        <f>IF(ISBLANK('In Process Calc.'!#REF!),"",'In Process Calc.'!#REF!)</f>
        <v>#REF!</v>
      </c>
      <c r="DI16" s="246" t="e">
        <f>IF(ISBLANK('In Process Calc.'!#REF!),"",'In Process Calc.'!#REF!)</f>
        <v>#REF!</v>
      </c>
      <c r="DJ16" s="246" t="e">
        <f>IF(ISBLANK('In Process Calc.'!#REF!),"",'In Process Calc.'!#REF!)</f>
        <v>#REF!</v>
      </c>
      <c r="DK16" s="246" t="e">
        <f>IF(ISBLANK('In Process Calc.'!#REF!),"",'In Process Calc.'!#REF!)</f>
        <v>#REF!</v>
      </c>
      <c r="DL16" s="246" t="e">
        <f>IF(ISBLANK('In Process Calc.'!#REF!),"",'In Process Calc.'!#REF!)</f>
        <v>#REF!</v>
      </c>
      <c r="DM16" s="246" t="e">
        <f>IF(ISBLANK('In Process Calc.'!#REF!),"",'In Process Calc.'!#REF!)</f>
        <v>#REF!</v>
      </c>
      <c r="DN16" s="246" t="e">
        <f>IF(ISBLANK('In Process Calc.'!#REF!),"",'In Process Calc.'!#REF!)</f>
        <v>#REF!</v>
      </c>
      <c r="DO16" s="246" t="e">
        <f>IF(ISBLANK('In Process Calc.'!#REF!),"",'In Process Calc.'!#REF!)</f>
        <v>#REF!</v>
      </c>
      <c r="DP16" s="246" t="e">
        <f>IF(ISBLANK('In Process Calc.'!#REF!),"",'In Process Calc.'!#REF!)</f>
        <v>#REF!</v>
      </c>
      <c r="DQ16" s="246" t="e">
        <f>IF(ISBLANK('In Process Calc.'!#REF!),"",'In Process Calc.'!#REF!)</f>
        <v>#REF!</v>
      </c>
      <c r="DR16" s="246" t="e">
        <f>IF(ISBLANK('In Process Calc.'!#REF!),"",'In Process Calc.'!#REF!)</f>
        <v>#REF!</v>
      </c>
      <c r="DS16" s="246" t="e">
        <f>IF(ISBLANK('In Process Calc.'!#REF!),"",'In Process Calc.'!#REF!)</f>
        <v>#REF!</v>
      </c>
      <c r="DT16" s="246" t="e">
        <f>IF(ISBLANK('In Process Calc.'!#REF!),"",'In Process Calc.'!#REF!)</f>
        <v>#REF!</v>
      </c>
      <c r="DU16" s="246" t="e">
        <f>IF(ISBLANK('In Process Calc.'!#REF!),"",'In Process Calc.'!#REF!)</f>
        <v>#REF!</v>
      </c>
      <c r="DV16" s="246" t="e">
        <f>IF(ISBLANK('In Process Calc.'!#REF!),"",'In Process Calc.'!#REF!)</f>
        <v>#REF!</v>
      </c>
      <c r="DW16" s="246" t="e">
        <f>IF(ISBLANK('In Process Calc.'!#REF!),"",'In Process Calc.'!#REF!)</f>
        <v>#REF!</v>
      </c>
      <c r="DX16" s="246" t="e">
        <f>IF(ISBLANK('In Process Calc.'!#REF!),"",'In Process Calc.'!#REF!)</f>
        <v>#REF!</v>
      </c>
      <c r="DY16" s="246" t="e">
        <f>IF(ISBLANK('In Process Calc.'!#REF!),"",'In Process Calc.'!#REF!)</f>
        <v>#REF!</v>
      </c>
      <c r="DZ16" s="246" t="e">
        <f>IF(ISBLANK('In Process Calc.'!#REF!),"",'In Process Calc.'!#REF!)</f>
        <v>#REF!</v>
      </c>
      <c r="EA16" s="246" t="e">
        <f>IF(ISBLANK('In Process Calc.'!#REF!),"",'In Process Calc.'!#REF!)</f>
        <v>#REF!</v>
      </c>
      <c r="EB16" s="246" t="e">
        <f>IF(ISBLANK('In Process Calc.'!#REF!),"",'In Process Calc.'!#REF!)</f>
        <v>#REF!</v>
      </c>
      <c r="EC16" s="246" t="e">
        <f>IF(ISBLANK('In Process Calc.'!#REF!),"",'In Process Calc.'!#REF!)</f>
        <v>#REF!</v>
      </c>
      <c r="ED16" s="246" t="e">
        <f>IF(ISBLANK('In Process Calc.'!#REF!),"",'In Process Calc.'!#REF!)</f>
        <v>#REF!</v>
      </c>
      <c r="EE16" s="246" t="e">
        <f>IF(ISBLANK('In Process Calc.'!#REF!),"",'In Process Calc.'!#REF!)</f>
        <v>#REF!</v>
      </c>
      <c r="EF16" s="246" t="e">
        <f>IF(ISBLANK('In Process Calc.'!#REF!),"",'In Process Calc.'!#REF!)</f>
        <v>#REF!</v>
      </c>
      <c r="EG16" s="246" t="e">
        <f>IF(ISBLANK('In Process Calc.'!#REF!),"",'In Process Calc.'!#REF!)</f>
        <v>#REF!</v>
      </c>
      <c r="EH16" s="246" t="e">
        <f>IF(ISBLANK('In Process Calc.'!#REF!),"",'In Process Calc.'!#REF!)</f>
        <v>#REF!</v>
      </c>
      <c r="EI16" s="246" t="e">
        <f>IF(ISBLANK('In Process Calc.'!#REF!),"",'In Process Calc.'!#REF!)</f>
        <v>#REF!</v>
      </c>
      <c r="EJ16" s="246" t="e">
        <f>IF(ISBLANK('In Process Calc.'!#REF!),"",'In Process Calc.'!#REF!)</f>
        <v>#REF!</v>
      </c>
      <c r="EK16" s="246">
        <f>IF(ISBLANK('Post Process Calc.'!A16),"",'Post Process Calc.'!A16)</f>
        <v>2.7873193346759035</v>
      </c>
      <c r="EL16" s="246">
        <f>IF(ISBLANK('Post Process Calc.'!B16),"",'Post Process Calc.'!B16)</f>
        <v>2.0106723754132963E-4</v>
      </c>
      <c r="EM16" s="246">
        <f>IF(ISBLANK('Post Process Calc.'!C16),"",'Post Process Calc.'!C16)</f>
        <v>0</v>
      </c>
      <c r="EN16" s="246">
        <f>IF(ISBLANK('Post Process Calc.'!D16),"",'Post Process Calc.'!D16)</f>
        <v>0.83584957788771685</v>
      </c>
      <c r="EO16" s="246">
        <f>IF(ISBLANK('Post Process Calc.'!E16),"",'Post Process Calc.'!E16)</f>
        <v>1.8615305531378089E-3</v>
      </c>
      <c r="EP16" s="246">
        <f>IF(ISBLANK('Post Process Calc.'!F16),"",'Post Process Calc.'!F16)</f>
        <v>7.2205284367878855E-4</v>
      </c>
      <c r="EQ16" s="246">
        <f>IF(ISBLANK('Post Process Calc.'!G16),"",'Post Process Calc.'!G16)</f>
        <v>2.9338238368826234E-3</v>
      </c>
      <c r="ER16" s="246">
        <f>IF(ISBLANK('Post Process Calc.'!H16),"",'Post Process Calc.'!H16)</f>
        <v>6.4591413203739217E-3</v>
      </c>
      <c r="ES16" s="246">
        <f>IF(ISBLANK('Post Process Calc.'!I16),"",'Post Process Calc.'!I16)</f>
        <v>6.7053002783030096E-5</v>
      </c>
      <c r="ET16" s="246">
        <f>IF(ISBLANK('Post Process Calc.'!J16),"",'Post Process Calc.'!J16)</f>
        <v>5.4269352113003724E-2</v>
      </c>
      <c r="EU16" s="246">
        <f>IF(ISBLANK('Post Process Calc.'!K16),"",'Post Process Calc.'!K16)</f>
        <v>4.9903377470594205E-4</v>
      </c>
      <c r="EV16" s="246">
        <f>IF(ISBLANK('Post Process Calc.'!L16),"",'Post Process Calc.'!L16)</f>
        <v>1.5874644198855083E-3</v>
      </c>
      <c r="EW16" s="246">
        <f>IF(ISBLANK('Post Process Calc.'!M16),"",'Post Process Calc.'!M16)</f>
        <v>-1.6346973520600975E-3</v>
      </c>
      <c r="EX16" s="246">
        <f>IF(ISBLANK('Post Process Calc.'!N16),"",'Post Process Calc.'!N16)</f>
        <v>1.1199078014493186E-3</v>
      </c>
      <c r="EY16" s="246">
        <f>IF(ISBLANK('Post Process Calc.'!O16),"",'Post Process Calc.'!O16)</f>
        <v>1.5322218526664733E-3</v>
      </c>
      <c r="EZ16" s="246">
        <f>IF(ISBLANK('Post Process Calc.'!P16),"",'Post Process Calc.'!P16)</f>
        <v>-4.5556156634767508E-3</v>
      </c>
      <c r="FA16" s="246">
        <f>IF(ISBLANK('Post Process Calc.'!Q16),"",'Post Process Calc.'!Q16)</f>
        <v>2.6940261245368964E-3</v>
      </c>
      <c r="FB16" s="246">
        <f>IF(ISBLANK('Post Process Calc.'!R16),"",'Post Process Calc.'!R16)</f>
        <v>1.2580793537350031E-3</v>
      </c>
      <c r="FC16" s="246">
        <f>IF(ISBLANK('Post Process Calc.'!S16),"",'Post Process Calc.'!S16)</f>
        <v>4.9580209892913576E-4</v>
      </c>
      <c r="FD16" s="246">
        <f>IF(ISBLANK('Post Process Calc.'!T16),"",'Post Process Calc.'!T16)</f>
        <v>5.5778889907624127E-3</v>
      </c>
      <c r="FE16" s="246">
        <f>IF(ISBLANK('Post Process Calc.'!U16),"",'Post Process Calc.'!U16)</f>
        <v>6.2698903977697403E-4</v>
      </c>
      <c r="FF16" s="246">
        <f>IF(ISBLANK('Post Process Calc.'!V16),"",'Post Process Calc.'!V16)</f>
        <v>1.1163143600886446E-3</v>
      </c>
      <c r="FG16" s="246">
        <f>IF(ISBLANK('Post Process Calc.'!W16),"",'Post Process Calc.'!W16)</f>
        <v>2.6842656947528697E-3</v>
      </c>
      <c r="FH16" s="246">
        <f>IF(ISBLANK('Post Process Calc.'!X16),"",'Post Process Calc.'!X16)</f>
        <v>1.4188133103239463E-3</v>
      </c>
      <c r="FI16" s="246">
        <f>IF(ISBLANK('Post Process Calc.'!Y16),"",'Post Process Calc.'!Y16)</f>
        <v>2.9774234223452873E-4</v>
      </c>
      <c r="FJ16" s="246">
        <f>IF(ISBLANK('Post Process Calc.'!Z16),"",'Post Process Calc.'!Z16)</f>
        <v>3.1973904737805047E-4</v>
      </c>
      <c r="FK16" s="246">
        <f>IF(ISBLANK('Post Process Calc.'!AA16),"",'Post Process Calc.'!AA16)</f>
        <v>1.7945756458915779E-3</v>
      </c>
      <c r="FL16" s="246">
        <f>IF(ISBLANK('Post Process Calc.'!AB16),"",'Post Process Calc.'!AB16)</f>
        <v>0</v>
      </c>
      <c r="FM16" s="246">
        <f>IF(ISBLANK('Post Process Calc.'!AC16),"",'Post Process Calc.'!AC16)</f>
        <v>2.4666645738826445E-2</v>
      </c>
      <c r="FN16" s="246">
        <f>IF(ISBLANK('Post Process Calc.'!AD16),"",'Post Process Calc.'!AD16)</f>
        <v>3.2933125894853893E-2</v>
      </c>
      <c r="FO16" s="246">
        <f>IF(ISBLANK('Post Process Calc.'!AE16),"",'Post Process Calc.'!AE16)</f>
        <v>0.11910570151758539</v>
      </c>
      <c r="FP16" s="246">
        <f>IF(ISBLANK('Post Process Calc.'!AF16),"",'Post Process Calc.'!AF16)</f>
        <v>-8.3944537498636534E-2</v>
      </c>
      <c r="FQ16" s="246">
        <f>IF(ISBLANK('Post Process Calc.'!AG16),"",'Post Process Calc.'!AG16)</f>
        <v>0</v>
      </c>
      <c r="FR16" s="246">
        <f>IF(ISBLANK('Post Process Calc.'!AH16),"",'Post Process Calc.'!AH16)</f>
        <v>9.1954990298542053E-3</v>
      </c>
      <c r="FS16" s="246">
        <f>IF(ISBLANK('Post Process Calc.'!AI16),"",'Post Process Calc.'!AI16)</f>
        <v>11.177377711657311</v>
      </c>
    </row>
    <row r="17" spans="1:175" x14ac:dyDescent="0.15">
      <c r="A17" s="241" t="e">
        <f>IF('Measured Data'!#REF!&lt;&gt;0,'Measured Data'!$B$1,"")</f>
        <v>#REF!</v>
      </c>
      <c r="B17" s="241" t="e">
        <f>IF(ISBLANK('Measured Data'!#REF!),"",'Measured Data'!#REF!)</f>
        <v>#REF!</v>
      </c>
      <c r="C17" s="248" t="e">
        <f>IF(ISBLANK('Measured Data'!#REF!),"",'Measured Data'!#REF!)</f>
        <v>#REF!</v>
      </c>
      <c r="D17" s="249" t="e">
        <f>IF(ISBLANK('Measured Data'!#REF!),"",'Measured Data'!#REF!)</f>
        <v>#REF!</v>
      </c>
      <c r="E17" s="241" t="e">
        <f>IF(ISBLANK('Measured Data'!#REF!),"",'Measured Data'!#REF!)</f>
        <v>#REF!</v>
      </c>
      <c r="F17" s="241" t="e">
        <f>IF(ISBLANK('Measured Data'!#REF!),"",'Measured Data'!#REF!)</f>
        <v>#REF!</v>
      </c>
      <c r="G17" s="241" t="e">
        <f>IF(ISBLANK('Measured Data'!#REF!),"",'Measured Data'!#REF!)</f>
        <v>#REF!</v>
      </c>
      <c r="H17" s="246" t="e">
        <f>IF(ISBLANK('Measured Data'!#REF!),"",'Measured Data'!#REF!)</f>
        <v>#REF!</v>
      </c>
      <c r="I17" s="246" t="e">
        <f>IF(ISBLANK('Measured Data'!#REF!),"",'Measured Data'!#REF!)</f>
        <v>#REF!</v>
      </c>
      <c r="J17" s="246" t="e">
        <f>IF(ISBLANK('Measured Data'!#REF!),"",'Measured Data'!#REF!)</f>
        <v>#REF!</v>
      </c>
      <c r="K17" s="246" t="e">
        <f>IF(ISBLANK('Measured Data'!#REF!),"",'Measured Data'!#REF!)</f>
        <v>#REF!</v>
      </c>
      <c r="L17" s="241" t="e">
        <f>IF(ISBLANK('Measured Data'!#REF!),"",'Measured Data'!#REF!)</f>
        <v>#REF!</v>
      </c>
      <c r="M17" s="241" t="e">
        <f>IF(ISBLANK('Measured Data'!#REF!),"",'Measured Data'!#REF!)</f>
        <v>#REF!</v>
      </c>
      <c r="N17" s="241" t="e">
        <f>IF(ISBLANK('Measured Data'!#REF!),"",'Measured Data'!#REF!)</f>
        <v>#REF!</v>
      </c>
      <c r="O17" s="241" t="e">
        <f>IF(ISBLANK('Measured Data'!#REF!),"",'Measured Data'!#REF!)</f>
        <v>#REF!</v>
      </c>
      <c r="P17" s="241" t="e">
        <f>IF(ISBLANK('Measured Data'!#REF!),"",'Measured Data'!#REF!)</f>
        <v>#REF!</v>
      </c>
      <c r="Q17" s="241" t="e">
        <f>IF(ISBLANK('Measured Data'!#REF!),"",'Measured Data'!#REF!)</f>
        <v>#REF!</v>
      </c>
      <c r="R17" s="241" t="e">
        <f>IF(ISBLANK('Measured Data'!#REF!),"",'Measured Data'!#REF!)</f>
        <v>#REF!</v>
      </c>
      <c r="S17" s="241" t="e">
        <f>IF(ISBLANK('Measured Data'!#REF!),"",'Measured Data'!#REF!)</f>
        <v>#REF!</v>
      </c>
      <c r="T17" s="246" t="e">
        <f>IF(ISBLANK('Measured Data'!#REF!),"",'Measured Data'!#REF!)</f>
        <v>#REF!</v>
      </c>
      <c r="U17" s="246" t="e">
        <f>IF(ISBLANK('Measured Data'!#REF!),"",'Measured Data'!#REF!)</f>
        <v>#REF!</v>
      </c>
      <c r="V17" s="246" t="e">
        <f>IF(ISBLANK('Measured Data'!#REF!),"",'Measured Data'!#REF!)</f>
        <v>#REF!</v>
      </c>
      <c r="W17" s="246" t="e">
        <f>IF(ISBLANK('Measured Data'!#REF!),"",'Measured Data'!#REF!)</f>
        <v>#REF!</v>
      </c>
      <c r="X17" s="246" t="e">
        <f>IF(ISBLANK('Measured Data'!#REF!),"",'Measured Data'!#REF!)</f>
        <v>#REF!</v>
      </c>
      <c r="Y17" s="246" t="e">
        <f>IF(ISBLANK('Measured Data'!#REF!),"",'Measured Data'!#REF!)</f>
        <v>#REF!</v>
      </c>
      <c r="Z17" s="246" t="e">
        <f>IF(ISBLANK('Measured Data'!#REF!),"",'Measured Data'!#REF!)</f>
        <v>#REF!</v>
      </c>
      <c r="AA17" s="246" t="e">
        <f>IF(ISBLANK('Measured Data'!#REF!),"",'Measured Data'!#REF!)</f>
        <v>#REF!</v>
      </c>
      <c r="AB17" s="246" t="e">
        <f>IF(ISBLANK('Measured Data'!#REF!),"",'Measured Data'!#REF!)</f>
        <v>#REF!</v>
      </c>
      <c r="AC17" s="246" t="e">
        <f>IF(ISBLANK('Measured Data'!#REF!),"",'Measured Data'!#REF!)</f>
        <v>#REF!</v>
      </c>
      <c r="AD17" s="246" t="e">
        <f>IF(ISBLANK('Measured Data'!#REF!),"",'Measured Data'!#REF!)</f>
        <v>#REF!</v>
      </c>
      <c r="AE17" s="246" t="e">
        <f>IF(ISBLANK('Measured Data'!#REF!),"",'Measured Data'!#REF!)</f>
        <v>#REF!</v>
      </c>
      <c r="AF17" s="246" t="e">
        <f>IF(ISBLANK('Measured Data'!#REF!),"",'Measured Data'!#REF!)</f>
        <v>#REF!</v>
      </c>
      <c r="AG17" s="246" t="e">
        <f>IF(ISBLANK('Measured Data'!#REF!),"",'Measured Data'!#REF!)</f>
        <v>#REF!</v>
      </c>
      <c r="AH17" s="246" t="e">
        <f>IF(ISBLANK('Measured Data'!#REF!),"",'Measured Data'!#REF!)</f>
        <v>#REF!</v>
      </c>
      <c r="AI17" s="246" t="e">
        <f>IF(ISBLANK('Measured Data'!#REF!),"",'Measured Data'!#REF!)</f>
        <v>#REF!</v>
      </c>
      <c r="AJ17" s="246" t="e">
        <f>IF(ISBLANK('Measured Data'!#REF!),"",'Measured Data'!#REF!)</f>
        <v>#REF!</v>
      </c>
      <c r="AK17" s="246" t="e">
        <f>IF(ISBLANK('Measured Data'!#REF!),"",'Measured Data'!#REF!)</f>
        <v>#REF!</v>
      </c>
      <c r="AL17" s="246" t="e">
        <f>IF(ISBLANK('Measured Data'!#REF!),"",'Measured Data'!#REF!)</f>
        <v>#REF!</v>
      </c>
      <c r="AM17" s="246" t="e">
        <f>IF(ISBLANK('Measured Data'!#REF!),"",'Measured Data'!#REF!)</f>
        <v>#REF!</v>
      </c>
      <c r="AN17" s="246" t="e">
        <f>IF(ISBLANK('Measured Data'!#REF!),"",'Measured Data'!#REF!)</f>
        <v>#REF!</v>
      </c>
      <c r="AO17" s="246" t="e">
        <f>IF(ISBLANK('Measured Data'!#REF!),"",'Measured Data'!#REF!)</f>
        <v>#REF!</v>
      </c>
      <c r="AP17" s="246" t="e">
        <f>IF(ISBLANK('Measured Data'!#REF!),"",'Measured Data'!#REF!)</f>
        <v>#REF!</v>
      </c>
      <c r="AQ17" s="246" t="e">
        <f>IF(ISBLANK('Measured Data'!#REF!),"",'Measured Data'!#REF!)</f>
        <v>#REF!</v>
      </c>
      <c r="AR17" s="246" t="e">
        <f>IF(ISBLANK('Measured Data'!#REF!),"",'Measured Data'!#REF!)</f>
        <v>#REF!</v>
      </c>
      <c r="AS17" s="246" t="e">
        <f>IF(ISBLANK('Measured Data'!#REF!),"",'Measured Data'!#REF!)</f>
        <v>#REF!</v>
      </c>
      <c r="AT17" s="246" t="e">
        <f>IF(ISBLANK('Measured Data'!#REF!),"",'Measured Data'!#REF!)</f>
        <v>#REF!</v>
      </c>
      <c r="AU17" s="246" t="e">
        <f>IF(ISBLANK('Measured Data'!#REF!),"",'Measured Data'!#REF!)</f>
        <v>#REF!</v>
      </c>
      <c r="AV17" s="246" t="e">
        <f>IF(ISBLANK('Measured Data'!#REF!),"",'Measured Data'!#REF!)</f>
        <v>#REF!</v>
      </c>
      <c r="AW17" s="246" t="e">
        <f>IF(ISBLANK('Measured Data'!#REF!),"",'Measured Data'!#REF!)</f>
        <v>#REF!</v>
      </c>
      <c r="AX17" s="246" t="e">
        <f>IF(ISBLANK('Measured Data'!#REF!),"",'Measured Data'!#REF!)</f>
        <v>#REF!</v>
      </c>
      <c r="AY17" s="246" t="e">
        <f>IF(ISBLANK('Measured Data'!#REF!),"",'Measured Data'!#REF!)</f>
        <v>#REF!</v>
      </c>
      <c r="AZ17" s="246" t="e">
        <f>IF(ISBLANK('Measured Data'!#REF!),"",'Measured Data'!#REF!)</f>
        <v>#REF!</v>
      </c>
      <c r="BA17" s="246" t="e">
        <f>IF(ISBLANK('Measured Data'!#REF!),"",'Measured Data'!#REF!)</f>
        <v>#REF!</v>
      </c>
      <c r="BB17" s="246" t="e">
        <f>IF(ISBLANK('Measured Data'!#REF!),"",'Measured Data'!#REF!)</f>
        <v>#REF!</v>
      </c>
      <c r="BC17" s="246" t="e">
        <f>IF(ISBLANK('Measured Data'!#REF!),"",'Measured Data'!#REF!)</f>
        <v>#REF!</v>
      </c>
      <c r="BD17" s="246" t="e">
        <f>IF(ISBLANK('Measured Data'!#REF!),"",'Measured Data'!#REF!)</f>
        <v>#REF!</v>
      </c>
      <c r="BE17" s="246" t="e">
        <f>IF(ISBLANK('Measured Data'!#REF!),"",'Measured Data'!#REF!)</f>
        <v>#REF!</v>
      </c>
      <c r="BF17" s="246" t="e">
        <f>IF(ISBLANK('Measured Data'!#REF!),"",'Measured Data'!#REF!)</f>
        <v>#REF!</v>
      </c>
      <c r="BG17" s="246" t="e">
        <f>IF(ISBLANK('Measured Data'!#REF!),"",'Measured Data'!#REF!)</f>
        <v>#REF!</v>
      </c>
      <c r="BH17" s="246" t="e">
        <f>IF(ISBLANK('Measured Data'!#REF!),"",'Measured Data'!#REF!)</f>
        <v>#REF!</v>
      </c>
      <c r="BI17" s="246" t="e">
        <f>IF(ISBLANK('Measured Data'!#REF!),"",'Measured Data'!#REF!)</f>
        <v>#REF!</v>
      </c>
      <c r="BJ17" s="246" t="e">
        <f>IF(ISBLANK('Measured Data'!#REF!),"",'Measured Data'!#REF!)</f>
        <v>#REF!</v>
      </c>
      <c r="BK17" s="246" t="e">
        <f>IF(ISBLANK('Measured Data'!#REF!),"",'Measured Data'!#REF!)</f>
        <v>#REF!</v>
      </c>
      <c r="BL17" s="246" t="e">
        <f>IF(ISBLANK('Measured Data'!#REF!),"",'Measured Data'!#REF!)</f>
        <v>#REF!</v>
      </c>
      <c r="BM17" s="246" t="e">
        <f>IF(ISBLANK('Measured Data'!#REF!),"",'Measured Data'!#REF!)</f>
        <v>#REF!</v>
      </c>
      <c r="BN17" s="241" t="e">
        <f>IF(ISBLANK('In Process Calc.'!#REF!),"",ROUND('In Process Calc.'!#REF!,2))</f>
        <v>#REF!</v>
      </c>
      <c r="BO17" s="241" t="e">
        <f>IF(ISBLANK('In Process Calc.'!#REF!),"",ROUND('In Process Calc.'!#REF!,2))</f>
        <v>#REF!</v>
      </c>
      <c r="BP17" s="241" t="e">
        <f>IF(ISBLANK('In Process Calc.'!#REF!),"",'In Process Calc.'!#REF!)</f>
        <v>#REF!</v>
      </c>
      <c r="BQ17" s="241" t="e">
        <f>IF(ISBLANK('In Process Calc.'!#REF!),"",'In Process Calc.'!#REF!)</f>
        <v>#REF!</v>
      </c>
      <c r="BR17" s="241" t="e">
        <f>IF(ISBLANK('In Process Calc.'!#REF!),"",'In Process Calc.'!#REF!)</f>
        <v>#REF!</v>
      </c>
      <c r="BS17" s="241" t="e">
        <f>IF(ISBLANK('In Process Calc.'!#REF!),"",'In Process Calc.'!#REF!)</f>
        <v>#REF!</v>
      </c>
      <c r="BT17" s="246" t="e">
        <f>IF(ISBLANK('In Process Calc.'!#REF!),"",'In Process Calc.'!#REF!)</f>
        <v>#REF!</v>
      </c>
      <c r="BU17" s="246" t="e">
        <f>IF(ISBLANK('In Process Calc.'!#REF!),"",'In Process Calc.'!#REF!)</f>
        <v>#REF!</v>
      </c>
      <c r="BV17" s="246" t="e">
        <f>IF(ISBLANK('In Process Calc.'!#REF!),"",'In Process Calc.'!#REF!)</f>
        <v>#REF!</v>
      </c>
      <c r="BW17" s="246" t="e">
        <f>IF(ISBLANK('In Process Calc.'!#REF!),"",'In Process Calc.'!#REF!)</f>
        <v>#REF!</v>
      </c>
      <c r="BX17" s="246" t="e">
        <f>IF(ISBLANK('In Process Calc.'!#REF!),"",'In Process Calc.'!#REF!)</f>
        <v>#REF!</v>
      </c>
      <c r="BY17" s="246" t="e">
        <f>IF(ISBLANK('In Process Calc.'!#REF!),"",'In Process Calc.'!#REF!)</f>
        <v>#REF!</v>
      </c>
      <c r="BZ17" s="246" t="e">
        <f>IF(ISBLANK('In Process Calc.'!#REF!),"",'In Process Calc.'!#REF!)</f>
        <v>#REF!</v>
      </c>
      <c r="CA17" s="246" t="e">
        <f>IF(ISBLANK('In Process Calc.'!#REF!),"",'In Process Calc.'!#REF!)</f>
        <v>#REF!</v>
      </c>
      <c r="CB17" s="246" t="e">
        <f>IF(ISBLANK('In Process Calc.'!#REF!),"",'In Process Calc.'!#REF!)</f>
        <v>#REF!</v>
      </c>
      <c r="CC17" s="246" t="e">
        <f>IF(ISBLANK('In Process Calc.'!#REF!),"",'In Process Calc.'!#REF!)</f>
        <v>#REF!</v>
      </c>
      <c r="CD17" s="246" t="e">
        <f>IF(ISBLANK('In Process Calc.'!#REF!),"",'In Process Calc.'!#REF!)</f>
        <v>#REF!</v>
      </c>
      <c r="CE17" s="246" t="e">
        <f>IF(ISBLANK('In Process Calc.'!#REF!),"",'In Process Calc.'!#REF!)</f>
        <v>#REF!</v>
      </c>
      <c r="CF17" s="246" t="e">
        <f>IF(ISBLANK('In Process Calc.'!#REF!),"",'In Process Calc.'!#REF!)</f>
        <v>#REF!</v>
      </c>
      <c r="CG17" s="246" t="e">
        <f>IF(ISBLANK('In Process Calc.'!#REF!),"",'In Process Calc.'!#REF!)</f>
        <v>#REF!</v>
      </c>
      <c r="CH17" s="246" t="e">
        <f>IF(ISBLANK('In Process Calc.'!#REF!),"",'In Process Calc.'!#REF!)</f>
        <v>#REF!</v>
      </c>
      <c r="CI17" s="246" t="e">
        <f>IF(ISBLANK('In Process Calc.'!#REF!),"",'In Process Calc.'!#REF!)</f>
        <v>#REF!</v>
      </c>
      <c r="CJ17" s="246" t="e">
        <f>IF(ISBLANK('In Process Calc.'!#REF!),"",'In Process Calc.'!#REF!)</f>
        <v>#REF!</v>
      </c>
      <c r="CK17" s="246" t="e">
        <f>IF(ISBLANK('In Process Calc.'!#REF!),"",'In Process Calc.'!#REF!)</f>
        <v>#REF!</v>
      </c>
      <c r="CL17" s="246" t="e">
        <f>IF(ISBLANK('In Process Calc.'!#REF!),"",'In Process Calc.'!#REF!)</f>
        <v>#REF!</v>
      </c>
      <c r="CM17" s="246" t="e">
        <f>IF(ISBLANK('In Process Calc.'!#REF!),"",'In Process Calc.'!#REF!)</f>
        <v>#REF!</v>
      </c>
      <c r="CN17" s="246" t="e">
        <f>IF(ISBLANK('In Process Calc.'!#REF!),"",'In Process Calc.'!#REF!)</f>
        <v>#REF!</v>
      </c>
      <c r="CO17" s="246" t="e">
        <f>IF(ISBLANK('In Process Calc.'!#REF!),"",'In Process Calc.'!#REF!)</f>
        <v>#REF!</v>
      </c>
      <c r="CP17" s="246" t="e">
        <f>IF(ISBLANK('In Process Calc.'!#REF!),"",'In Process Calc.'!#REF!)</f>
        <v>#REF!</v>
      </c>
      <c r="CQ17" s="246" t="e">
        <f>IF(ISBLANK('In Process Calc.'!#REF!),"",'In Process Calc.'!#REF!)</f>
        <v>#REF!</v>
      </c>
      <c r="CR17" s="246" t="e">
        <f>IF(ISBLANK('In Process Calc.'!#REF!),"",'In Process Calc.'!#REF!)</f>
        <v>#REF!</v>
      </c>
      <c r="CS17" s="246" t="e">
        <f>IF(ISBLANK('In Process Calc.'!#REF!),"",'In Process Calc.'!#REF!)</f>
        <v>#REF!</v>
      </c>
      <c r="CT17" s="246" t="e">
        <f>IF(ISBLANK('In Process Calc.'!#REF!),"",'In Process Calc.'!#REF!)</f>
        <v>#REF!</v>
      </c>
      <c r="CU17" s="246" t="e">
        <f>IF(ISBLANK('In Process Calc.'!#REF!),"",'In Process Calc.'!#REF!)</f>
        <v>#REF!</v>
      </c>
      <c r="CV17" s="246" t="e">
        <f>IF(ISBLANK('In Process Calc.'!#REF!),"",'In Process Calc.'!#REF!)</f>
        <v>#REF!</v>
      </c>
      <c r="CW17" s="246" t="e">
        <f>IF(ISBLANK('In Process Calc.'!#REF!),"",'In Process Calc.'!#REF!)</f>
        <v>#REF!</v>
      </c>
      <c r="CX17" s="246" t="e">
        <f>IF(ISBLANK('In Process Calc.'!#REF!),"",'In Process Calc.'!#REF!)</f>
        <v>#REF!</v>
      </c>
      <c r="CY17" s="246" t="e">
        <f>IF(ISBLANK('In Process Calc.'!#REF!),"",'In Process Calc.'!#REF!)</f>
        <v>#REF!</v>
      </c>
      <c r="CZ17" s="246" t="e">
        <f>IF(ISBLANK('In Process Calc.'!#REF!),"",'In Process Calc.'!#REF!)</f>
        <v>#REF!</v>
      </c>
      <c r="DA17" s="246" t="e">
        <f>IF(ISBLANK('In Process Calc.'!#REF!),"",'In Process Calc.'!#REF!)</f>
        <v>#REF!</v>
      </c>
      <c r="DB17" s="246" t="e">
        <f>IF(ISBLANK('In Process Calc.'!#REF!),"",'In Process Calc.'!#REF!)</f>
        <v>#REF!</v>
      </c>
      <c r="DC17" s="246" t="e">
        <f>IF(ISBLANK('In Process Calc.'!#REF!),"",'In Process Calc.'!#REF!)</f>
        <v>#REF!</v>
      </c>
      <c r="DD17" s="246" t="e">
        <f>IF(ISBLANK('In Process Calc.'!#REF!),"",'In Process Calc.'!#REF!)</f>
        <v>#REF!</v>
      </c>
      <c r="DE17" s="246" t="e">
        <f>IF(ISBLANK('In Process Calc.'!#REF!),"",'In Process Calc.'!#REF!)</f>
        <v>#REF!</v>
      </c>
      <c r="DF17" s="246" t="e">
        <f>IF(ISBLANK('In Process Calc.'!#REF!),"",'In Process Calc.'!#REF!)</f>
        <v>#REF!</v>
      </c>
      <c r="DG17" s="246" t="e">
        <f>IF(ISBLANK('In Process Calc.'!#REF!),"",'In Process Calc.'!#REF!)</f>
        <v>#REF!</v>
      </c>
      <c r="DH17" s="246" t="e">
        <f>IF(ISBLANK('In Process Calc.'!#REF!),"",'In Process Calc.'!#REF!)</f>
        <v>#REF!</v>
      </c>
      <c r="DI17" s="246" t="e">
        <f>IF(ISBLANK('In Process Calc.'!#REF!),"",'In Process Calc.'!#REF!)</f>
        <v>#REF!</v>
      </c>
      <c r="DJ17" s="246" t="e">
        <f>IF(ISBLANK('In Process Calc.'!#REF!),"",'In Process Calc.'!#REF!)</f>
        <v>#REF!</v>
      </c>
      <c r="DK17" s="246" t="e">
        <f>IF(ISBLANK('In Process Calc.'!#REF!),"",'In Process Calc.'!#REF!)</f>
        <v>#REF!</v>
      </c>
      <c r="DL17" s="246" t="e">
        <f>IF(ISBLANK('In Process Calc.'!#REF!),"",'In Process Calc.'!#REF!)</f>
        <v>#REF!</v>
      </c>
      <c r="DM17" s="246" t="e">
        <f>IF(ISBLANK('In Process Calc.'!#REF!),"",'In Process Calc.'!#REF!)</f>
        <v>#REF!</v>
      </c>
      <c r="DN17" s="246" t="e">
        <f>IF(ISBLANK('In Process Calc.'!#REF!),"",'In Process Calc.'!#REF!)</f>
        <v>#REF!</v>
      </c>
      <c r="DO17" s="246" t="e">
        <f>IF(ISBLANK('In Process Calc.'!#REF!),"",'In Process Calc.'!#REF!)</f>
        <v>#REF!</v>
      </c>
      <c r="DP17" s="246" t="e">
        <f>IF(ISBLANK('In Process Calc.'!#REF!),"",'In Process Calc.'!#REF!)</f>
        <v>#REF!</v>
      </c>
      <c r="DQ17" s="246" t="e">
        <f>IF(ISBLANK('In Process Calc.'!#REF!),"",'In Process Calc.'!#REF!)</f>
        <v>#REF!</v>
      </c>
      <c r="DR17" s="246" t="e">
        <f>IF(ISBLANK('In Process Calc.'!#REF!),"",'In Process Calc.'!#REF!)</f>
        <v>#REF!</v>
      </c>
      <c r="DS17" s="246" t="e">
        <f>IF(ISBLANK('In Process Calc.'!#REF!),"",'In Process Calc.'!#REF!)</f>
        <v>#REF!</v>
      </c>
      <c r="DT17" s="246" t="e">
        <f>IF(ISBLANK('In Process Calc.'!#REF!),"",'In Process Calc.'!#REF!)</f>
        <v>#REF!</v>
      </c>
      <c r="DU17" s="246" t="e">
        <f>IF(ISBLANK('In Process Calc.'!#REF!),"",'In Process Calc.'!#REF!)</f>
        <v>#REF!</v>
      </c>
      <c r="DV17" s="246" t="e">
        <f>IF(ISBLANK('In Process Calc.'!#REF!),"",'In Process Calc.'!#REF!)</f>
        <v>#REF!</v>
      </c>
      <c r="DW17" s="246" t="e">
        <f>IF(ISBLANK('In Process Calc.'!#REF!),"",'In Process Calc.'!#REF!)</f>
        <v>#REF!</v>
      </c>
      <c r="DX17" s="246" t="e">
        <f>IF(ISBLANK('In Process Calc.'!#REF!),"",'In Process Calc.'!#REF!)</f>
        <v>#REF!</v>
      </c>
      <c r="DY17" s="246" t="e">
        <f>IF(ISBLANK('In Process Calc.'!#REF!),"",'In Process Calc.'!#REF!)</f>
        <v>#REF!</v>
      </c>
      <c r="DZ17" s="246" t="e">
        <f>IF(ISBLANK('In Process Calc.'!#REF!),"",'In Process Calc.'!#REF!)</f>
        <v>#REF!</v>
      </c>
      <c r="EA17" s="246" t="e">
        <f>IF(ISBLANK('In Process Calc.'!#REF!),"",'In Process Calc.'!#REF!)</f>
        <v>#REF!</v>
      </c>
      <c r="EB17" s="246" t="e">
        <f>IF(ISBLANK('In Process Calc.'!#REF!),"",'In Process Calc.'!#REF!)</f>
        <v>#REF!</v>
      </c>
      <c r="EC17" s="246" t="e">
        <f>IF(ISBLANK('In Process Calc.'!#REF!),"",'In Process Calc.'!#REF!)</f>
        <v>#REF!</v>
      </c>
      <c r="ED17" s="246" t="e">
        <f>IF(ISBLANK('In Process Calc.'!#REF!),"",'In Process Calc.'!#REF!)</f>
        <v>#REF!</v>
      </c>
      <c r="EE17" s="246" t="e">
        <f>IF(ISBLANK('In Process Calc.'!#REF!),"",'In Process Calc.'!#REF!)</f>
        <v>#REF!</v>
      </c>
      <c r="EF17" s="246" t="e">
        <f>IF(ISBLANK('In Process Calc.'!#REF!),"",'In Process Calc.'!#REF!)</f>
        <v>#REF!</v>
      </c>
      <c r="EG17" s="246" t="e">
        <f>IF(ISBLANK('In Process Calc.'!#REF!),"",'In Process Calc.'!#REF!)</f>
        <v>#REF!</v>
      </c>
      <c r="EH17" s="246" t="e">
        <f>IF(ISBLANK('In Process Calc.'!#REF!),"",'In Process Calc.'!#REF!)</f>
        <v>#REF!</v>
      </c>
      <c r="EI17" s="246" t="e">
        <f>IF(ISBLANK('In Process Calc.'!#REF!),"",'In Process Calc.'!#REF!)</f>
        <v>#REF!</v>
      </c>
      <c r="EJ17" s="246" t="e">
        <f>IF(ISBLANK('In Process Calc.'!#REF!),"",'In Process Calc.'!#REF!)</f>
        <v>#REF!</v>
      </c>
      <c r="EK17" s="246">
        <f>IF(ISBLANK('Post Process Calc.'!A17),"",'Post Process Calc.'!A17)</f>
        <v>2.5917814434943391</v>
      </c>
      <c r="EL17" s="246">
        <f>IF(ISBLANK('Post Process Calc.'!B17),"",'Post Process Calc.'!B17)</f>
        <v>1.0583174885709248E-4</v>
      </c>
      <c r="EM17" s="246">
        <f>IF(ISBLANK('Post Process Calc.'!C17),"",'Post Process Calc.'!C17)</f>
        <v>0</v>
      </c>
      <c r="EN17" s="246">
        <f>IF(ISBLANK('Post Process Calc.'!D17),"",'Post Process Calc.'!D17)</f>
        <v>0.72086566309755051</v>
      </c>
      <c r="EO17" s="246">
        <f>IF(ISBLANK('Post Process Calc.'!E17),"",'Post Process Calc.'!E17)</f>
        <v>2.1647994802089401E-3</v>
      </c>
      <c r="EP17" s="246">
        <f>IF(ISBLANK('Post Process Calc.'!F17),"",'Post Process Calc.'!F17)</f>
        <v>6.1140870620841295E-4</v>
      </c>
      <c r="EQ17" s="246">
        <f>IF(ISBLANK('Post Process Calc.'!G17),"",'Post Process Calc.'!G17)</f>
        <v>9.7166394683219689E-3</v>
      </c>
      <c r="ER17" s="246">
        <f>IF(ISBLANK('Post Process Calc.'!H17),"",'Post Process Calc.'!H17)</f>
        <v>1.1987515695101175E-3</v>
      </c>
      <c r="ES17" s="246">
        <f>IF(ISBLANK('Post Process Calc.'!I17),"",'Post Process Calc.'!I17)</f>
        <v>-4.6118033061814533E-4</v>
      </c>
      <c r="ET17" s="246">
        <f>IF(ISBLANK('Post Process Calc.'!J17),"",'Post Process Calc.'!J17)</f>
        <v>5.0588894275819668E-2</v>
      </c>
      <c r="EU17" s="246">
        <f>IF(ISBLANK('Post Process Calc.'!K17),"",'Post Process Calc.'!K17)</f>
        <v>8.1997892156005967E-4</v>
      </c>
      <c r="EV17" s="246">
        <f>IF(ISBLANK('Post Process Calc.'!L17),"",'Post Process Calc.'!L17)</f>
        <v>2.4768633364510707E-3</v>
      </c>
      <c r="EW17" s="246">
        <f>IF(ISBLANK('Post Process Calc.'!M17),"",'Post Process Calc.'!M17)</f>
        <v>-1.0338257646942981E-3</v>
      </c>
      <c r="EX17" s="246">
        <f>IF(ISBLANK('Post Process Calc.'!N17),"",'Post Process Calc.'!N17)</f>
        <v>1.5420839494423872E-3</v>
      </c>
      <c r="EY17" s="246">
        <f>IF(ISBLANK('Post Process Calc.'!O17),"",'Post Process Calc.'!O17)</f>
        <v>1.4778387622614957E-3</v>
      </c>
      <c r="EZ17" s="246">
        <f>IF(ISBLANK('Post Process Calc.'!P17),"",'Post Process Calc.'!P17)</f>
        <v>1.7623065248329392E-2</v>
      </c>
      <c r="FA17" s="246">
        <f>IF(ISBLANK('Post Process Calc.'!Q17),"",'Post Process Calc.'!Q17)</f>
        <v>2.2013212066057833E-3</v>
      </c>
      <c r="FB17" s="246">
        <f>IF(ISBLANK('Post Process Calc.'!R17),"",'Post Process Calc.'!R17)</f>
        <v>9.6680936110033063E-4</v>
      </c>
      <c r="FC17" s="246">
        <f>IF(ISBLANK('Post Process Calc.'!S17),"",'Post Process Calc.'!S17)</f>
        <v>5.3149942179999375E-4</v>
      </c>
      <c r="FD17" s="246">
        <f>IF(ISBLANK('Post Process Calc.'!T17),"",'Post Process Calc.'!T17)</f>
        <v>3.8894832746211665E-3</v>
      </c>
      <c r="FE17" s="246">
        <f>IF(ISBLANK('Post Process Calc.'!U17),"",'Post Process Calc.'!U17)</f>
        <v>5.460825373303892E-4</v>
      </c>
      <c r="FF17" s="246">
        <f>IF(ISBLANK('Post Process Calc.'!V17),"",'Post Process Calc.'!V17)</f>
        <v>9.7880258446989043E-4</v>
      </c>
      <c r="FG17" s="246">
        <f>IF(ISBLANK('Post Process Calc.'!W17),"",'Post Process Calc.'!W17)</f>
        <v>1.1838357394941073E-3</v>
      </c>
      <c r="FH17" s="246">
        <f>IF(ISBLANK('Post Process Calc.'!X17),"",'Post Process Calc.'!X17)</f>
        <v>1.2496587685168743E-3</v>
      </c>
      <c r="FI17" s="246">
        <f>IF(ISBLANK('Post Process Calc.'!Y17),"",'Post Process Calc.'!Y17)</f>
        <v>2.3131180596483846E-4</v>
      </c>
      <c r="FJ17" s="246">
        <f>IF(ISBLANK('Post Process Calc.'!Z17),"",'Post Process Calc.'!Z17)</f>
        <v>7.3273531594451977E-4</v>
      </c>
      <c r="FK17" s="246">
        <f>IF(ISBLANK('Post Process Calc.'!AA17),"",'Post Process Calc.'!AA17)</f>
        <v>1.4652129076165141E-3</v>
      </c>
      <c r="FL17" s="246">
        <f>IF(ISBLANK('Post Process Calc.'!AB17),"",'Post Process Calc.'!AB17)</f>
        <v>0</v>
      </c>
      <c r="FM17" s="246">
        <f>IF(ISBLANK('Post Process Calc.'!AC17),"",'Post Process Calc.'!AC17)</f>
        <v>1.9936626237717116E-2</v>
      </c>
      <c r="FN17" s="246">
        <f>IF(ISBLANK('Post Process Calc.'!AD17),"",'Post Process Calc.'!AD17)</f>
        <v>2.7387773121605091E-2</v>
      </c>
      <c r="FO17" s="246">
        <f>IF(ISBLANK('Post Process Calc.'!AE17),"",'Post Process Calc.'!AE17)</f>
        <v>0.10572029670867836</v>
      </c>
      <c r="FP17" s="246">
        <f>IF(ISBLANK('Post Process Calc.'!AF17),"",'Post Process Calc.'!AF17)</f>
        <v>0.34835837985003781</v>
      </c>
      <c r="FQ17" s="246">
        <f>IF(ISBLANK('Post Process Calc.'!AG17),"",'Post Process Calc.'!AG17)</f>
        <v>0</v>
      </c>
      <c r="FR17" s="246">
        <f>IF(ISBLANK('Post Process Calc.'!AH17),"",'Post Process Calc.'!AH17)</f>
        <v>1.6208674518351566E-2</v>
      </c>
      <c r="FS17" s="246">
        <f>IF(ISBLANK('Post Process Calc.'!AI17),"",'Post Process Calc.'!AI17)</f>
        <v>4.7433942170381505</v>
      </c>
    </row>
    <row r="18" spans="1:175" x14ac:dyDescent="0.15">
      <c r="A18" s="241" t="e">
        <f>IF('Measured Data'!#REF!&lt;&gt;0,'Measured Data'!$B$1,"")</f>
        <v>#REF!</v>
      </c>
      <c r="B18" s="241" t="e">
        <f>IF(ISBLANK('Measured Data'!#REF!),"",'Measured Data'!#REF!)</f>
        <v>#REF!</v>
      </c>
      <c r="C18" s="248" t="e">
        <f>IF(ISBLANK('Measured Data'!#REF!),"",'Measured Data'!#REF!)</f>
        <v>#REF!</v>
      </c>
      <c r="D18" s="249" t="e">
        <f>IF(ISBLANK('Measured Data'!#REF!),"",'Measured Data'!#REF!)</f>
        <v>#REF!</v>
      </c>
      <c r="E18" s="241" t="e">
        <f>IF(ISBLANK('Measured Data'!#REF!),"",'Measured Data'!#REF!)</f>
        <v>#REF!</v>
      </c>
      <c r="F18" s="241" t="e">
        <f>IF(ISBLANK('Measured Data'!#REF!),"",'Measured Data'!#REF!)</f>
        <v>#REF!</v>
      </c>
      <c r="G18" s="241" t="e">
        <f>IF(ISBLANK('Measured Data'!#REF!),"",'Measured Data'!#REF!)</f>
        <v>#REF!</v>
      </c>
      <c r="H18" s="246" t="e">
        <f>IF(ISBLANK('Measured Data'!#REF!),"",'Measured Data'!#REF!)</f>
        <v>#REF!</v>
      </c>
      <c r="I18" s="246" t="e">
        <f>IF(ISBLANK('Measured Data'!#REF!),"",'Measured Data'!#REF!)</f>
        <v>#REF!</v>
      </c>
      <c r="J18" s="246" t="e">
        <f>IF(ISBLANK('Measured Data'!#REF!),"",'Measured Data'!#REF!)</f>
        <v>#REF!</v>
      </c>
      <c r="K18" s="246" t="e">
        <f>IF(ISBLANK('Measured Data'!#REF!),"",'Measured Data'!#REF!)</f>
        <v>#REF!</v>
      </c>
      <c r="L18" s="241" t="e">
        <f>IF(ISBLANK('Measured Data'!#REF!),"",'Measured Data'!#REF!)</f>
        <v>#REF!</v>
      </c>
      <c r="M18" s="241" t="e">
        <f>IF(ISBLANK('Measured Data'!#REF!),"",'Measured Data'!#REF!)</f>
        <v>#REF!</v>
      </c>
      <c r="N18" s="241" t="e">
        <f>IF(ISBLANK('Measured Data'!#REF!),"",'Measured Data'!#REF!)</f>
        <v>#REF!</v>
      </c>
      <c r="O18" s="241" t="e">
        <f>IF(ISBLANK('Measured Data'!#REF!),"",'Measured Data'!#REF!)</f>
        <v>#REF!</v>
      </c>
      <c r="P18" s="241" t="e">
        <f>IF(ISBLANK('Measured Data'!#REF!),"",'Measured Data'!#REF!)</f>
        <v>#REF!</v>
      </c>
      <c r="Q18" s="241" t="e">
        <f>IF(ISBLANK('Measured Data'!#REF!),"",'Measured Data'!#REF!)</f>
        <v>#REF!</v>
      </c>
      <c r="R18" s="241" t="e">
        <f>IF(ISBLANK('Measured Data'!#REF!),"",'Measured Data'!#REF!)</f>
        <v>#REF!</v>
      </c>
      <c r="S18" s="241" t="e">
        <f>IF(ISBLANK('Measured Data'!#REF!),"",'Measured Data'!#REF!)</f>
        <v>#REF!</v>
      </c>
      <c r="T18" s="246" t="e">
        <f>IF(ISBLANK('Measured Data'!#REF!),"",'Measured Data'!#REF!)</f>
        <v>#REF!</v>
      </c>
      <c r="U18" s="246" t="e">
        <f>IF(ISBLANK('Measured Data'!#REF!),"",'Measured Data'!#REF!)</f>
        <v>#REF!</v>
      </c>
      <c r="V18" s="246" t="e">
        <f>IF(ISBLANK('Measured Data'!#REF!),"",'Measured Data'!#REF!)</f>
        <v>#REF!</v>
      </c>
      <c r="W18" s="246" t="e">
        <f>IF(ISBLANK('Measured Data'!#REF!),"",'Measured Data'!#REF!)</f>
        <v>#REF!</v>
      </c>
      <c r="X18" s="246" t="e">
        <f>IF(ISBLANK('Measured Data'!#REF!),"",'Measured Data'!#REF!)</f>
        <v>#REF!</v>
      </c>
      <c r="Y18" s="246" t="e">
        <f>IF(ISBLANK('Measured Data'!#REF!),"",'Measured Data'!#REF!)</f>
        <v>#REF!</v>
      </c>
      <c r="Z18" s="246" t="e">
        <f>IF(ISBLANK('Measured Data'!#REF!),"",'Measured Data'!#REF!)</f>
        <v>#REF!</v>
      </c>
      <c r="AA18" s="246" t="e">
        <f>IF(ISBLANK('Measured Data'!#REF!),"",'Measured Data'!#REF!)</f>
        <v>#REF!</v>
      </c>
      <c r="AB18" s="246" t="e">
        <f>IF(ISBLANK('Measured Data'!#REF!),"",'Measured Data'!#REF!)</f>
        <v>#REF!</v>
      </c>
      <c r="AC18" s="246" t="e">
        <f>IF(ISBLANK('Measured Data'!#REF!),"",'Measured Data'!#REF!)</f>
        <v>#REF!</v>
      </c>
      <c r="AD18" s="246" t="e">
        <f>IF(ISBLANK('Measured Data'!#REF!),"",'Measured Data'!#REF!)</f>
        <v>#REF!</v>
      </c>
      <c r="AE18" s="246" t="e">
        <f>IF(ISBLANK('Measured Data'!#REF!),"",'Measured Data'!#REF!)</f>
        <v>#REF!</v>
      </c>
      <c r="AF18" s="246" t="e">
        <f>IF(ISBLANK('Measured Data'!#REF!),"",'Measured Data'!#REF!)</f>
        <v>#REF!</v>
      </c>
      <c r="AG18" s="246" t="e">
        <f>IF(ISBLANK('Measured Data'!#REF!),"",'Measured Data'!#REF!)</f>
        <v>#REF!</v>
      </c>
      <c r="AH18" s="246" t="e">
        <f>IF(ISBLANK('Measured Data'!#REF!),"",'Measured Data'!#REF!)</f>
        <v>#REF!</v>
      </c>
      <c r="AI18" s="246" t="e">
        <f>IF(ISBLANK('Measured Data'!#REF!),"",'Measured Data'!#REF!)</f>
        <v>#REF!</v>
      </c>
      <c r="AJ18" s="246" t="e">
        <f>IF(ISBLANK('Measured Data'!#REF!),"",'Measured Data'!#REF!)</f>
        <v>#REF!</v>
      </c>
      <c r="AK18" s="246" t="e">
        <f>IF(ISBLANK('Measured Data'!#REF!),"",'Measured Data'!#REF!)</f>
        <v>#REF!</v>
      </c>
      <c r="AL18" s="246" t="e">
        <f>IF(ISBLANK('Measured Data'!#REF!),"",'Measured Data'!#REF!)</f>
        <v>#REF!</v>
      </c>
      <c r="AM18" s="246" t="e">
        <f>IF(ISBLANK('Measured Data'!#REF!),"",'Measured Data'!#REF!)</f>
        <v>#REF!</v>
      </c>
      <c r="AN18" s="246" t="e">
        <f>IF(ISBLANK('Measured Data'!#REF!),"",'Measured Data'!#REF!)</f>
        <v>#REF!</v>
      </c>
      <c r="AO18" s="246" t="e">
        <f>IF(ISBLANK('Measured Data'!#REF!),"",'Measured Data'!#REF!)</f>
        <v>#REF!</v>
      </c>
      <c r="AP18" s="246" t="e">
        <f>IF(ISBLANK('Measured Data'!#REF!),"",'Measured Data'!#REF!)</f>
        <v>#REF!</v>
      </c>
      <c r="AQ18" s="246" t="e">
        <f>IF(ISBLANK('Measured Data'!#REF!),"",'Measured Data'!#REF!)</f>
        <v>#REF!</v>
      </c>
      <c r="AR18" s="246" t="e">
        <f>IF(ISBLANK('Measured Data'!#REF!),"",'Measured Data'!#REF!)</f>
        <v>#REF!</v>
      </c>
      <c r="AS18" s="246" t="e">
        <f>IF(ISBLANK('Measured Data'!#REF!),"",'Measured Data'!#REF!)</f>
        <v>#REF!</v>
      </c>
      <c r="AT18" s="246" t="e">
        <f>IF(ISBLANK('Measured Data'!#REF!),"",'Measured Data'!#REF!)</f>
        <v>#REF!</v>
      </c>
      <c r="AU18" s="246" t="e">
        <f>IF(ISBLANK('Measured Data'!#REF!),"",'Measured Data'!#REF!)</f>
        <v>#REF!</v>
      </c>
      <c r="AV18" s="246" t="e">
        <f>IF(ISBLANK('Measured Data'!#REF!),"",'Measured Data'!#REF!)</f>
        <v>#REF!</v>
      </c>
      <c r="AW18" s="246" t="e">
        <f>IF(ISBLANK('Measured Data'!#REF!),"",'Measured Data'!#REF!)</f>
        <v>#REF!</v>
      </c>
      <c r="AX18" s="246" t="e">
        <f>IF(ISBLANK('Measured Data'!#REF!),"",'Measured Data'!#REF!)</f>
        <v>#REF!</v>
      </c>
      <c r="AY18" s="246" t="e">
        <f>IF(ISBLANK('Measured Data'!#REF!),"",'Measured Data'!#REF!)</f>
        <v>#REF!</v>
      </c>
      <c r="AZ18" s="246" t="e">
        <f>IF(ISBLANK('Measured Data'!#REF!),"",'Measured Data'!#REF!)</f>
        <v>#REF!</v>
      </c>
      <c r="BA18" s="246" t="e">
        <f>IF(ISBLANK('Measured Data'!#REF!),"",'Measured Data'!#REF!)</f>
        <v>#REF!</v>
      </c>
      <c r="BB18" s="246" t="e">
        <f>IF(ISBLANK('Measured Data'!#REF!),"",'Measured Data'!#REF!)</f>
        <v>#REF!</v>
      </c>
      <c r="BC18" s="246" t="e">
        <f>IF(ISBLANK('Measured Data'!#REF!),"",'Measured Data'!#REF!)</f>
        <v>#REF!</v>
      </c>
      <c r="BD18" s="246" t="e">
        <f>IF(ISBLANK('Measured Data'!#REF!),"",'Measured Data'!#REF!)</f>
        <v>#REF!</v>
      </c>
      <c r="BE18" s="246" t="e">
        <f>IF(ISBLANK('Measured Data'!#REF!),"",'Measured Data'!#REF!)</f>
        <v>#REF!</v>
      </c>
      <c r="BF18" s="246" t="e">
        <f>IF(ISBLANK('Measured Data'!#REF!),"",'Measured Data'!#REF!)</f>
        <v>#REF!</v>
      </c>
      <c r="BG18" s="246" t="e">
        <f>IF(ISBLANK('Measured Data'!#REF!),"",'Measured Data'!#REF!)</f>
        <v>#REF!</v>
      </c>
      <c r="BH18" s="246" t="e">
        <f>IF(ISBLANK('Measured Data'!#REF!),"",'Measured Data'!#REF!)</f>
        <v>#REF!</v>
      </c>
      <c r="BI18" s="246" t="e">
        <f>IF(ISBLANK('Measured Data'!#REF!),"",'Measured Data'!#REF!)</f>
        <v>#REF!</v>
      </c>
      <c r="BJ18" s="246" t="e">
        <f>IF(ISBLANK('Measured Data'!#REF!),"",'Measured Data'!#REF!)</f>
        <v>#REF!</v>
      </c>
      <c r="BK18" s="246" t="e">
        <f>IF(ISBLANK('Measured Data'!#REF!),"",'Measured Data'!#REF!)</f>
        <v>#REF!</v>
      </c>
      <c r="BL18" s="246" t="e">
        <f>IF(ISBLANK('Measured Data'!#REF!),"",'Measured Data'!#REF!)</f>
        <v>#REF!</v>
      </c>
      <c r="BM18" s="246" t="e">
        <f>IF(ISBLANK('Measured Data'!#REF!),"",'Measured Data'!#REF!)</f>
        <v>#REF!</v>
      </c>
      <c r="BN18" s="241" t="e">
        <f>IF(ISBLANK('In Process Calc.'!#REF!),"",ROUND('In Process Calc.'!#REF!,2))</f>
        <v>#REF!</v>
      </c>
      <c r="BO18" s="241" t="e">
        <f>IF(ISBLANK('In Process Calc.'!#REF!),"",ROUND('In Process Calc.'!#REF!,2))</f>
        <v>#REF!</v>
      </c>
      <c r="BP18" s="241" t="e">
        <f>IF(ISBLANK('In Process Calc.'!#REF!),"",'In Process Calc.'!#REF!)</f>
        <v>#REF!</v>
      </c>
      <c r="BQ18" s="241" t="e">
        <f>IF(ISBLANK('In Process Calc.'!#REF!),"",'In Process Calc.'!#REF!)</f>
        <v>#REF!</v>
      </c>
      <c r="BR18" s="241" t="e">
        <f>IF(ISBLANK('In Process Calc.'!#REF!),"",'In Process Calc.'!#REF!)</f>
        <v>#REF!</v>
      </c>
      <c r="BS18" s="241" t="e">
        <f>IF(ISBLANK('In Process Calc.'!#REF!),"",'In Process Calc.'!#REF!)</f>
        <v>#REF!</v>
      </c>
      <c r="BT18" s="246" t="e">
        <f>IF(ISBLANK('In Process Calc.'!#REF!),"",'In Process Calc.'!#REF!)</f>
        <v>#REF!</v>
      </c>
      <c r="BU18" s="246" t="e">
        <f>IF(ISBLANK('In Process Calc.'!#REF!),"",'In Process Calc.'!#REF!)</f>
        <v>#REF!</v>
      </c>
      <c r="BV18" s="246" t="e">
        <f>IF(ISBLANK('In Process Calc.'!#REF!),"",'In Process Calc.'!#REF!)</f>
        <v>#REF!</v>
      </c>
      <c r="BW18" s="246" t="e">
        <f>IF(ISBLANK('In Process Calc.'!#REF!),"",'In Process Calc.'!#REF!)</f>
        <v>#REF!</v>
      </c>
      <c r="BX18" s="246" t="e">
        <f>IF(ISBLANK('In Process Calc.'!#REF!),"",'In Process Calc.'!#REF!)</f>
        <v>#REF!</v>
      </c>
      <c r="BY18" s="246" t="e">
        <f>IF(ISBLANK('In Process Calc.'!#REF!),"",'In Process Calc.'!#REF!)</f>
        <v>#REF!</v>
      </c>
      <c r="BZ18" s="246" t="e">
        <f>IF(ISBLANK('In Process Calc.'!#REF!),"",'In Process Calc.'!#REF!)</f>
        <v>#REF!</v>
      </c>
      <c r="CA18" s="246" t="e">
        <f>IF(ISBLANK('In Process Calc.'!#REF!),"",'In Process Calc.'!#REF!)</f>
        <v>#REF!</v>
      </c>
      <c r="CB18" s="246" t="e">
        <f>IF(ISBLANK('In Process Calc.'!#REF!),"",'In Process Calc.'!#REF!)</f>
        <v>#REF!</v>
      </c>
      <c r="CC18" s="246" t="e">
        <f>IF(ISBLANK('In Process Calc.'!#REF!),"",'In Process Calc.'!#REF!)</f>
        <v>#REF!</v>
      </c>
      <c r="CD18" s="246" t="e">
        <f>IF(ISBLANK('In Process Calc.'!#REF!),"",'In Process Calc.'!#REF!)</f>
        <v>#REF!</v>
      </c>
      <c r="CE18" s="246" t="e">
        <f>IF(ISBLANK('In Process Calc.'!#REF!),"",'In Process Calc.'!#REF!)</f>
        <v>#REF!</v>
      </c>
      <c r="CF18" s="246" t="e">
        <f>IF(ISBLANK('In Process Calc.'!#REF!),"",'In Process Calc.'!#REF!)</f>
        <v>#REF!</v>
      </c>
      <c r="CG18" s="246" t="e">
        <f>IF(ISBLANK('In Process Calc.'!#REF!),"",'In Process Calc.'!#REF!)</f>
        <v>#REF!</v>
      </c>
      <c r="CH18" s="246" t="e">
        <f>IF(ISBLANK('In Process Calc.'!#REF!),"",'In Process Calc.'!#REF!)</f>
        <v>#REF!</v>
      </c>
      <c r="CI18" s="246" t="e">
        <f>IF(ISBLANK('In Process Calc.'!#REF!),"",'In Process Calc.'!#REF!)</f>
        <v>#REF!</v>
      </c>
      <c r="CJ18" s="246" t="e">
        <f>IF(ISBLANK('In Process Calc.'!#REF!),"",'In Process Calc.'!#REF!)</f>
        <v>#REF!</v>
      </c>
      <c r="CK18" s="246" t="e">
        <f>IF(ISBLANK('In Process Calc.'!#REF!),"",'In Process Calc.'!#REF!)</f>
        <v>#REF!</v>
      </c>
      <c r="CL18" s="246" t="e">
        <f>IF(ISBLANK('In Process Calc.'!#REF!),"",'In Process Calc.'!#REF!)</f>
        <v>#REF!</v>
      </c>
      <c r="CM18" s="246" t="e">
        <f>IF(ISBLANK('In Process Calc.'!#REF!),"",'In Process Calc.'!#REF!)</f>
        <v>#REF!</v>
      </c>
      <c r="CN18" s="246" t="e">
        <f>IF(ISBLANK('In Process Calc.'!#REF!),"",'In Process Calc.'!#REF!)</f>
        <v>#REF!</v>
      </c>
      <c r="CO18" s="246" t="e">
        <f>IF(ISBLANK('In Process Calc.'!#REF!),"",'In Process Calc.'!#REF!)</f>
        <v>#REF!</v>
      </c>
      <c r="CP18" s="246" t="e">
        <f>IF(ISBLANK('In Process Calc.'!#REF!),"",'In Process Calc.'!#REF!)</f>
        <v>#REF!</v>
      </c>
      <c r="CQ18" s="246" t="e">
        <f>IF(ISBLANK('In Process Calc.'!#REF!),"",'In Process Calc.'!#REF!)</f>
        <v>#REF!</v>
      </c>
      <c r="CR18" s="246" t="e">
        <f>IF(ISBLANK('In Process Calc.'!#REF!),"",'In Process Calc.'!#REF!)</f>
        <v>#REF!</v>
      </c>
      <c r="CS18" s="246" t="e">
        <f>IF(ISBLANK('In Process Calc.'!#REF!),"",'In Process Calc.'!#REF!)</f>
        <v>#REF!</v>
      </c>
      <c r="CT18" s="246" t="e">
        <f>IF(ISBLANK('In Process Calc.'!#REF!),"",'In Process Calc.'!#REF!)</f>
        <v>#REF!</v>
      </c>
      <c r="CU18" s="246" t="e">
        <f>IF(ISBLANK('In Process Calc.'!#REF!),"",'In Process Calc.'!#REF!)</f>
        <v>#REF!</v>
      </c>
      <c r="CV18" s="246" t="e">
        <f>IF(ISBLANK('In Process Calc.'!#REF!),"",'In Process Calc.'!#REF!)</f>
        <v>#REF!</v>
      </c>
      <c r="CW18" s="246" t="e">
        <f>IF(ISBLANK('In Process Calc.'!#REF!),"",'In Process Calc.'!#REF!)</f>
        <v>#REF!</v>
      </c>
      <c r="CX18" s="246" t="e">
        <f>IF(ISBLANK('In Process Calc.'!#REF!),"",'In Process Calc.'!#REF!)</f>
        <v>#REF!</v>
      </c>
      <c r="CY18" s="246" t="e">
        <f>IF(ISBLANK('In Process Calc.'!#REF!),"",'In Process Calc.'!#REF!)</f>
        <v>#REF!</v>
      </c>
      <c r="CZ18" s="246" t="e">
        <f>IF(ISBLANK('In Process Calc.'!#REF!),"",'In Process Calc.'!#REF!)</f>
        <v>#REF!</v>
      </c>
      <c r="DA18" s="246" t="e">
        <f>IF(ISBLANK('In Process Calc.'!#REF!),"",'In Process Calc.'!#REF!)</f>
        <v>#REF!</v>
      </c>
      <c r="DB18" s="246" t="e">
        <f>IF(ISBLANK('In Process Calc.'!#REF!),"",'In Process Calc.'!#REF!)</f>
        <v>#REF!</v>
      </c>
      <c r="DC18" s="246" t="e">
        <f>IF(ISBLANK('In Process Calc.'!#REF!),"",'In Process Calc.'!#REF!)</f>
        <v>#REF!</v>
      </c>
      <c r="DD18" s="246" t="e">
        <f>IF(ISBLANK('In Process Calc.'!#REF!),"",'In Process Calc.'!#REF!)</f>
        <v>#REF!</v>
      </c>
      <c r="DE18" s="246" t="e">
        <f>IF(ISBLANK('In Process Calc.'!#REF!),"",'In Process Calc.'!#REF!)</f>
        <v>#REF!</v>
      </c>
      <c r="DF18" s="246" t="e">
        <f>IF(ISBLANK('In Process Calc.'!#REF!),"",'In Process Calc.'!#REF!)</f>
        <v>#REF!</v>
      </c>
      <c r="DG18" s="246" t="e">
        <f>IF(ISBLANK('In Process Calc.'!#REF!),"",'In Process Calc.'!#REF!)</f>
        <v>#REF!</v>
      </c>
      <c r="DH18" s="246" t="e">
        <f>IF(ISBLANK('In Process Calc.'!#REF!),"",'In Process Calc.'!#REF!)</f>
        <v>#REF!</v>
      </c>
      <c r="DI18" s="246" t="e">
        <f>IF(ISBLANK('In Process Calc.'!#REF!),"",'In Process Calc.'!#REF!)</f>
        <v>#REF!</v>
      </c>
      <c r="DJ18" s="246" t="e">
        <f>IF(ISBLANK('In Process Calc.'!#REF!),"",'In Process Calc.'!#REF!)</f>
        <v>#REF!</v>
      </c>
      <c r="DK18" s="246" t="e">
        <f>IF(ISBLANK('In Process Calc.'!#REF!),"",'In Process Calc.'!#REF!)</f>
        <v>#REF!</v>
      </c>
      <c r="DL18" s="246" t="e">
        <f>IF(ISBLANK('In Process Calc.'!#REF!),"",'In Process Calc.'!#REF!)</f>
        <v>#REF!</v>
      </c>
      <c r="DM18" s="246" t="e">
        <f>IF(ISBLANK('In Process Calc.'!#REF!),"",'In Process Calc.'!#REF!)</f>
        <v>#REF!</v>
      </c>
      <c r="DN18" s="246" t="e">
        <f>IF(ISBLANK('In Process Calc.'!#REF!),"",'In Process Calc.'!#REF!)</f>
        <v>#REF!</v>
      </c>
      <c r="DO18" s="246" t="e">
        <f>IF(ISBLANK('In Process Calc.'!#REF!),"",'In Process Calc.'!#REF!)</f>
        <v>#REF!</v>
      </c>
      <c r="DP18" s="246" t="e">
        <f>IF(ISBLANK('In Process Calc.'!#REF!),"",'In Process Calc.'!#REF!)</f>
        <v>#REF!</v>
      </c>
      <c r="DQ18" s="246" t="e">
        <f>IF(ISBLANK('In Process Calc.'!#REF!),"",'In Process Calc.'!#REF!)</f>
        <v>#REF!</v>
      </c>
      <c r="DR18" s="246" t="e">
        <f>IF(ISBLANK('In Process Calc.'!#REF!),"",'In Process Calc.'!#REF!)</f>
        <v>#REF!</v>
      </c>
      <c r="DS18" s="246" t="e">
        <f>IF(ISBLANK('In Process Calc.'!#REF!),"",'In Process Calc.'!#REF!)</f>
        <v>#REF!</v>
      </c>
      <c r="DT18" s="246" t="e">
        <f>IF(ISBLANK('In Process Calc.'!#REF!),"",'In Process Calc.'!#REF!)</f>
        <v>#REF!</v>
      </c>
      <c r="DU18" s="246" t="e">
        <f>IF(ISBLANK('In Process Calc.'!#REF!),"",'In Process Calc.'!#REF!)</f>
        <v>#REF!</v>
      </c>
      <c r="DV18" s="246" t="e">
        <f>IF(ISBLANK('In Process Calc.'!#REF!),"",'In Process Calc.'!#REF!)</f>
        <v>#REF!</v>
      </c>
      <c r="DW18" s="246" t="e">
        <f>IF(ISBLANK('In Process Calc.'!#REF!),"",'In Process Calc.'!#REF!)</f>
        <v>#REF!</v>
      </c>
      <c r="DX18" s="246" t="e">
        <f>IF(ISBLANK('In Process Calc.'!#REF!),"",'In Process Calc.'!#REF!)</f>
        <v>#REF!</v>
      </c>
      <c r="DY18" s="246" t="e">
        <f>IF(ISBLANK('In Process Calc.'!#REF!),"",'In Process Calc.'!#REF!)</f>
        <v>#REF!</v>
      </c>
      <c r="DZ18" s="246" t="e">
        <f>IF(ISBLANK('In Process Calc.'!#REF!),"",'In Process Calc.'!#REF!)</f>
        <v>#REF!</v>
      </c>
      <c r="EA18" s="246" t="e">
        <f>IF(ISBLANK('In Process Calc.'!#REF!),"",'In Process Calc.'!#REF!)</f>
        <v>#REF!</v>
      </c>
      <c r="EB18" s="246" t="e">
        <f>IF(ISBLANK('In Process Calc.'!#REF!),"",'In Process Calc.'!#REF!)</f>
        <v>#REF!</v>
      </c>
      <c r="EC18" s="246" t="e">
        <f>IF(ISBLANK('In Process Calc.'!#REF!),"",'In Process Calc.'!#REF!)</f>
        <v>#REF!</v>
      </c>
      <c r="ED18" s="246" t="e">
        <f>IF(ISBLANK('In Process Calc.'!#REF!),"",'In Process Calc.'!#REF!)</f>
        <v>#REF!</v>
      </c>
      <c r="EE18" s="246" t="e">
        <f>IF(ISBLANK('In Process Calc.'!#REF!),"",'In Process Calc.'!#REF!)</f>
        <v>#REF!</v>
      </c>
      <c r="EF18" s="246" t="e">
        <f>IF(ISBLANK('In Process Calc.'!#REF!),"",'In Process Calc.'!#REF!)</f>
        <v>#REF!</v>
      </c>
      <c r="EG18" s="246" t="e">
        <f>IF(ISBLANK('In Process Calc.'!#REF!),"",'In Process Calc.'!#REF!)</f>
        <v>#REF!</v>
      </c>
      <c r="EH18" s="246" t="e">
        <f>IF(ISBLANK('In Process Calc.'!#REF!),"",'In Process Calc.'!#REF!)</f>
        <v>#REF!</v>
      </c>
      <c r="EI18" s="246" t="e">
        <f>IF(ISBLANK('In Process Calc.'!#REF!),"",'In Process Calc.'!#REF!)</f>
        <v>#REF!</v>
      </c>
      <c r="EJ18" s="246" t="e">
        <f>IF(ISBLANK('In Process Calc.'!#REF!),"",'In Process Calc.'!#REF!)</f>
        <v>#REF!</v>
      </c>
      <c r="EK18" s="246">
        <f>IF(ISBLANK('Post Process Calc.'!A18),"",'Post Process Calc.'!A18)</f>
        <v>0</v>
      </c>
      <c r="EL18" s="246" t="e">
        <f>IF(ISBLANK('Post Process Calc.'!B18),"",'Post Process Calc.'!B18)</f>
        <v>#DIV/0!</v>
      </c>
      <c r="EM18" s="246" t="e">
        <f>IF(ISBLANK('Post Process Calc.'!C18),"",'Post Process Calc.'!C18)</f>
        <v>#DIV/0!</v>
      </c>
      <c r="EN18" s="246" t="e">
        <f>IF(ISBLANK('Post Process Calc.'!D18),"",'Post Process Calc.'!D18)</f>
        <v>#DIV/0!</v>
      </c>
      <c r="EO18" s="246" t="e">
        <f>IF(ISBLANK('Post Process Calc.'!E18),"",'Post Process Calc.'!E18)</f>
        <v>#DIV/0!</v>
      </c>
      <c r="EP18" s="246" t="e">
        <f>IF(ISBLANK('Post Process Calc.'!F18),"",'Post Process Calc.'!F18)</f>
        <v>#DIV/0!</v>
      </c>
      <c r="EQ18" s="246" t="e">
        <f>IF(ISBLANK('Post Process Calc.'!G18),"",'Post Process Calc.'!G18)</f>
        <v>#DIV/0!</v>
      </c>
      <c r="ER18" s="246" t="e">
        <f>IF(ISBLANK('Post Process Calc.'!H18),"",'Post Process Calc.'!H18)</f>
        <v>#DIV/0!</v>
      </c>
      <c r="ES18" s="246" t="e">
        <f>IF(ISBLANK('Post Process Calc.'!I18),"",'Post Process Calc.'!I18)</f>
        <v>#DIV/0!</v>
      </c>
      <c r="ET18" s="246" t="e">
        <f>IF(ISBLANK('Post Process Calc.'!J18),"",'Post Process Calc.'!J18)</f>
        <v>#DIV/0!</v>
      </c>
      <c r="EU18" s="246" t="e">
        <f>IF(ISBLANK('Post Process Calc.'!K18),"",'Post Process Calc.'!K18)</f>
        <v>#DIV/0!</v>
      </c>
      <c r="EV18" s="246" t="e">
        <f>IF(ISBLANK('Post Process Calc.'!L18),"",'Post Process Calc.'!L18)</f>
        <v>#DIV/0!</v>
      </c>
      <c r="EW18" s="246" t="e">
        <f>IF(ISBLANK('Post Process Calc.'!M18),"",'Post Process Calc.'!M18)</f>
        <v>#DIV/0!</v>
      </c>
      <c r="EX18" s="246" t="e">
        <f>IF(ISBLANK('Post Process Calc.'!N18),"",'Post Process Calc.'!N18)</f>
        <v>#DIV/0!</v>
      </c>
      <c r="EY18" s="246" t="e">
        <f>IF(ISBLANK('Post Process Calc.'!O18),"",'Post Process Calc.'!O18)</f>
        <v>#DIV/0!</v>
      </c>
      <c r="EZ18" s="246" t="e">
        <f>IF(ISBLANK('Post Process Calc.'!P18),"",'Post Process Calc.'!P18)</f>
        <v>#DIV/0!</v>
      </c>
      <c r="FA18" s="246" t="e">
        <f>IF(ISBLANK('Post Process Calc.'!Q18),"",'Post Process Calc.'!Q18)</f>
        <v>#DIV/0!</v>
      </c>
      <c r="FB18" s="246" t="e">
        <f>IF(ISBLANK('Post Process Calc.'!R18),"",'Post Process Calc.'!R18)</f>
        <v>#DIV/0!</v>
      </c>
      <c r="FC18" s="246" t="e">
        <f>IF(ISBLANK('Post Process Calc.'!S18),"",'Post Process Calc.'!S18)</f>
        <v>#DIV/0!</v>
      </c>
      <c r="FD18" s="246" t="e">
        <f>IF(ISBLANK('Post Process Calc.'!T18),"",'Post Process Calc.'!T18)</f>
        <v>#DIV/0!</v>
      </c>
      <c r="FE18" s="246" t="e">
        <f>IF(ISBLANK('Post Process Calc.'!U18),"",'Post Process Calc.'!U18)</f>
        <v>#DIV/0!</v>
      </c>
      <c r="FF18" s="246" t="e">
        <f>IF(ISBLANK('Post Process Calc.'!V18),"",'Post Process Calc.'!V18)</f>
        <v>#DIV/0!</v>
      </c>
      <c r="FG18" s="246" t="e">
        <f>IF(ISBLANK('Post Process Calc.'!W18),"",'Post Process Calc.'!W18)</f>
        <v>#DIV/0!</v>
      </c>
      <c r="FH18" s="246" t="e">
        <f>IF(ISBLANK('Post Process Calc.'!X18),"",'Post Process Calc.'!X18)</f>
        <v>#DIV/0!</v>
      </c>
      <c r="FI18" s="246" t="e">
        <f>IF(ISBLANK('Post Process Calc.'!Y18),"",'Post Process Calc.'!Y18)</f>
        <v>#DIV/0!</v>
      </c>
      <c r="FJ18" s="246" t="e">
        <f>IF(ISBLANK('Post Process Calc.'!Z18),"",'Post Process Calc.'!Z18)</f>
        <v>#DIV/0!</v>
      </c>
      <c r="FK18" s="246" t="e">
        <f>IF(ISBLANK('Post Process Calc.'!AA18),"",'Post Process Calc.'!AA18)</f>
        <v>#DIV/0!</v>
      </c>
      <c r="FL18" s="246" t="e">
        <f>IF(ISBLANK('Post Process Calc.'!AB18),"",'Post Process Calc.'!AB18)</f>
        <v>#DIV/0!</v>
      </c>
      <c r="FM18" s="246" t="e">
        <f>IF(ISBLANK('Post Process Calc.'!AC18),"",'Post Process Calc.'!AC18)</f>
        <v>#DIV/0!</v>
      </c>
      <c r="FN18" s="246" t="e">
        <f>IF(ISBLANK('Post Process Calc.'!AD18),"",'Post Process Calc.'!AD18)</f>
        <v>#DIV/0!</v>
      </c>
      <c r="FO18" s="246" t="e">
        <f>IF(ISBLANK('Post Process Calc.'!AE18),"",'Post Process Calc.'!AE18)</f>
        <v>#DIV/0!</v>
      </c>
      <c r="FP18" s="246" t="e">
        <f>IF(ISBLANK('Post Process Calc.'!AF18),"",'Post Process Calc.'!AF18)</f>
        <v>#DIV/0!</v>
      </c>
      <c r="FQ18" s="246" t="e">
        <f>IF(ISBLANK('Post Process Calc.'!AG18),"",'Post Process Calc.'!AG18)</f>
        <v>#DIV/0!</v>
      </c>
      <c r="FR18" s="246" t="e">
        <f>IF(ISBLANK('Post Process Calc.'!AH18),"",'Post Process Calc.'!AH18)</f>
        <v>#DIV/0!</v>
      </c>
      <c r="FS18" s="246" t="e">
        <f>IF(ISBLANK('Post Process Calc.'!AI18),"",'Post Process Calc.'!AI18)</f>
        <v>#DIV/0!</v>
      </c>
    </row>
    <row r="19" spans="1:175" x14ac:dyDescent="0.15">
      <c r="A19" s="241" t="e">
        <f>IF('Measured Data'!#REF!&lt;&gt;0,'Measured Data'!$B$1,"")</f>
        <v>#REF!</v>
      </c>
      <c r="B19" s="241" t="e">
        <f>IF(ISBLANK('Measured Data'!#REF!),"",'Measured Data'!#REF!)</f>
        <v>#REF!</v>
      </c>
      <c r="C19" s="248" t="e">
        <f>IF(ISBLANK('Measured Data'!#REF!),"",'Measured Data'!#REF!)</f>
        <v>#REF!</v>
      </c>
      <c r="D19" s="249" t="e">
        <f>IF(ISBLANK('Measured Data'!#REF!),"",'Measured Data'!#REF!)</f>
        <v>#REF!</v>
      </c>
      <c r="E19" s="241" t="e">
        <f>IF(ISBLANK('Measured Data'!#REF!),"",'Measured Data'!#REF!)</f>
        <v>#REF!</v>
      </c>
      <c r="F19" s="241" t="e">
        <f>IF(ISBLANK('Measured Data'!#REF!),"",'Measured Data'!#REF!)</f>
        <v>#REF!</v>
      </c>
      <c r="G19" s="241" t="e">
        <f>IF(ISBLANK('Measured Data'!#REF!),"",'Measured Data'!#REF!)</f>
        <v>#REF!</v>
      </c>
      <c r="H19" s="246" t="e">
        <f>IF(ISBLANK('Measured Data'!#REF!),"",'Measured Data'!#REF!)</f>
        <v>#REF!</v>
      </c>
      <c r="I19" s="246" t="e">
        <f>IF(ISBLANK('Measured Data'!#REF!),"",'Measured Data'!#REF!)</f>
        <v>#REF!</v>
      </c>
      <c r="J19" s="246" t="e">
        <f>IF(ISBLANK('Measured Data'!#REF!),"",'Measured Data'!#REF!)</f>
        <v>#REF!</v>
      </c>
      <c r="K19" s="246" t="e">
        <f>IF(ISBLANK('Measured Data'!#REF!),"",'Measured Data'!#REF!)</f>
        <v>#REF!</v>
      </c>
      <c r="L19" s="241" t="e">
        <f>IF(ISBLANK('Measured Data'!#REF!),"",'Measured Data'!#REF!)</f>
        <v>#REF!</v>
      </c>
      <c r="M19" s="241" t="e">
        <f>IF(ISBLANK('Measured Data'!#REF!),"",'Measured Data'!#REF!)</f>
        <v>#REF!</v>
      </c>
      <c r="N19" s="241" t="e">
        <f>IF(ISBLANK('Measured Data'!#REF!),"",'Measured Data'!#REF!)</f>
        <v>#REF!</v>
      </c>
      <c r="O19" s="241" t="e">
        <f>IF(ISBLANK('Measured Data'!#REF!),"",'Measured Data'!#REF!)</f>
        <v>#REF!</v>
      </c>
      <c r="P19" s="241" t="e">
        <f>IF(ISBLANK('Measured Data'!#REF!),"",'Measured Data'!#REF!)</f>
        <v>#REF!</v>
      </c>
      <c r="Q19" s="241" t="e">
        <f>IF(ISBLANK('Measured Data'!#REF!),"",'Measured Data'!#REF!)</f>
        <v>#REF!</v>
      </c>
      <c r="R19" s="241" t="e">
        <f>IF(ISBLANK('Measured Data'!#REF!),"",'Measured Data'!#REF!)</f>
        <v>#REF!</v>
      </c>
      <c r="S19" s="241" t="e">
        <f>IF(ISBLANK('Measured Data'!#REF!),"",'Measured Data'!#REF!)</f>
        <v>#REF!</v>
      </c>
      <c r="T19" s="246" t="e">
        <f>IF(ISBLANK('Measured Data'!#REF!),"",'Measured Data'!#REF!)</f>
        <v>#REF!</v>
      </c>
      <c r="U19" s="246" t="e">
        <f>IF(ISBLANK('Measured Data'!#REF!),"",'Measured Data'!#REF!)</f>
        <v>#REF!</v>
      </c>
      <c r="V19" s="246" t="e">
        <f>IF(ISBLANK('Measured Data'!#REF!),"",'Measured Data'!#REF!)</f>
        <v>#REF!</v>
      </c>
      <c r="W19" s="246" t="e">
        <f>IF(ISBLANK('Measured Data'!#REF!),"",'Measured Data'!#REF!)</f>
        <v>#REF!</v>
      </c>
      <c r="X19" s="246" t="e">
        <f>IF(ISBLANK('Measured Data'!#REF!),"",'Measured Data'!#REF!)</f>
        <v>#REF!</v>
      </c>
      <c r="Y19" s="246" t="e">
        <f>IF(ISBLANK('Measured Data'!#REF!),"",'Measured Data'!#REF!)</f>
        <v>#REF!</v>
      </c>
      <c r="Z19" s="246" t="e">
        <f>IF(ISBLANK('Measured Data'!#REF!),"",'Measured Data'!#REF!)</f>
        <v>#REF!</v>
      </c>
      <c r="AA19" s="246" t="e">
        <f>IF(ISBLANK('Measured Data'!#REF!),"",'Measured Data'!#REF!)</f>
        <v>#REF!</v>
      </c>
      <c r="AB19" s="246" t="e">
        <f>IF(ISBLANK('Measured Data'!#REF!),"",'Measured Data'!#REF!)</f>
        <v>#REF!</v>
      </c>
      <c r="AC19" s="246" t="e">
        <f>IF(ISBLANK('Measured Data'!#REF!),"",'Measured Data'!#REF!)</f>
        <v>#REF!</v>
      </c>
      <c r="AD19" s="246" t="e">
        <f>IF(ISBLANK('Measured Data'!#REF!),"",'Measured Data'!#REF!)</f>
        <v>#REF!</v>
      </c>
      <c r="AE19" s="246" t="e">
        <f>IF(ISBLANK('Measured Data'!#REF!),"",'Measured Data'!#REF!)</f>
        <v>#REF!</v>
      </c>
      <c r="AF19" s="246" t="e">
        <f>IF(ISBLANK('Measured Data'!#REF!),"",'Measured Data'!#REF!)</f>
        <v>#REF!</v>
      </c>
      <c r="AG19" s="246" t="e">
        <f>IF(ISBLANK('Measured Data'!#REF!),"",'Measured Data'!#REF!)</f>
        <v>#REF!</v>
      </c>
      <c r="AH19" s="246" t="e">
        <f>IF(ISBLANK('Measured Data'!#REF!),"",'Measured Data'!#REF!)</f>
        <v>#REF!</v>
      </c>
      <c r="AI19" s="246" t="e">
        <f>IF(ISBLANK('Measured Data'!#REF!),"",'Measured Data'!#REF!)</f>
        <v>#REF!</v>
      </c>
      <c r="AJ19" s="246" t="e">
        <f>IF(ISBLANK('Measured Data'!#REF!),"",'Measured Data'!#REF!)</f>
        <v>#REF!</v>
      </c>
      <c r="AK19" s="246" t="e">
        <f>IF(ISBLANK('Measured Data'!#REF!),"",'Measured Data'!#REF!)</f>
        <v>#REF!</v>
      </c>
      <c r="AL19" s="246" t="e">
        <f>IF(ISBLANK('Measured Data'!#REF!),"",'Measured Data'!#REF!)</f>
        <v>#REF!</v>
      </c>
      <c r="AM19" s="246" t="e">
        <f>IF(ISBLANK('Measured Data'!#REF!),"",'Measured Data'!#REF!)</f>
        <v>#REF!</v>
      </c>
      <c r="AN19" s="246" t="e">
        <f>IF(ISBLANK('Measured Data'!#REF!),"",'Measured Data'!#REF!)</f>
        <v>#REF!</v>
      </c>
      <c r="AO19" s="246" t="e">
        <f>IF(ISBLANK('Measured Data'!#REF!),"",'Measured Data'!#REF!)</f>
        <v>#REF!</v>
      </c>
      <c r="AP19" s="246" t="e">
        <f>IF(ISBLANK('Measured Data'!#REF!),"",'Measured Data'!#REF!)</f>
        <v>#REF!</v>
      </c>
      <c r="AQ19" s="246" t="e">
        <f>IF(ISBLANK('Measured Data'!#REF!),"",'Measured Data'!#REF!)</f>
        <v>#REF!</v>
      </c>
      <c r="AR19" s="246" t="e">
        <f>IF(ISBLANK('Measured Data'!#REF!),"",'Measured Data'!#REF!)</f>
        <v>#REF!</v>
      </c>
      <c r="AS19" s="246" t="e">
        <f>IF(ISBLANK('Measured Data'!#REF!),"",'Measured Data'!#REF!)</f>
        <v>#REF!</v>
      </c>
      <c r="AT19" s="246" t="e">
        <f>IF(ISBLANK('Measured Data'!#REF!),"",'Measured Data'!#REF!)</f>
        <v>#REF!</v>
      </c>
      <c r="AU19" s="246" t="e">
        <f>IF(ISBLANK('Measured Data'!#REF!),"",'Measured Data'!#REF!)</f>
        <v>#REF!</v>
      </c>
      <c r="AV19" s="246" t="e">
        <f>IF(ISBLANK('Measured Data'!#REF!),"",'Measured Data'!#REF!)</f>
        <v>#REF!</v>
      </c>
      <c r="AW19" s="246" t="e">
        <f>IF(ISBLANK('Measured Data'!#REF!),"",'Measured Data'!#REF!)</f>
        <v>#REF!</v>
      </c>
      <c r="AX19" s="246" t="e">
        <f>IF(ISBLANK('Measured Data'!#REF!),"",'Measured Data'!#REF!)</f>
        <v>#REF!</v>
      </c>
      <c r="AY19" s="246" t="e">
        <f>IF(ISBLANK('Measured Data'!#REF!),"",'Measured Data'!#REF!)</f>
        <v>#REF!</v>
      </c>
      <c r="AZ19" s="246" t="e">
        <f>IF(ISBLANK('Measured Data'!#REF!),"",'Measured Data'!#REF!)</f>
        <v>#REF!</v>
      </c>
      <c r="BA19" s="246" t="e">
        <f>IF(ISBLANK('Measured Data'!#REF!),"",'Measured Data'!#REF!)</f>
        <v>#REF!</v>
      </c>
      <c r="BB19" s="246" t="e">
        <f>IF(ISBLANK('Measured Data'!#REF!),"",'Measured Data'!#REF!)</f>
        <v>#REF!</v>
      </c>
      <c r="BC19" s="246" t="e">
        <f>IF(ISBLANK('Measured Data'!#REF!),"",'Measured Data'!#REF!)</f>
        <v>#REF!</v>
      </c>
      <c r="BD19" s="246" t="e">
        <f>IF(ISBLANK('Measured Data'!#REF!),"",'Measured Data'!#REF!)</f>
        <v>#REF!</v>
      </c>
      <c r="BE19" s="246" t="e">
        <f>IF(ISBLANK('Measured Data'!#REF!),"",'Measured Data'!#REF!)</f>
        <v>#REF!</v>
      </c>
      <c r="BF19" s="246" t="e">
        <f>IF(ISBLANK('Measured Data'!#REF!),"",'Measured Data'!#REF!)</f>
        <v>#REF!</v>
      </c>
      <c r="BG19" s="246" t="e">
        <f>IF(ISBLANK('Measured Data'!#REF!),"",'Measured Data'!#REF!)</f>
        <v>#REF!</v>
      </c>
      <c r="BH19" s="246" t="e">
        <f>IF(ISBLANK('Measured Data'!#REF!),"",'Measured Data'!#REF!)</f>
        <v>#REF!</v>
      </c>
      <c r="BI19" s="246" t="e">
        <f>IF(ISBLANK('Measured Data'!#REF!),"",'Measured Data'!#REF!)</f>
        <v>#REF!</v>
      </c>
      <c r="BJ19" s="246" t="e">
        <f>IF(ISBLANK('Measured Data'!#REF!),"",'Measured Data'!#REF!)</f>
        <v>#REF!</v>
      </c>
      <c r="BK19" s="246" t="e">
        <f>IF(ISBLANK('Measured Data'!#REF!),"",'Measured Data'!#REF!)</f>
        <v>#REF!</v>
      </c>
      <c r="BL19" s="246" t="e">
        <f>IF(ISBLANK('Measured Data'!#REF!),"",'Measured Data'!#REF!)</f>
        <v>#REF!</v>
      </c>
      <c r="BM19" s="246" t="e">
        <f>IF(ISBLANK('Measured Data'!#REF!),"",'Measured Data'!#REF!)</f>
        <v>#REF!</v>
      </c>
      <c r="BN19" s="241" t="e">
        <f>IF(ISBLANK('In Process Calc.'!#REF!),"",ROUND('In Process Calc.'!#REF!,2))</f>
        <v>#REF!</v>
      </c>
      <c r="BO19" s="241" t="e">
        <f>IF(ISBLANK('In Process Calc.'!#REF!),"",ROUND('In Process Calc.'!#REF!,2))</f>
        <v>#REF!</v>
      </c>
      <c r="BP19" s="241" t="e">
        <f>IF(ISBLANK('In Process Calc.'!#REF!),"",'In Process Calc.'!#REF!)</f>
        <v>#REF!</v>
      </c>
      <c r="BQ19" s="241" t="e">
        <f>IF(ISBLANK('In Process Calc.'!#REF!),"",'In Process Calc.'!#REF!)</f>
        <v>#REF!</v>
      </c>
      <c r="BR19" s="241" t="e">
        <f>IF(ISBLANK('In Process Calc.'!#REF!),"",'In Process Calc.'!#REF!)</f>
        <v>#REF!</v>
      </c>
      <c r="BS19" s="241" t="e">
        <f>IF(ISBLANK('In Process Calc.'!#REF!),"",'In Process Calc.'!#REF!)</f>
        <v>#REF!</v>
      </c>
      <c r="BT19" s="246" t="e">
        <f>IF(ISBLANK('In Process Calc.'!#REF!),"",'In Process Calc.'!#REF!)</f>
        <v>#REF!</v>
      </c>
      <c r="BU19" s="246" t="e">
        <f>IF(ISBLANK('In Process Calc.'!#REF!),"",'In Process Calc.'!#REF!)</f>
        <v>#REF!</v>
      </c>
      <c r="BV19" s="246" t="e">
        <f>IF(ISBLANK('In Process Calc.'!#REF!),"",'In Process Calc.'!#REF!)</f>
        <v>#REF!</v>
      </c>
      <c r="BW19" s="246" t="e">
        <f>IF(ISBLANK('In Process Calc.'!#REF!),"",'In Process Calc.'!#REF!)</f>
        <v>#REF!</v>
      </c>
      <c r="BX19" s="246" t="e">
        <f>IF(ISBLANK('In Process Calc.'!#REF!),"",'In Process Calc.'!#REF!)</f>
        <v>#REF!</v>
      </c>
      <c r="BY19" s="246" t="e">
        <f>IF(ISBLANK('In Process Calc.'!#REF!),"",'In Process Calc.'!#REF!)</f>
        <v>#REF!</v>
      </c>
      <c r="BZ19" s="246" t="e">
        <f>IF(ISBLANK('In Process Calc.'!#REF!),"",'In Process Calc.'!#REF!)</f>
        <v>#REF!</v>
      </c>
      <c r="CA19" s="246" t="e">
        <f>IF(ISBLANK('In Process Calc.'!#REF!),"",'In Process Calc.'!#REF!)</f>
        <v>#REF!</v>
      </c>
      <c r="CB19" s="246" t="e">
        <f>IF(ISBLANK('In Process Calc.'!#REF!),"",'In Process Calc.'!#REF!)</f>
        <v>#REF!</v>
      </c>
      <c r="CC19" s="246" t="e">
        <f>IF(ISBLANK('In Process Calc.'!#REF!),"",'In Process Calc.'!#REF!)</f>
        <v>#REF!</v>
      </c>
      <c r="CD19" s="246" t="e">
        <f>IF(ISBLANK('In Process Calc.'!#REF!),"",'In Process Calc.'!#REF!)</f>
        <v>#REF!</v>
      </c>
      <c r="CE19" s="246" t="e">
        <f>IF(ISBLANK('In Process Calc.'!#REF!),"",'In Process Calc.'!#REF!)</f>
        <v>#REF!</v>
      </c>
      <c r="CF19" s="246" t="e">
        <f>IF(ISBLANK('In Process Calc.'!#REF!),"",'In Process Calc.'!#REF!)</f>
        <v>#REF!</v>
      </c>
      <c r="CG19" s="246" t="e">
        <f>IF(ISBLANK('In Process Calc.'!#REF!),"",'In Process Calc.'!#REF!)</f>
        <v>#REF!</v>
      </c>
      <c r="CH19" s="246" t="e">
        <f>IF(ISBLANK('In Process Calc.'!#REF!),"",'In Process Calc.'!#REF!)</f>
        <v>#REF!</v>
      </c>
      <c r="CI19" s="246" t="e">
        <f>IF(ISBLANK('In Process Calc.'!#REF!),"",'In Process Calc.'!#REF!)</f>
        <v>#REF!</v>
      </c>
      <c r="CJ19" s="246" t="e">
        <f>IF(ISBLANK('In Process Calc.'!#REF!),"",'In Process Calc.'!#REF!)</f>
        <v>#REF!</v>
      </c>
      <c r="CK19" s="246" t="e">
        <f>IF(ISBLANK('In Process Calc.'!#REF!),"",'In Process Calc.'!#REF!)</f>
        <v>#REF!</v>
      </c>
      <c r="CL19" s="246" t="e">
        <f>IF(ISBLANK('In Process Calc.'!#REF!),"",'In Process Calc.'!#REF!)</f>
        <v>#REF!</v>
      </c>
      <c r="CM19" s="246" t="e">
        <f>IF(ISBLANK('In Process Calc.'!#REF!),"",'In Process Calc.'!#REF!)</f>
        <v>#REF!</v>
      </c>
      <c r="CN19" s="246" t="e">
        <f>IF(ISBLANK('In Process Calc.'!#REF!),"",'In Process Calc.'!#REF!)</f>
        <v>#REF!</v>
      </c>
      <c r="CO19" s="246" t="e">
        <f>IF(ISBLANK('In Process Calc.'!#REF!),"",'In Process Calc.'!#REF!)</f>
        <v>#REF!</v>
      </c>
      <c r="CP19" s="246" t="e">
        <f>IF(ISBLANK('In Process Calc.'!#REF!),"",'In Process Calc.'!#REF!)</f>
        <v>#REF!</v>
      </c>
      <c r="CQ19" s="246" t="e">
        <f>IF(ISBLANK('In Process Calc.'!#REF!),"",'In Process Calc.'!#REF!)</f>
        <v>#REF!</v>
      </c>
      <c r="CR19" s="246" t="e">
        <f>IF(ISBLANK('In Process Calc.'!#REF!),"",'In Process Calc.'!#REF!)</f>
        <v>#REF!</v>
      </c>
      <c r="CS19" s="246" t="e">
        <f>IF(ISBLANK('In Process Calc.'!#REF!),"",'In Process Calc.'!#REF!)</f>
        <v>#REF!</v>
      </c>
      <c r="CT19" s="246" t="e">
        <f>IF(ISBLANK('In Process Calc.'!#REF!),"",'In Process Calc.'!#REF!)</f>
        <v>#REF!</v>
      </c>
      <c r="CU19" s="246" t="e">
        <f>IF(ISBLANK('In Process Calc.'!#REF!),"",'In Process Calc.'!#REF!)</f>
        <v>#REF!</v>
      </c>
      <c r="CV19" s="246" t="e">
        <f>IF(ISBLANK('In Process Calc.'!#REF!),"",'In Process Calc.'!#REF!)</f>
        <v>#REF!</v>
      </c>
      <c r="CW19" s="246" t="e">
        <f>IF(ISBLANK('In Process Calc.'!#REF!),"",'In Process Calc.'!#REF!)</f>
        <v>#REF!</v>
      </c>
      <c r="CX19" s="246" t="e">
        <f>IF(ISBLANK('In Process Calc.'!#REF!),"",'In Process Calc.'!#REF!)</f>
        <v>#REF!</v>
      </c>
      <c r="CY19" s="246" t="e">
        <f>IF(ISBLANK('In Process Calc.'!#REF!),"",'In Process Calc.'!#REF!)</f>
        <v>#REF!</v>
      </c>
      <c r="CZ19" s="246" t="e">
        <f>IF(ISBLANK('In Process Calc.'!#REF!),"",'In Process Calc.'!#REF!)</f>
        <v>#REF!</v>
      </c>
      <c r="DA19" s="246" t="e">
        <f>IF(ISBLANK('In Process Calc.'!#REF!),"",'In Process Calc.'!#REF!)</f>
        <v>#REF!</v>
      </c>
      <c r="DB19" s="246" t="e">
        <f>IF(ISBLANK('In Process Calc.'!#REF!),"",'In Process Calc.'!#REF!)</f>
        <v>#REF!</v>
      </c>
      <c r="DC19" s="246" t="e">
        <f>IF(ISBLANK('In Process Calc.'!#REF!),"",'In Process Calc.'!#REF!)</f>
        <v>#REF!</v>
      </c>
      <c r="DD19" s="246" t="e">
        <f>IF(ISBLANK('In Process Calc.'!#REF!),"",'In Process Calc.'!#REF!)</f>
        <v>#REF!</v>
      </c>
      <c r="DE19" s="246" t="e">
        <f>IF(ISBLANK('In Process Calc.'!#REF!),"",'In Process Calc.'!#REF!)</f>
        <v>#REF!</v>
      </c>
      <c r="DF19" s="246" t="e">
        <f>IF(ISBLANK('In Process Calc.'!#REF!),"",'In Process Calc.'!#REF!)</f>
        <v>#REF!</v>
      </c>
      <c r="DG19" s="246" t="e">
        <f>IF(ISBLANK('In Process Calc.'!#REF!),"",'In Process Calc.'!#REF!)</f>
        <v>#REF!</v>
      </c>
      <c r="DH19" s="246" t="e">
        <f>IF(ISBLANK('In Process Calc.'!#REF!),"",'In Process Calc.'!#REF!)</f>
        <v>#REF!</v>
      </c>
      <c r="DI19" s="246" t="e">
        <f>IF(ISBLANK('In Process Calc.'!#REF!),"",'In Process Calc.'!#REF!)</f>
        <v>#REF!</v>
      </c>
      <c r="DJ19" s="246" t="e">
        <f>IF(ISBLANK('In Process Calc.'!#REF!),"",'In Process Calc.'!#REF!)</f>
        <v>#REF!</v>
      </c>
      <c r="DK19" s="246" t="e">
        <f>IF(ISBLANK('In Process Calc.'!#REF!),"",'In Process Calc.'!#REF!)</f>
        <v>#REF!</v>
      </c>
      <c r="DL19" s="246" t="e">
        <f>IF(ISBLANK('In Process Calc.'!#REF!),"",'In Process Calc.'!#REF!)</f>
        <v>#REF!</v>
      </c>
      <c r="DM19" s="246" t="e">
        <f>IF(ISBLANK('In Process Calc.'!#REF!),"",'In Process Calc.'!#REF!)</f>
        <v>#REF!</v>
      </c>
      <c r="DN19" s="246" t="e">
        <f>IF(ISBLANK('In Process Calc.'!#REF!),"",'In Process Calc.'!#REF!)</f>
        <v>#REF!</v>
      </c>
      <c r="DO19" s="246" t="e">
        <f>IF(ISBLANK('In Process Calc.'!#REF!),"",'In Process Calc.'!#REF!)</f>
        <v>#REF!</v>
      </c>
      <c r="DP19" s="246" t="e">
        <f>IF(ISBLANK('In Process Calc.'!#REF!),"",'In Process Calc.'!#REF!)</f>
        <v>#REF!</v>
      </c>
      <c r="DQ19" s="246" t="e">
        <f>IF(ISBLANK('In Process Calc.'!#REF!),"",'In Process Calc.'!#REF!)</f>
        <v>#REF!</v>
      </c>
      <c r="DR19" s="246" t="e">
        <f>IF(ISBLANK('In Process Calc.'!#REF!),"",'In Process Calc.'!#REF!)</f>
        <v>#REF!</v>
      </c>
      <c r="DS19" s="246" t="e">
        <f>IF(ISBLANK('In Process Calc.'!#REF!),"",'In Process Calc.'!#REF!)</f>
        <v>#REF!</v>
      </c>
      <c r="DT19" s="246" t="e">
        <f>IF(ISBLANK('In Process Calc.'!#REF!),"",'In Process Calc.'!#REF!)</f>
        <v>#REF!</v>
      </c>
      <c r="DU19" s="246" t="e">
        <f>IF(ISBLANK('In Process Calc.'!#REF!),"",'In Process Calc.'!#REF!)</f>
        <v>#REF!</v>
      </c>
      <c r="DV19" s="246" t="e">
        <f>IF(ISBLANK('In Process Calc.'!#REF!),"",'In Process Calc.'!#REF!)</f>
        <v>#REF!</v>
      </c>
      <c r="DW19" s="246" t="e">
        <f>IF(ISBLANK('In Process Calc.'!#REF!),"",'In Process Calc.'!#REF!)</f>
        <v>#REF!</v>
      </c>
      <c r="DX19" s="246" t="e">
        <f>IF(ISBLANK('In Process Calc.'!#REF!),"",'In Process Calc.'!#REF!)</f>
        <v>#REF!</v>
      </c>
      <c r="DY19" s="246" t="e">
        <f>IF(ISBLANK('In Process Calc.'!#REF!),"",'In Process Calc.'!#REF!)</f>
        <v>#REF!</v>
      </c>
      <c r="DZ19" s="246" t="e">
        <f>IF(ISBLANK('In Process Calc.'!#REF!),"",'In Process Calc.'!#REF!)</f>
        <v>#REF!</v>
      </c>
      <c r="EA19" s="246" t="e">
        <f>IF(ISBLANK('In Process Calc.'!#REF!),"",'In Process Calc.'!#REF!)</f>
        <v>#REF!</v>
      </c>
      <c r="EB19" s="246" t="e">
        <f>IF(ISBLANK('In Process Calc.'!#REF!),"",'In Process Calc.'!#REF!)</f>
        <v>#REF!</v>
      </c>
      <c r="EC19" s="246" t="e">
        <f>IF(ISBLANK('In Process Calc.'!#REF!),"",'In Process Calc.'!#REF!)</f>
        <v>#REF!</v>
      </c>
      <c r="ED19" s="246" t="e">
        <f>IF(ISBLANK('In Process Calc.'!#REF!),"",'In Process Calc.'!#REF!)</f>
        <v>#REF!</v>
      </c>
      <c r="EE19" s="246" t="e">
        <f>IF(ISBLANK('In Process Calc.'!#REF!),"",'In Process Calc.'!#REF!)</f>
        <v>#REF!</v>
      </c>
      <c r="EF19" s="246" t="e">
        <f>IF(ISBLANK('In Process Calc.'!#REF!),"",'In Process Calc.'!#REF!)</f>
        <v>#REF!</v>
      </c>
      <c r="EG19" s="246" t="e">
        <f>IF(ISBLANK('In Process Calc.'!#REF!),"",'In Process Calc.'!#REF!)</f>
        <v>#REF!</v>
      </c>
      <c r="EH19" s="246" t="e">
        <f>IF(ISBLANK('In Process Calc.'!#REF!),"",'In Process Calc.'!#REF!)</f>
        <v>#REF!</v>
      </c>
      <c r="EI19" s="246" t="e">
        <f>IF(ISBLANK('In Process Calc.'!#REF!),"",'In Process Calc.'!#REF!)</f>
        <v>#REF!</v>
      </c>
      <c r="EJ19" s="246" t="e">
        <f>IF(ISBLANK('In Process Calc.'!#REF!),"",'In Process Calc.'!#REF!)</f>
        <v>#REF!</v>
      </c>
      <c r="EK19" s="246">
        <f>IF(ISBLANK('Post Process Calc.'!A19),"",'Post Process Calc.'!A19)</f>
        <v>0</v>
      </c>
      <c r="EL19" s="246" t="e">
        <f>IF(ISBLANK('Post Process Calc.'!B19),"",'Post Process Calc.'!B19)</f>
        <v>#DIV/0!</v>
      </c>
      <c r="EM19" s="246" t="e">
        <f>IF(ISBLANK('Post Process Calc.'!C19),"",'Post Process Calc.'!C19)</f>
        <v>#DIV/0!</v>
      </c>
      <c r="EN19" s="246" t="e">
        <f>IF(ISBLANK('Post Process Calc.'!D19),"",'Post Process Calc.'!D19)</f>
        <v>#DIV/0!</v>
      </c>
      <c r="EO19" s="246" t="e">
        <f>IF(ISBLANK('Post Process Calc.'!E19),"",'Post Process Calc.'!E19)</f>
        <v>#DIV/0!</v>
      </c>
      <c r="EP19" s="246" t="e">
        <f>IF(ISBLANK('Post Process Calc.'!F19),"",'Post Process Calc.'!F19)</f>
        <v>#DIV/0!</v>
      </c>
      <c r="EQ19" s="246" t="e">
        <f>IF(ISBLANK('Post Process Calc.'!G19),"",'Post Process Calc.'!G19)</f>
        <v>#DIV/0!</v>
      </c>
      <c r="ER19" s="246" t="e">
        <f>IF(ISBLANK('Post Process Calc.'!H19),"",'Post Process Calc.'!H19)</f>
        <v>#DIV/0!</v>
      </c>
      <c r="ES19" s="246" t="e">
        <f>IF(ISBLANK('Post Process Calc.'!I19),"",'Post Process Calc.'!I19)</f>
        <v>#DIV/0!</v>
      </c>
      <c r="ET19" s="246" t="e">
        <f>IF(ISBLANK('Post Process Calc.'!J19),"",'Post Process Calc.'!J19)</f>
        <v>#DIV/0!</v>
      </c>
      <c r="EU19" s="246" t="e">
        <f>IF(ISBLANK('Post Process Calc.'!K19),"",'Post Process Calc.'!K19)</f>
        <v>#DIV/0!</v>
      </c>
      <c r="EV19" s="246" t="e">
        <f>IF(ISBLANK('Post Process Calc.'!L19),"",'Post Process Calc.'!L19)</f>
        <v>#DIV/0!</v>
      </c>
      <c r="EW19" s="246" t="e">
        <f>IF(ISBLANK('Post Process Calc.'!M19),"",'Post Process Calc.'!M19)</f>
        <v>#DIV/0!</v>
      </c>
      <c r="EX19" s="246" t="e">
        <f>IF(ISBLANK('Post Process Calc.'!N19),"",'Post Process Calc.'!N19)</f>
        <v>#DIV/0!</v>
      </c>
      <c r="EY19" s="246" t="e">
        <f>IF(ISBLANK('Post Process Calc.'!O19),"",'Post Process Calc.'!O19)</f>
        <v>#DIV/0!</v>
      </c>
      <c r="EZ19" s="246" t="e">
        <f>IF(ISBLANK('Post Process Calc.'!P19),"",'Post Process Calc.'!P19)</f>
        <v>#DIV/0!</v>
      </c>
      <c r="FA19" s="246" t="e">
        <f>IF(ISBLANK('Post Process Calc.'!Q19),"",'Post Process Calc.'!Q19)</f>
        <v>#DIV/0!</v>
      </c>
      <c r="FB19" s="246" t="e">
        <f>IF(ISBLANK('Post Process Calc.'!R19),"",'Post Process Calc.'!R19)</f>
        <v>#DIV/0!</v>
      </c>
      <c r="FC19" s="246" t="e">
        <f>IF(ISBLANK('Post Process Calc.'!S19),"",'Post Process Calc.'!S19)</f>
        <v>#DIV/0!</v>
      </c>
      <c r="FD19" s="246" t="e">
        <f>IF(ISBLANK('Post Process Calc.'!T19),"",'Post Process Calc.'!T19)</f>
        <v>#DIV/0!</v>
      </c>
      <c r="FE19" s="246" t="e">
        <f>IF(ISBLANK('Post Process Calc.'!U19),"",'Post Process Calc.'!U19)</f>
        <v>#DIV/0!</v>
      </c>
      <c r="FF19" s="246" t="e">
        <f>IF(ISBLANK('Post Process Calc.'!V19),"",'Post Process Calc.'!V19)</f>
        <v>#DIV/0!</v>
      </c>
      <c r="FG19" s="246" t="e">
        <f>IF(ISBLANK('Post Process Calc.'!W19),"",'Post Process Calc.'!W19)</f>
        <v>#DIV/0!</v>
      </c>
      <c r="FH19" s="246" t="e">
        <f>IF(ISBLANK('Post Process Calc.'!X19),"",'Post Process Calc.'!X19)</f>
        <v>#DIV/0!</v>
      </c>
      <c r="FI19" s="246" t="e">
        <f>IF(ISBLANK('Post Process Calc.'!Y19),"",'Post Process Calc.'!Y19)</f>
        <v>#DIV/0!</v>
      </c>
      <c r="FJ19" s="246" t="e">
        <f>IF(ISBLANK('Post Process Calc.'!Z19),"",'Post Process Calc.'!Z19)</f>
        <v>#DIV/0!</v>
      </c>
      <c r="FK19" s="246" t="e">
        <f>IF(ISBLANK('Post Process Calc.'!AA19),"",'Post Process Calc.'!AA19)</f>
        <v>#DIV/0!</v>
      </c>
      <c r="FL19" s="246" t="e">
        <f>IF(ISBLANK('Post Process Calc.'!AB19),"",'Post Process Calc.'!AB19)</f>
        <v>#DIV/0!</v>
      </c>
      <c r="FM19" s="246" t="e">
        <f>IF(ISBLANK('Post Process Calc.'!AC19),"",'Post Process Calc.'!AC19)</f>
        <v>#DIV/0!</v>
      </c>
      <c r="FN19" s="246" t="e">
        <f>IF(ISBLANK('Post Process Calc.'!AD19),"",'Post Process Calc.'!AD19)</f>
        <v>#DIV/0!</v>
      </c>
      <c r="FO19" s="246" t="e">
        <f>IF(ISBLANK('Post Process Calc.'!AE19),"",'Post Process Calc.'!AE19)</f>
        <v>#DIV/0!</v>
      </c>
      <c r="FP19" s="246" t="e">
        <f>IF(ISBLANK('Post Process Calc.'!AF19),"",'Post Process Calc.'!AF19)</f>
        <v>#DIV/0!</v>
      </c>
      <c r="FQ19" s="246" t="e">
        <f>IF(ISBLANK('Post Process Calc.'!AG19),"",'Post Process Calc.'!AG19)</f>
        <v>#DIV/0!</v>
      </c>
      <c r="FR19" s="246" t="e">
        <f>IF(ISBLANK('Post Process Calc.'!AH19),"",'Post Process Calc.'!AH19)</f>
        <v>#DIV/0!</v>
      </c>
      <c r="FS19" s="246" t="e">
        <f>IF(ISBLANK('Post Process Calc.'!AI19),"",'Post Process Calc.'!AI19)</f>
        <v>#DIV/0!</v>
      </c>
    </row>
    <row r="20" spans="1:175" x14ac:dyDescent="0.15">
      <c r="A20" s="241" t="str">
        <f>IF('Measured Data'!B15&lt;&gt;0,'Measured Data'!$B$1,"")</f>
        <v>NIIMBL-FB01-B3</v>
      </c>
      <c r="B20" s="241">
        <f>IF(ISBLANK('Measured Data'!A15),"",'Measured Data'!A15)</f>
        <v>8</v>
      </c>
      <c r="C20" s="248">
        <f>IF(ISBLANK('Measured Data'!B15),"",'Measured Data'!B15)</f>
        <v>43708</v>
      </c>
      <c r="D20" s="249">
        <f>IF(ISBLANK('Measured Data'!C15),"",'Measured Data'!C15)</f>
        <v>0.41319444444444442</v>
      </c>
      <c r="E20" s="241">
        <f>IF(ISBLANK('Measured Data'!D15),"",'Measured Data'!D15)</f>
        <v>37</v>
      </c>
      <c r="F20" s="241" t="str">
        <f>IF(ISBLANK('Measured Data'!E15),"",'Measured Data'!E15)</f>
        <v/>
      </c>
      <c r="G20" s="241" t="str">
        <f>IF(ISBLANK('Measured Data'!G15),"",'Measured Data'!G15)</f>
        <v/>
      </c>
      <c r="H20" s="241">
        <f>IF(ISBLANK('Measured Data'!H15),"",'Measured Data'!H15)</f>
        <v>3.9654120040893557</v>
      </c>
      <c r="I20" s="241">
        <f>IF(ISBLANK('Measured Data'!I15),"",'Measured Data'!I15)</f>
        <v>0.12623153610157312</v>
      </c>
      <c r="J20" s="241">
        <f>IF(ISBLANK('Measured Data'!J15),"",'Measured Data'!J15)</f>
        <v>4.0916435401909288</v>
      </c>
      <c r="K20" s="241">
        <f>IF(ISBLANK('Measured Data'!K15),"",'Measured Data'!K15)</f>
        <v>96.914894104003906</v>
      </c>
      <c r="L20" s="241">
        <f>IF(ISBLANK('Measured Data'!L15),"",'Measured Data'!L15)</f>
        <v>6.984</v>
      </c>
      <c r="M20" s="241">
        <f>IF(ISBLANK('Measured Data'!M15),"",'Measured Data'!M15)</f>
        <v>31.4</v>
      </c>
      <c r="N20" s="241" t="str">
        <f>IF(ISBLANK('Measured Data'!N15),"",'Measured Data'!N15)</f>
        <v/>
      </c>
      <c r="O20" s="241" t="str">
        <f>IF(ISBLANK('Measured Data'!O15),"",'Measured Data'!O15)</f>
        <v/>
      </c>
      <c r="P20" s="241" t="str">
        <f>IF(ISBLANK('Measured Data'!P15),"",'Measured Data'!P15)</f>
        <v/>
      </c>
      <c r="Q20" s="241" t="str">
        <f>IF(ISBLANK('Measured Data'!Q15),"",'Measured Data'!Q15)</f>
        <v/>
      </c>
      <c r="R20" s="241">
        <f>IF(ISBLANK('Measured Data'!R15),"",'Measured Data'!R15)</f>
        <v>360</v>
      </c>
      <c r="S20" s="241">
        <f>IF(ISBLANK('Measured Data'!S15),"",'Measured Data'!S15)</f>
        <v>422.95</v>
      </c>
      <c r="T20" s="241">
        <f>IF(ISBLANK('Measured Data'!T15),"",'Measured Data'!T15)</f>
        <v>1.7835896284655965</v>
      </c>
      <c r="U20" s="241">
        <f>IF(ISBLANK('Measured Data'!U15),"",'Measured Data'!U15)</f>
        <v>2.1745120551090698</v>
      </c>
      <c r="V20" s="241">
        <f>IF(ISBLANK('Measured Data'!V15),"",'Measured Data'!V15)</f>
        <v>0</v>
      </c>
      <c r="W20" s="241">
        <f>IF(ISBLANK('Measured Data'!W15),"",'Measured Data'!W15)</f>
        <v>6.6674179250244148</v>
      </c>
      <c r="X20" s="241">
        <f>IF(ISBLANK('Measured Data'!X15),"",'Measured Data'!X15)</f>
        <v>0.29029605263157893</v>
      </c>
      <c r="Y20" s="241">
        <f>IF(ISBLANK('Measured Data'!Y15),"",'Measured Data'!Y15)</f>
        <v>29.5</v>
      </c>
      <c r="Z20" s="241">
        <f>IF(ISBLANK('Measured Data'!Z15),"",'Measured Data'!Z15)</f>
        <v>0.44</v>
      </c>
      <c r="AA20" s="241">
        <f>IF(ISBLANK('Measured Data'!AA15),"",'Measured Data'!AA15)</f>
        <v>3.15</v>
      </c>
      <c r="AB20" s="241">
        <f>IF(ISBLANK('Measured Data'!AB15),"",'Measured Data'!AB15)</f>
        <v>3.2769415212468367</v>
      </c>
      <c r="AC20" s="241">
        <f>IF(ISBLANK('Measured Data'!AC15),"",'Measured Data'!AC15)</f>
        <v>0.79275767524778518</v>
      </c>
      <c r="AD20" s="241">
        <f>IF(ISBLANK('Measured Data'!AD15),"",'Measured Data'!AD15)</f>
        <v>2.4281466798810705</v>
      </c>
      <c r="AE20" s="241">
        <f>IF(ISBLANK('Measured Data'!AE15),"",'Measured Data'!AE15)</f>
        <v>0.88809946714031973</v>
      </c>
      <c r="AF20" s="241">
        <f>IF(ISBLANK('Measured Data'!AF15),"",'Measured Data'!AF15)</f>
        <v>3.011359304719067</v>
      </c>
      <c r="AG20" s="241">
        <f>IF(ISBLANK('Measured Data'!AG15),"",'Measured Data'!AG15)</f>
        <v>1.9488337095560575</v>
      </c>
      <c r="AH20" s="241">
        <f>IF(ISBLANK('Measured Data'!AH15),"",'Measured Data'!AH15)</f>
        <v>1.131961664767777</v>
      </c>
      <c r="AI20" s="241">
        <f>IF(ISBLANK('Measured Data'!AI15),"",'Measured Data'!AI15)</f>
        <v>5.79</v>
      </c>
      <c r="AJ20" s="241">
        <f>IF(ISBLANK('Measured Data'!AJ15),"",'Measured Data'!AJ15)</f>
        <v>1.4970639869241478</v>
      </c>
      <c r="AK20" s="241">
        <f>IF(ISBLANK('Measured Data'!AK15),"",'Measured Data'!AK15)</f>
        <v>2.9966125249717712</v>
      </c>
      <c r="AL20" s="241">
        <f>IF(ISBLANK('Measured Data'!AL15),"",'Measured Data'!AL15)</f>
        <v>3.0545246931201828</v>
      </c>
      <c r="AM20" s="241">
        <f>IF(ISBLANK('Measured Data'!AM15),"",'Measured Data'!AM15)</f>
        <v>2.7283411685695098</v>
      </c>
      <c r="AN20" s="241">
        <f>IF(ISBLANK('Measured Data'!AN15),"",'Measured Data'!AN15)</f>
        <v>0.52930519512314544</v>
      </c>
      <c r="AO20" s="241">
        <f>IF(ISBLANK('Measured Data'!AO15),"",'Measured Data'!AO15)</f>
        <v>0.90954246923119364</v>
      </c>
      <c r="AP20" s="241">
        <f>IF(ISBLANK('Measured Data'!AP15),"",'Measured Data'!AP15)</f>
        <v>2.2774221084080239</v>
      </c>
      <c r="AQ20" s="241" t="str">
        <f>IF(ISBLANK('Measured Data'!BN15),"",'Measured Data'!BN15)</f>
        <v/>
      </c>
      <c r="AR20" s="241" t="str">
        <f>IF(ISBLANK('Measured Data'!BO15),"",'Measured Data'!BO15)</f>
        <v/>
      </c>
      <c r="AS20" s="241" t="str">
        <f>IF(ISBLANK('Measured Data'!BP15),"",'Measured Data'!BP15)</f>
        <v/>
      </c>
      <c r="AT20" s="241" t="str">
        <f>IF(ISBLANK('Measured Data'!BQ15),"",'Measured Data'!BQ15)</f>
        <v/>
      </c>
      <c r="AU20" s="241" t="str">
        <f>IF(ISBLANK('Measured Data'!BR15),"",'Measured Data'!BR15)</f>
        <v/>
      </c>
      <c r="AV20" s="241" t="str">
        <f>IF(ISBLANK('Measured Data'!BS15),"",'Measured Data'!BS15)</f>
        <v/>
      </c>
      <c r="AW20" s="241" t="str">
        <f>IF(ISBLANK('Measured Data'!BT15),"",'Measured Data'!BT15)</f>
        <v/>
      </c>
      <c r="AX20" s="241" t="str">
        <f>IF(ISBLANK('Measured Data'!BU15),"",'Measured Data'!BU15)</f>
        <v/>
      </c>
      <c r="AY20" s="241" t="str">
        <f>IF(ISBLANK('Measured Data'!BV15),"",'Measured Data'!BV15)</f>
        <v/>
      </c>
      <c r="AZ20" s="241" t="str">
        <f>IF(ISBLANK('Measured Data'!BW15),"",'Measured Data'!BW15)</f>
        <v/>
      </c>
      <c r="BA20" s="241" t="str">
        <f>IF(ISBLANK('Measured Data'!BX15),"",'Measured Data'!BX15)</f>
        <v/>
      </c>
      <c r="BB20" s="241" t="str">
        <f>IF(ISBLANK('Measured Data'!BY15),"",'Measured Data'!BY15)</f>
        <v/>
      </c>
      <c r="BC20" s="241" t="str">
        <f>IF(ISBLANK('Measured Data'!BZ15),"",'Measured Data'!BZ15)</f>
        <v/>
      </c>
      <c r="BD20" s="241" t="str">
        <f>IF(ISBLANK('Measured Data'!CA15),"",'Measured Data'!CA15)</f>
        <v/>
      </c>
      <c r="BE20" s="241" t="str">
        <f>IF(ISBLANK('Measured Data'!CB15),"",'Measured Data'!CB15)</f>
        <v/>
      </c>
      <c r="BF20" s="241" t="str">
        <f>IF(ISBLANK('Measured Data'!CC15),"",'Measured Data'!CC15)</f>
        <v/>
      </c>
      <c r="BG20" s="241" t="str">
        <f>IF(ISBLANK('Measured Data'!CD15),"",'Measured Data'!CD15)</f>
        <v/>
      </c>
      <c r="BH20" s="241" t="str">
        <f>IF(ISBLANK('Measured Data'!CE15),"",'Measured Data'!CE15)</f>
        <v/>
      </c>
      <c r="BI20" s="241" t="str">
        <f>IF(ISBLANK('Measured Data'!CF15),"",'Measured Data'!CF15)</f>
        <v/>
      </c>
      <c r="BJ20" s="241" t="str">
        <f>IF(ISBLANK('Measured Data'!CG15),"",'Measured Data'!CG15)</f>
        <v/>
      </c>
      <c r="BK20" s="241" t="str">
        <f>IF(ISBLANK('Measured Data'!CH15),"",'Measured Data'!CH15)</f>
        <v/>
      </c>
      <c r="BL20" s="241" t="str">
        <f>IF(ISBLANK('Measured Data'!CI15),"",'Measured Data'!CI15)</f>
        <v/>
      </c>
      <c r="BM20" s="241" t="str">
        <f>IF(ISBLANK('Measured Data'!CJ15),"",'Measured Data'!CJ15)</f>
        <v/>
      </c>
      <c r="BN20" s="241">
        <f>IF(ISBLANK('In Process Calc.'!B13),"",ROUND('In Process Calc.'!B13,2))</f>
        <v>9.94</v>
      </c>
      <c r="BO20" s="241">
        <f>IF(ISBLANK('In Process Calc.'!C13),"",ROUND('In Process Calc.'!C13,2))</f>
        <v>238.53</v>
      </c>
      <c r="BP20" s="241">
        <f>IF(ISBLANK('In Process Calc.'!D13),"",'In Process Calc.'!D13)</f>
        <v>756.6</v>
      </c>
      <c r="BQ20" s="241">
        <f>IF(ISBLANK('In Process Calc.'!E13),"",'In Process Calc.'!E13)</f>
        <v>0</v>
      </c>
      <c r="BR20" s="241">
        <f>IF(ISBLANK('In Process Calc.'!G13),"",'In Process Calc.'!G13)</f>
        <v>0</v>
      </c>
      <c r="BS20" s="241">
        <f>IF(ISBLANK('In Process Calc.'!I13),"",'In Process Calc.'!I13)</f>
        <v>745.6</v>
      </c>
      <c r="BT20" s="241">
        <f>IF(ISBLANK('In Process Calc.'!J13),"",'In Process Calc.'!J13)</f>
        <v>551.81456924785937</v>
      </c>
      <c r="BU20" s="241">
        <f>IF(ISBLANK('In Process Calc.'!K13),"",'In Process Calc.'!K13)</f>
        <v>3364.2809999387359</v>
      </c>
      <c r="BV20" s="246">
        <f>IF(ISBLANK('In Process Calc.'!L13),"",'In Process Calc.'!L13)</f>
        <v>0</v>
      </c>
      <c r="BW20" s="246">
        <f>IF(ISBLANK('In Process Calc.'!M13),"",'In Process Calc.'!M13)</f>
        <v>495.14505000000008</v>
      </c>
      <c r="BX20" s="246" t="str">
        <f>IF(ISBLANK('In Process Calc.'!N13),"",'In Process Calc.'!N13)</f>
        <v/>
      </c>
      <c r="BY20" s="246" t="str">
        <f>IF(ISBLANK('In Process Calc.'!O13),"",'In Process Calc.'!O13)</f>
        <v/>
      </c>
      <c r="BZ20" s="246" t="str">
        <f>IF(ISBLANK('In Process Calc.'!P13),"",'In Process Calc.'!P13)</f>
        <v/>
      </c>
      <c r="CA20" s="246" t="str">
        <f>IF(ISBLANK('In Process Calc.'!Q13),"",'In Process Calc.'!Q13)</f>
        <v/>
      </c>
      <c r="CB20" s="246" t="str">
        <f>IF(ISBLANK('In Process Calc.'!R13),"",'In Process Calc.'!R13)</f>
        <v/>
      </c>
      <c r="CC20" s="246">
        <f>IF(ISBLANK('In Process Calc.'!S13),"",'In Process Calc.'!S13)</f>
        <v>20.813267450772869</v>
      </c>
      <c r="CD20" s="246">
        <f>IF(ISBLANK('In Process Calc.'!T13),"",'In Process Calc.'!T13)</f>
        <v>-0.26386364944501167</v>
      </c>
      <c r="CE20" s="246">
        <f>IF(ISBLANK('In Process Calc.'!U13),"",'In Process Calc.'!U13)</f>
        <v>-0.97303129045264047</v>
      </c>
      <c r="CF20" s="246" t="str">
        <f>IF(ISBLANK('In Process Calc.'!V13),"",'In Process Calc.'!V13)</f>
        <v/>
      </c>
      <c r="CG20" s="246" t="str">
        <f>IF(ISBLANK('In Process Calc.'!W13),"",'In Process Calc.'!W13)</f>
        <v/>
      </c>
      <c r="CH20" s="246" t="str">
        <f>IF(ISBLANK('In Process Calc.'!X13),"",'In Process Calc.'!X13)</f>
        <v/>
      </c>
      <c r="CI20" s="246">
        <f>IF(ISBLANK('In Process Calc.'!Y13),"",'In Process Calc.'!Y13)</f>
        <v>-0.36276639729545884</v>
      </c>
      <c r="CJ20" s="246" t="str">
        <f>IF(ISBLANK('In Process Calc.'!Z13),"",'In Process Calc.'!Z13)</f>
        <v/>
      </c>
      <c r="CK20" s="246" t="str">
        <f>IF(ISBLANK('In Process Calc.'!AA13),"",'In Process Calc.'!AA13)</f>
        <v/>
      </c>
      <c r="CL20" s="246" t="str">
        <f>IF(ISBLANK('In Process Calc.'!AB13),"",'In Process Calc.'!AB13)</f>
        <v/>
      </c>
      <c r="CM20" s="246">
        <f>IF(ISBLANK('In Process Calc.'!AC13),"",'In Process Calc.'!AC13)</f>
        <v>6.4594980000000009</v>
      </c>
      <c r="CN20" s="246" t="str">
        <f>IF(ISBLANK('In Process Calc.'!AD13),"",'In Process Calc.'!AD13)</f>
        <v/>
      </c>
      <c r="CO20" s="246" t="str">
        <f>IF(ISBLANK('In Process Calc.'!AE13),"",'In Process Calc.'!AE13)</f>
        <v/>
      </c>
      <c r="CP20" s="246" t="str">
        <f>IF(ISBLANK('In Process Calc.'!AF13),"",'In Process Calc.'!AF13)</f>
        <v/>
      </c>
      <c r="CQ20" s="246" t="str">
        <f>IF(ISBLANK('In Process Calc.'!AG13),"",'In Process Calc.'!AG13)</f>
        <v/>
      </c>
      <c r="CR20" s="246" t="str">
        <f>IF(ISBLANK('In Process Calc.'!AH13),"",'In Process Calc.'!AH13)</f>
        <v/>
      </c>
      <c r="CS20" s="246" t="str">
        <f>IF(ISBLANK('In Process Calc.'!AI13),"",'In Process Calc.'!AI13)</f>
        <v/>
      </c>
      <c r="CT20" s="246" t="str">
        <f>IF(ISBLANK('In Process Calc.'!AJ13),"",'In Process Calc.'!AJ13)</f>
        <v/>
      </c>
      <c r="CU20" s="246">
        <f>IF(ISBLANK('In Process Calc.'!AK13),"",'In Process Calc.'!AK13)</f>
        <v>0</v>
      </c>
      <c r="CV20" s="246" t="str">
        <f>IF(ISBLANK('In Process Calc.'!AL13),"",'In Process Calc.'!AL13)</f>
        <v/>
      </c>
      <c r="CW20" s="246" t="str">
        <f>IF(ISBLANK('In Process Calc.'!AM13),"",'In Process Calc.'!AM13)</f>
        <v/>
      </c>
      <c r="CX20" s="246" t="str">
        <f>IF(ISBLANK('In Process Calc.'!AN13),"",'In Process Calc.'!AN13)</f>
        <v/>
      </c>
      <c r="CY20" s="246">
        <f>IF(ISBLANK('In Process Calc.'!AO13),"",'In Process Calc.'!AO13)</f>
        <v>0</v>
      </c>
      <c r="CZ20" s="246">
        <f>IF(ISBLANK('In Process Calc.'!AP13),"",'In Process Calc.'!AP13)</f>
        <v>0</v>
      </c>
      <c r="DA20" s="246">
        <f>IF(ISBLANK('In Process Calc.'!AQ13),"",'In Process Calc.'!AQ13)</f>
        <v>2.8342641304676367E-3</v>
      </c>
      <c r="DB20" s="246">
        <f>IF(ISBLANK('In Process Calc.'!AR13),"",'In Process Calc.'!AR13)</f>
        <v>2.6370698783308635E-3</v>
      </c>
      <c r="DC20" s="246">
        <f>IF(ISBLANK('In Process Calc.'!AS13),"",'In Process Calc.'!AS13)</f>
        <v>-1.9719425213677325E-4</v>
      </c>
      <c r="DD20" s="246">
        <f>IF(ISBLANK('In Process Calc.'!AT13),"",'In Process Calc.'!AT13)</f>
        <v>0.96687311607616078</v>
      </c>
      <c r="DE20" s="246" t="str">
        <f>IF(ISBLANK('In Process Calc.'!AU13),"",'In Process Calc.'!AU13)</f>
        <v/>
      </c>
      <c r="DF20" s="246" t="str">
        <f>IF(ISBLANK('In Process Calc.'!AV13),"",'In Process Calc.'!AV13)</f>
        <v/>
      </c>
      <c r="DG20" s="246" t="str">
        <f>IF(ISBLANK('In Process Calc.'!AW13),"",'In Process Calc.'!AW13)</f>
        <v/>
      </c>
      <c r="DH20" s="246" t="str">
        <f>IF(ISBLANK('In Process Calc.'!AX13),"",'In Process Calc.'!AX13)</f>
        <v/>
      </c>
      <c r="DI20" s="246" t="str">
        <f>IF(ISBLANK('In Process Calc.'!AY13),"",'In Process Calc.'!AY13)</f>
        <v/>
      </c>
      <c r="DJ20" s="246">
        <f>IF(ISBLANK('In Process Calc.'!AZ13),"",'In Process Calc.'!AZ13)</f>
        <v>4.9742692792248938E-2</v>
      </c>
      <c r="DK20" s="246">
        <f>IF(ISBLANK('In Process Calc.'!BA13),"",'In Process Calc.'!BA13)</f>
        <v>-3.6930301535208969E-4</v>
      </c>
      <c r="DL20" s="246">
        <f>IF(ISBLANK('In Process Calc.'!BB13),"",'In Process Calc.'!BB13)</f>
        <v>-1.6532466722789959E-3</v>
      </c>
      <c r="DM20" s="246" t="str">
        <f>IF(ISBLANK('In Process Calc.'!BC13),"",'In Process Calc.'!BC13)</f>
        <v/>
      </c>
      <c r="DN20" s="246" t="str">
        <f>IF(ISBLANK('In Process Calc.'!BD13),"",'In Process Calc.'!BD13)</f>
        <v/>
      </c>
      <c r="DO20" s="246" t="str">
        <f>IF(ISBLANK('In Process Calc.'!BE13),"",'In Process Calc.'!BE13)</f>
        <v/>
      </c>
      <c r="DP20" s="246">
        <f>IF(ISBLANK('In Process Calc.'!BF13),"",'In Process Calc.'!BF13)</f>
        <v>1.3996162936939277E-3</v>
      </c>
      <c r="DQ20" s="246" t="str">
        <f>IF(ISBLANK('In Process Calc.'!BG13),"",'In Process Calc.'!BG13)</f>
        <v/>
      </c>
      <c r="DR20" s="246" t="str">
        <f>IF(ISBLANK('In Process Calc.'!BH13),"",'In Process Calc.'!BH13)</f>
        <v/>
      </c>
      <c r="DS20" s="246" t="str">
        <f>IF(ISBLANK('In Process Calc.'!BI13),"",'In Process Calc.'!BI13)</f>
        <v/>
      </c>
      <c r="DT20" s="246">
        <f>IF(ISBLANK('In Process Calc.'!BJ13),"",'In Process Calc.'!BJ13)</f>
        <v>1.3487362896779665E-2</v>
      </c>
      <c r="DU20" s="246" t="str">
        <f>IF(ISBLANK('In Process Calc.'!BK13),"",'In Process Calc.'!BK13)</f>
        <v/>
      </c>
      <c r="DV20" s="246" t="str">
        <f>IF(ISBLANK('In Process Calc.'!BL13),"",'In Process Calc.'!BL13)</f>
        <v/>
      </c>
      <c r="DW20" s="246" t="str">
        <f>IF(ISBLANK('In Process Calc.'!BM13),"",'In Process Calc.'!BM13)</f>
        <v/>
      </c>
      <c r="DX20" s="246" t="str">
        <f>IF(ISBLANK('In Process Calc.'!BN13),"",'In Process Calc.'!BN13)</f>
        <v/>
      </c>
      <c r="DY20" s="246" t="str">
        <f>IF(ISBLANK('In Process Calc.'!BO13),"",'In Process Calc.'!BO13)</f>
        <v/>
      </c>
      <c r="DZ20" s="246" t="str">
        <f>IF(ISBLANK('In Process Calc.'!BP13),"",'In Process Calc.'!BP13)</f>
        <v/>
      </c>
      <c r="EA20" s="246" t="str">
        <f>IF(ISBLANK('In Process Calc.'!BQ13),"",'In Process Calc.'!BQ13)</f>
        <v/>
      </c>
      <c r="EB20" s="246">
        <f>IF(ISBLANK('In Process Calc.'!BR13),"",'In Process Calc.'!BR13)</f>
        <v>0</v>
      </c>
      <c r="EC20" s="246" t="str">
        <f>IF(ISBLANK('In Process Calc.'!BS13),"",'In Process Calc.'!BS13)</f>
        <v/>
      </c>
      <c r="ED20" s="246" t="str">
        <f>IF(ISBLANK('In Process Calc.'!BT13),"",'In Process Calc.'!BT13)</f>
        <v/>
      </c>
      <c r="EE20" s="246" t="str">
        <f>IF(ISBLANK('In Process Calc.'!BU13),"",'In Process Calc.'!BU13)</f>
        <v/>
      </c>
      <c r="EF20" s="246" t="str">
        <f>IF(ISBLANK('In Process Calc.'!BV13),"",'In Process Calc.'!BV13)</f>
        <v/>
      </c>
      <c r="EG20" s="246">
        <f>IF(ISBLANK('In Process Calc.'!BW13),"",'In Process Calc.'!BW13)</f>
        <v>2.8137123567866441E-2</v>
      </c>
      <c r="EH20" s="246">
        <f>IF(ISBLANK('In Process Calc.'!BX13),"",'In Process Calc.'!BX13)</f>
        <v>0</v>
      </c>
      <c r="EI20" s="246">
        <f>IF(ISBLANK('In Process Calc.'!BY13),"",'In Process Calc.'!BY13)</f>
        <v>-7.4242666534859499E-3</v>
      </c>
      <c r="EJ20" s="246">
        <f>IF(ISBLANK('In Process Calc.'!BZ13),"",'In Process Calc.'!BZ13)</f>
        <v>-36.521128547842892</v>
      </c>
      <c r="EK20" s="246" t="str">
        <f>IF(ISBLANK('Post Process Calc.'!A20),"",'Post Process Calc.'!A20)</f>
        <v/>
      </c>
      <c r="EL20" s="246" t="str">
        <f>IF(ISBLANK('Post Process Calc.'!B20),"",'Post Process Calc.'!B20)</f>
        <v/>
      </c>
      <c r="EM20" s="246" t="str">
        <f>IF(ISBLANK('Post Process Calc.'!C20),"",'Post Process Calc.'!C20)</f>
        <v/>
      </c>
      <c r="EN20" s="246" t="str">
        <f>IF(ISBLANK('Post Process Calc.'!D20),"",'Post Process Calc.'!D20)</f>
        <v/>
      </c>
      <c r="EO20" s="246" t="str">
        <f>IF(ISBLANK('Post Process Calc.'!E20),"",'Post Process Calc.'!E20)</f>
        <v/>
      </c>
      <c r="EP20" s="246" t="str">
        <f>IF(ISBLANK('Post Process Calc.'!F20),"",'Post Process Calc.'!F20)</f>
        <v/>
      </c>
      <c r="EQ20" s="246" t="str">
        <f>IF(ISBLANK('Post Process Calc.'!G20),"",'Post Process Calc.'!G20)</f>
        <v/>
      </c>
      <c r="ER20" s="246" t="str">
        <f>IF(ISBLANK('Post Process Calc.'!H20),"",'Post Process Calc.'!H20)</f>
        <v/>
      </c>
      <c r="ES20" s="246" t="str">
        <f>IF(ISBLANK('Post Process Calc.'!I20),"",'Post Process Calc.'!I20)</f>
        <v/>
      </c>
      <c r="ET20" s="246" t="str">
        <f>IF(ISBLANK('Post Process Calc.'!J20),"",'Post Process Calc.'!J20)</f>
        <v/>
      </c>
      <c r="EU20" s="246" t="str">
        <f>IF(ISBLANK('Post Process Calc.'!K20),"",'Post Process Calc.'!K20)</f>
        <v/>
      </c>
      <c r="EV20" s="246" t="str">
        <f>IF(ISBLANK('Post Process Calc.'!L20),"",'Post Process Calc.'!L20)</f>
        <v/>
      </c>
      <c r="EW20" s="246" t="str">
        <f>IF(ISBLANK('Post Process Calc.'!M20),"",'Post Process Calc.'!M20)</f>
        <v/>
      </c>
      <c r="EX20" s="246" t="str">
        <f>IF(ISBLANK('Post Process Calc.'!N20),"",'Post Process Calc.'!N20)</f>
        <v/>
      </c>
      <c r="EY20" s="246" t="str">
        <f>IF(ISBLANK('Post Process Calc.'!O20),"",'Post Process Calc.'!O20)</f>
        <v/>
      </c>
      <c r="EZ20" s="246" t="str">
        <f>IF(ISBLANK('Post Process Calc.'!P20),"",'Post Process Calc.'!P20)</f>
        <v/>
      </c>
      <c r="FA20" s="246" t="str">
        <f>IF(ISBLANK('Post Process Calc.'!Q20),"",'Post Process Calc.'!Q20)</f>
        <v/>
      </c>
      <c r="FB20" s="246" t="str">
        <f>IF(ISBLANK('Post Process Calc.'!R20),"",'Post Process Calc.'!R20)</f>
        <v/>
      </c>
      <c r="FC20" s="246" t="str">
        <f>IF(ISBLANK('Post Process Calc.'!S20),"",'Post Process Calc.'!S20)</f>
        <v/>
      </c>
      <c r="FD20" s="246" t="str">
        <f>IF(ISBLANK('Post Process Calc.'!T20),"",'Post Process Calc.'!T20)</f>
        <v/>
      </c>
      <c r="FE20" s="246" t="str">
        <f>IF(ISBLANK('Post Process Calc.'!U20),"",'Post Process Calc.'!U20)</f>
        <v/>
      </c>
      <c r="FF20" s="246" t="str">
        <f>IF(ISBLANK('Post Process Calc.'!V20),"",'Post Process Calc.'!V20)</f>
        <v/>
      </c>
      <c r="FG20" s="246" t="str">
        <f>IF(ISBLANK('Post Process Calc.'!W20),"",'Post Process Calc.'!W20)</f>
        <v/>
      </c>
      <c r="FH20" s="246" t="str">
        <f>IF(ISBLANK('Post Process Calc.'!X20),"",'Post Process Calc.'!X20)</f>
        <v/>
      </c>
      <c r="FI20" s="246" t="str">
        <f>IF(ISBLANK('Post Process Calc.'!Y20),"",'Post Process Calc.'!Y20)</f>
        <v/>
      </c>
      <c r="FJ20" s="246" t="str">
        <f>IF(ISBLANK('Post Process Calc.'!Z20),"",'Post Process Calc.'!Z20)</f>
        <v/>
      </c>
      <c r="FK20" s="246" t="str">
        <f>IF(ISBLANK('Post Process Calc.'!AA20),"",'Post Process Calc.'!AA20)</f>
        <v/>
      </c>
      <c r="FL20" s="246" t="str">
        <f>IF(ISBLANK('Post Process Calc.'!AB20),"",'Post Process Calc.'!AB20)</f>
        <v/>
      </c>
      <c r="FM20" s="246" t="str">
        <f>IF(ISBLANK('Post Process Calc.'!AC20),"",'Post Process Calc.'!AC20)</f>
        <v/>
      </c>
      <c r="FN20" s="246" t="str">
        <f>IF(ISBLANK('Post Process Calc.'!AD20),"",'Post Process Calc.'!AD20)</f>
        <v/>
      </c>
      <c r="FO20" s="246" t="str">
        <f>IF(ISBLANK('Post Process Calc.'!AE20),"",'Post Process Calc.'!AE20)</f>
        <v/>
      </c>
      <c r="FP20" s="246" t="str">
        <f>IF(ISBLANK('Post Process Calc.'!AF20),"",'Post Process Calc.'!AF20)</f>
        <v/>
      </c>
      <c r="FQ20" s="246" t="str">
        <f>IF(ISBLANK('Post Process Calc.'!AG20),"",'Post Process Calc.'!AG20)</f>
        <v/>
      </c>
      <c r="FR20" s="246" t="str">
        <f>IF(ISBLANK('Post Process Calc.'!AH20),"",'Post Process Calc.'!AH20)</f>
        <v/>
      </c>
      <c r="FS20" s="246" t="str">
        <f>IF(ISBLANK('Post Process Calc.'!AI20),"",'Post Process Calc.'!AI20)</f>
        <v/>
      </c>
    </row>
    <row r="21" spans="1:175" x14ac:dyDescent="0.15">
      <c r="A21" s="241" t="str">
        <f>IF('Measured Data'!B16&lt;&gt;0,'Measured Data'!$B$1,"")</f>
        <v>NIIMBL-FB01-B3</v>
      </c>
      <c r="B21" s="241">
        <f>IF(ISBLANK('Measured Data'!A16),"",'Measured Data'!A16)</f>
        <v>9</v>
      </c>
      <c r="C21" s="248">
        <f>IF(ISBLANK('Measured Data'!B16),"",'Measured Data'!B16)</f>
        <v>43709</v>
      </c>
      <c r="D21" s="249">
        <f>IF(ISBLANK('Measured Data'!C16),"",'Measured Data'!C16)</f>
        <v>0.4201388888888889</v>
      </c>
      <c r="E21" s="241">
        <f>IF(ISBLANK('Measured Data'!D16),"",'Measured Data'!D16)</f>
        <v>19</v>
      </c>
      <c r="F21" s="241">
        <f>IF(ISBLANK('Measured Data'!E16),"",'Measured Data'!E16)</f>
        <v>37</v>
      </c>
      <c r="G21" s="241" t="str">
        <f>IF(ISBLANK('Measured Data'!G16),"",'Measured Data'!G16)</f>
        <v/>
      </c>
      <c r="H21" s="241">
        <f>IF(ISBLANK('Measured Data'!H16),"",'Measured Data'!H16)</f>
        <v>4.0829351974487302</v>
      </c>
      <c r="I21" s="241">
        <f>IF(ISBLANK('Measured Data'!I16),"",'Measured Data'!I16)</f>
        <v>0.15670112729679797</v>
      </c>
      <c r="J21" s="241">
        <f>IF(ISBLANK('Measured Data'!J16),"",'Measured Data'!J16)</f>
        <v>4.2396363247455282</v>
      </c>
      <c r="K21" s="241">
        <f>IF(ISBLANK('Measured Data'!K16),"",'Measured Data'!K16)</f>
        <v>96.303901672363281</v>
      </c>
      <c r="L21" s="241">
        <f>IF(ISBLANK('Measured Data'!L16),"",'Measured Data'!L16)</f>
        <v>7.0069999999999997</v>
      </c>
      <c r="M21" s="241">
        <f>IF(ISBLANK('Measured Data'!M16),"",'Measured Data'!M16)</f>
        <v>31.4</v>
      </c>
      <c r="N21" s="241" t="str">
        <f>IF(ISBLANK('Measured Data'!N16),"",'Measured Data'!N16)</f>
        <v/>
      </c>
      <c r="O21" s="241" t="str">
        <f>IF(ISBLANK('Measured Data'!O16),"",'Measured Data'!O16)</f>
        <v/>
      </c>
      <c r="P21" s="241" t="str">
        <f>IF(ISBLANK('Measured Data'!P16),"",'Measured Data'!P16)</f>
        <v/>
      </c>
      <c r="Q21" s="241" t="str">
        <f>IF(ISBLANK('Measured Data'!Q16),"",'Measured Data'!Q16)</f>
        <v/>
      </c>
      <c r="R21" s="241">
        <f>IF(ISBLANK('Measured Data'!R16),"",'Measured Data'!R16)</f>
        <v>358</v>
      </c>
      <c r="S21" s="241">
        <f>IF(ISBLANK('Measured Data'!S16),"",'Measured Data'!S16)</f>
        <v>517.4</v>
      </c>
      <c r="T21" s="241">
        <f>IF(ISBLANK('Measured Data'!T16),"",'Measured Data'!T16)</f>
        <v>1.3087888651925019</v>
      </c>
      <c r="U21" s="241">
        <f>IF(ISBLANK('Measured Data'!U16),"",'Measured Data'!U16)</f>
        <v>2.0350172215843858</v>
      </c>
      <c r="V21" s="241">
        <f>IF(ISBLANK('Measured Data'!V16),"",'Measured Data'!V16)</f>
        <v>0</v>
      </c>
      <c r="W21" s="241">
        <f>IF(ISBLANK('Measured Data'!W16),"",'Measured Data'!W16)</f>
        <v>5.5765907895725331</v>
      </c>
      <c r="X21" s="241">
        <f>IF(ISBLANK('Measured Data'!X16),"",'Measured Data'!X16)</f>
        <v>0.11184210526315791</v>
      </c>
      <c r="Y21" s="241">
        <f>IF(ISBLANK('Measured Data'!Y16),"",'Measured Data'!Y16)</f>
        <v>25.444444444444443</v>
      </c>
      <c r="Z21" s="241">
        <f>IF(ISBLANK('Measured Data'!Z16),"",'Measured Data'!Z16)</f>
        <v>0.39</v>
      </c>
      <c r="AA21" s="241">
        <f>IF(ISBLANK('Measured Data'!AA16),"",'Measured Data'!AA16)</f>
        <v>3.13</v>
      </c>
      <c r="AB21" s="241">
        <f>IF(ISBLANK('Measured Data'!AB16),"",'Measured Data'!AB16)</f>
        <v>3.4527774077527642</v>
      </c>
      <c r="AC21" s="241">
        <f>IF(ISBLANK('Measured Data'!AC16),"",'Measured Data'!AC16)</f>
        <v>0.71928257363945391</v>
      </c>
      <c r="AD21" s="241">
        <f>IF(ISBLANK('Measured Data'!AD16),"",'Measured Data'!AD16)</f>
        <v>2.2024853243881988</v>
      </c>
      <c r="AE21" s="241">
        <f>IF(ISBLANK('Measured Data'!AE16),"",'Measured Data'!AE16)</f>
        <v>0.77708703374777988</v>
      </c>
      <c r="AF21" s="241">
        <f>IF(ISBLANK('Measured Data'!AF16),"",'Measured Data'!AF16)</f>
        <v>2.5638484409544868</v>
      </c>
      <c r="AG21" s="241">
        <f>IF(ISBLANK('Measured Data'!AG16),"",'Measured Data'!AG16)</f>
        <v>1.7593542649976057</v>
      </c>
      <c r="AH21" s="241">
        <f>IF(ISBLANK('Measured Data'!AH16),"",'Measured Data'!AH16)</f>
        <v>1.0535486897661015</v>
      </c>
      <c r="AI21" s="241">
        <f>IF(ISBLANK('Measured Data'!AI16),"",'Measured Data'!AI16)</f>
        <v>6.87</v>
      </c>
      <c r="AJ21" s="241">
        <f>IF(ISBLANK('Measured Data'!AJ16),"",'Measured Data'!AJ16)</f>
        <v>1.3784127368484775</v>
      </c>
      <c r="AK21" s="241">
        <f>IF(ISBLANK('Measured Data'!AK16),"",'Measured Data'!AK16)</f>
        <v>2.8176843568140368</v>
      </c>
      <c r="AL21" s="241">
        <f>IF(ISBLANK('Measured Data'!AL16),"",'Measured Data'!AL16)</f>
        <v>2.4940527167190027</v>
      </c>
      <c r="AM21" s="241">
        <f>IF(ISBLANK('Measured Data'!AM16),"",'Measured Data'!AM16)</f>
        <v>2.532740094022834</v>
      </c>
      <c r="AN21" s="241">
        <f>IF(ISBLANK('Measured Data'!AN16),"",'Measured Data'!AN16)</f>
        <v>0.48180972433041186</v>
      </c>
      <c r="AO21" s="241">
        <f>IF(ISBLANK('Measured Data'!AO16),"",'Measured Data'!AO16)</f>
        <v>0.73072465367845907</v>
      </c>
      <c r="AP21" s="241">
        <f>IF(ISBLANK('Measured Data'!AP16),"",'Measured Data'!AP16)</f>
        <v>2.0273154075970976</v>
      </c>
      <c r="AQ21" s="241" t="str">
        <f>IF(ISBLANK('Measured Data'!BN16),"",'Measured Data'!BN16)</f>
        <v/>
      </c>
      <c r="AR21" s="241" t="str">
        <f>IF(ISBLANK('Measured Data'!BO16),"",'Measured Data'!BO16)</f>
        <v/>
      </c>
      <c r="AS21" s="241" t="str">
        <f>IF(ISBLANK('Measured Data'!BP16),"",'Measured Data'!BP16)</f>
        <v/>
      </c>
      <c r="AT21" s="241" t="str">
        <f>IF(ISBLANK('Measured Data'!BQ16),"",'Measured Data'!BQ16)</f>
        <v/>
      </c>
      <c r="AU21" s="241" t="str">
        <f>IF(ISBLANK('Measured Data'!BR16),"",'Measured Data'!BR16)</f>
        <v/>
      </c>
      <c r="AV21" s="241" t="str">
        <f>IF(ISBLANK('Measured Data'!BS16),"",'Measured Data'!BS16)</f>
        <v/>
      </c>
      <c r="AW21" s="241" t="str">
        <f>IF(ISBLANK('Measured Data'!BT16),"",'Measured Data'!BT16)</f>
        <v/>
      </c>
      <c r="AX21" s="241" t="str">
        <f>IF(ISBLANK('Measured Data'!BU16),"",'Measured Data'!BU16)</f>
        <v/>
      </c>
      <c r="AY21" s="241" t="str">
        <f>IF(ISBLANK('Measured Data'!BV16),"",'Measured Data'!BV16)</f>
        <v/>
      </c>
      <c r="AZ21" s="241" t="str">
        <f>IF(ISBLANK('Measured Data'!BW16),"",'Measured Data'!BW16)</f>
        <v/>
      </c>
      <c r="BA21" s="241" t="str">
        <f>IF(ISBLANK('Measured Data'!BX16),"",'Measured Data'!BX16)</f>
        <v/>
      </c>
      <c r="BB21" s="241" t="str">
        <f>IF(ISBLANK('Measured Data'!BY16),"",'Measured Data'!BY16)</f>
        <v/>
      </c>
      <c r="BC21" s="241" t="str">
        <f>IF(ISBLANK('Measured Data'!BZ16),"",'Measured Data'!BZ16)</f>
        <v/>
      </c>
      <c r="BD21" s="241" t="str">
        <f>IF(ISBLANK('Measured Data'!CA16),"",'Measured Data'!CA16)</f>
        <v/>
      </c>
      <c r="BE21" s="241" t="str">
        <f>IF(ISBLANK('Measured Data'!CB16),"",'Measured Data'!CB16)</f>
        <v/>
      </c>
      <c r="BF21" s="241" t="str">
        <f>IF(ISBLANK('Measured Data'!CC16),"",'Measured Data'!CC16)</f>
        <v/>
      </c>
      <c r="BG21" s="241" t="str">
        <f>IF(ISBLANK('Measured Data'!CD16),"",'Measured Data'!CD16)</f>
        <v/>
      </c>
      <c r="BH21" s="241" t="str">
        <f>IF(ISBLANK('Measured Data'!CE16),"",'Measured Data'!CE16)</f>
        <v/>
      </c>
      <c r="BI21" s="241" t="str">
        <f>IF(ISBLANK('Measured Data'!CF16),"",'Measured Data'!CF16)</f>
        <v/>
      </c>
      <c r="BJ21" s="241" t="str">
        <f>IF(ISBLANK('Measured Data'!CG16),"",'Measured Data'!CG16)</f>
        <v/>
      </c>
      <c r="BK21" s="241" t="str">
        <f>IF(ISBLANK('Measured Data'!CH16),"",'Measured Data'!CH16)</f>
        <v/>
      </c>
      <c r="BL21" s="241" t="str">
        <f>IF(ISBLANK('Measured Data'!CI16),"",'Measured Data'!CI16)</f>
        <v/>
      </c>
      <c r="BM21" s="241" t="str">
        <f>IF(ISBLANK('Measured Data'!CJ16),"",'Measured Data'!CJ16)</f>
        <v/>
      </c>
      <c r="BN21" s="241">
        <f>IF(ISBLANK('In Process Calc.'!B14),"",ROUND('In Process Calc.'!B14,2))</f>
        <v>10.88</v>
      </c>
      <c r="BO21" s="241">
        <f>IF(ISBLANK('In Process Calc.'!C14),"",ROUND('In Process Calc.'!C14,2))</f>
        <v>261.2</v>
      </c>
      <c r="BP21" s="241">
        <f>IF(ISBLANK('In Process Calc.'!D14),"",'In Process Calc.'!D14)</f>
        <v>745.6</v>
      </c>
      <c r="BQ21" s="241">
        <f>IF(ISBLANK('In Process Calc.'!E14),"",'In Process Calc.'!E14)</f>
        <v>0</v>
      </c>
      <c r="BR21" s="241">
        <f>IF(ISBLANK('In Process Calc.'!G14),"",'In Process Calc.'!G14)</f>
        <v>0</v>
      </c>
      <c r="BS21" s="241">
        <f>IF(ISBLANK('In Process Calc.'!I14),"",'In Process Calc.'!I14)</f>
        <v>734.6</v>
      </c>
      <c r="BT21" s="241">
        <f>IF(ISBLANK('In Process Calc.'!J14),"",'In Process Calc.'!J14)</f>
        <v>644.36110039010987</v>
      </c>
      <c r="BU21" s="241">
        <f>IF(ISBLANK('In Process Calc.'!K14),"",'In Process Calc.'!K14)</f>
        <v>3289.6371660153955</v>
      </c>
      <c r="BV21" s="246">
        <f>IF(ISBLANK('In Process Calc.'!L14),"",'In Process Calc.'!L14)</f>
        <v>0</v>
      </c>
      <c r="BW21" s="246">
        <f>IF(ISBLANK('In Process Calc.'!M14),"",'In Process Calc.'!M14)</f>
        <v>551.32601000000011</v>
      </c>
      <c r="BX21" s="246" t="str">
        <f>IF(ISBLANK('In Process Calc.'!N14),"",'In Process Calc.'!N14)</f>
        <v/>
      </c>
      <c r="BY21" s="246" t="str">
        <f>IF(ISBLANK('In Process Calc.'!O14),"",'In Process Calc.'!O14)</f>
        <v/>
      </c>
      <c r="BZ21" s="246" t="str">
        <f>IF(ISBLANK('In Process Calc.'!P14),"",'In Process Calc.'!P14)</f>
        <v/>
      </c>
      <c r="CA21" s="246" t="str">
        <f>IF(ISBLANK('In Process Calc.'!Q14),"",'In Process Calc.'!Q14)</f>
        <v/>
      </c>
      <c r="CB21" s="246" t="str">
        <f>IF(ISBLANK('In Process Calc.'!R14),"",'In Process Calc.'!R14)</f>
        <v/>
      </c>
      <c r="CC21" s="246">
        <f>IF(ISBLANK('In Process Calc.'!S14),"",'In Process Calc.'!S14)</f>
        <v>24.582689672995091</v>
      </c>
      <c r="CD21" s="246">
        <f>IF(ISBLANK('In Process Calc.'!T14),"",'In Process Calc.'!T14)</f>
        <v>-0.23403964944501171</v>
      </c>
      <c r="CE21" s="246">
        <f>IF(ISBLANK('In Process Calc.'!U14),"",'In Process Calc.'!U14)</f>
        <v>-0.8835592904526407</v>
      </c>
      <c r="CF21" s="246" t="str">
        <f>IF(ISBLANK('In Process Calc.'!V14),"",'In Process Calc.'!V14)</f>
        <v/>
      </c>
      <c r="CG21" s="246" t="str">
        <f>IF(ISBLANK('In Process Calc.'!W14),"",'In Process Calc.'!W14)</f>
        <v/>
      </c>
      <c r="CH21" s="246" t="str">
        <f>IF(ISBLANK('In Process Calc.'!X14),"",'In Process Calc.'!X14)</f>
        <v/>
      </c>
      <c r="CI21" s="246">
        <f>IF(ISBLANK('In Process Calc.'!Y14),"",'In Process Calc.'!Y14)</f>
        <v>-0.19722465662050304</v>
      </c>
      <c r="CJ21" s="246" t="str">
        <f>IF(ISBLANK('In Process Calc.'!Z14),"",'In Process Calc.'!Z14)</f>
        <v/>
      </c>
      <c r="CK21" s="246" t="str">
        <f>IF(ISBLANK('In Process Calc.'!AA14),"",'In Process Calc.'!AA14)</f>
        <v/>
      </c>
      <c r="CL21" s="246" t="str">
        <f>IF(ISBLANK('In Process Calc.'!AB14),"",'In Process Calc.'!AB14)</f>
        <v/>
      </c>
      <c r="CM21" s="246">
        <f>IF(ISBLANK('In Process Calc.'!AC14),"",'In Process Calc.'!AC14)</f>
        <v>6.9814179999999997</v>
      </c>
      <c r="CN21" s="246" t="str">
        <f>IF(ISBLANK('In Process Calc.'!AD14),"",'In Process Calc.'!AD14)</f>
        <v/>
      </c>
      <c r="CO21" s="246" t="str">
        <f>IF(ISBLANK('In Process Calc.'!AE14),"",'In Process Calc.'!AE14)</f>
        <v/>
      </c>
      <c r="CP21" s="246" t="str">
        <f>IF(ISBLANK('In Process Calc.'!AF14),"",'In Process Calc.'!AF14)</f>
        <v/>
      </c>
      <c r="CQ21" s="246" t="str">
        <f>IF(ISBLANK('In Process Calc.'!AG14),"",'In Process Calc.'!AG14)</f>
        <v/>
      </c>
      <c r="CR21" s="246" t="str">
        <f>IF(ISBLANK('In Process Calc.'!AH14),"",'In Process Calc.'!AH14)</f>
        <v/>
      </c>
      <c r="CS21" s="246" t="str">
        <f>IF(ISBLANK('In Process Calc.'!AI14),"",'In Process Calc.'!AI14)</f>
        <v/>
      </c>
      <c r="CT21" s="246" t="str">
        <f>IF(ISBLANK('In Process Calc.'!AJ14),"",'In Process Calc.'!AJ14)</f>
        <v/>
      </c>
      <c r="CU21" s="246">
        <f>IF(ISBLANK('In Process Calc.'!AK14),"",'In Process Calc.'!AK14)</f>
        <v>0</v>
      </c>
      <c r="CV21" s="246" t="str">
        <f>IF(ISBLANK('In Process Calc.'!AL14),"",'In Process Calc.'!AL14)</f>
        <v/>
      </c>
      <c r="CW21" s="246" t="str">
        <f>IF(ISBLANK('In Process Calc.'!AM14),"",'In Process Calc.'!AM14)</f>
        <v/>
      </c>
      <c r="CX21" s="246" t="str">
        <f>IF(ISBLANK('In Process Calc.'!AN14),"",'In Process Calc.'!AN14)</f>
        <v/>
      </c>
      <c r="CY21" s="246">
        <f>IF(ISBLANK('In Process Calc.'!AO14),"",'In Process Calc.'!AO14)</f>
        <v>0</v>
      </c>
      <c r="CZ21" s="246">
        <f>IF(ISBLANK('In Process Calc.'!AP14),"",'In Process Calc.'!AP14)</f>
        <v>0</v>
      </c>
      <c r="DA21" s="246">
        <f>IF(ISBLANK('In Process Calc.'!AQ14),"",'In Process Calc.'!AQ14)</f>
        <v>-1.0694958131944282E-3</v>
      </c>
      <c r="DB21" s="246">
        <f>IF(ISBLANK('In Process Calc.'!AR14),"",'In Process Calc.'!AR14)</f>
        <v>-6.2773712198997103E-4</v>
      </c>
      <c r="DC21" s="246">
        <f>IF(ISBLANK('In Process Calc.'!AS14),"",'In Process Calc.'!AS14)</f>
        <v>4.4175869120445722E-4</v>
      </c>
      <c r="DD21" s="246">
        <f>IF(ISBLANK('In Process Calc.'!AT14),"",'In Process Calc.'!AT14)</f>
        <v>0.80496001267769191</v>
      </c>
      <c r="DE21" s="246" t="str">
        <f>IF(ISBLANK('In Process Calc.'!AU14),"",'In Process Calc.'!AU14)</f>
        <v/>
      </c>
      <c r="DF21" s="246" t="str">
        <f>IF(ISBLANK('In Process Calc.'!AV14),"",'In Process Calc.'!AV14)</f>
        <v/>
      </c>
      <c r="DG21" s="246" t="str">
        <f>IF(ISBLANK('In Process Calc.'!AW14),"",'In Process Calc.'!AW14)</f>
        <v/>
      </c>
      <c r="DH21" s="246" t="str">
        <f>IF(ISBLANK('In Process Calc.'!AX14),"",'In Process Calc.'!AX14)</f>
        <v/>
      </c>
      <c r="DI21" s="246" t="str">
        <f>IF(ISBLANK('In Process Calc.'!AY14),"",'In Process Calc.'!AY14)</f>
        <v/>
      </c>
      <c r="DJ21" s="246">
        <f>IF(ISBLANK('In Process Calc.'!AZ14),"",'In Process Calc.'!AZ14)</f>
        <v>5.4008229118683117E-2</v>
      </c>
      <c r="DK21" s="246">
        <f>IF(ISBLANK('In Process Calc.'!BA14),"",'In Process Calc.'!BA14)</f>
        <v>4.2731785676320658E-4</v>
      </c>
      <c r="DL21" s="246">
        <f>IF(ISBLANK('In Process Calc.'!BB14),"",'In Process Calc.'!BB14)</f>
        <v>1.2819535702896182E-3</v>
      </c>
      <c r="DM21" s="246" t="str">
        <f>IF(ISBLANK('In Process Calc.'!BC14),"",'In Process Calc.'!BC14)</f>
        <v/>
      </c>
      <c r="DN21" s="246" t="str">
        <f>IF(ISBLANK('In Process Calc.'!BD14),"",'In Process Calc.'!BD14)</f>
        <v/>
      </c>
      <c r="DO21" s="246" t="str">
        <f>IF(ISBLANK('In Process Calc.'!BE14),"",'In Process Calc.'!BE14)</f>
        <v/>
      </c>
      <c r="DP21" s="246">
        <f>IF(ISBLANK('In Process Calc.'!BF14),"",'In Process Calc.'!BF14)</f>
        <v>2.3718797555684263E-3</v>
      </c>
      <c r="DQ21" s="246" t="str">
        <f>IF(ISBLANK('In Process Calc.'!BG14),"",'In Process Calc.'!BG14)</f>
        <v/>
      </c>
      <c r="DR21" s="246" t="str">
        <f>IF(ISBLANK('In Process Calc.'!BH14),"",'In Process Calc.'!BH14)</f>
        <v/>
      </c>
      <c r="DS21" s="246" t="str">
        <f>IF(ISBLANK('In Process Calc.'!BI14),"",'In Process Calc.'!BI14)</f>
        <v/>
      </c>
      <c r="DT21" s="246">
        <f>IF(ISBLANK('In Process Calc.'!BJ14),"",'In Process Calc.'!BJ14)</f>
        <v>7.4780624933561083E-3</v>
      </c>
      <c r="DU21" s="246" t="str">
        <f>IF(ISBLANK('In Process Calc.'!BK14),"",'In Process Calc.'!BK14)</f>
        <v/>
      </c>
      <c r="DV21" s="246" t="str">
        <f>IF(ISBLANK('In Process Calc.'!BL14),"",'In Process Calc.'!BL14)</f>
        <v/>
      </c>
      <c r="DW21" s="246" t="str">
        <f>IF(ISBLANK('In Process Calc.'!BM14),"",'In Process Calc.'!BM14)</f>
        <v/>
      </c>
      <c r="DX21" s="246" t="str">
        <f>IF(ISBLANK('In Process Calc.'!BN14),"",'In Process Calc.'!BN14)</f>
        <v/>
      </c>
      <c r="DY21" s="246" t="str">
        <f>IF(ISBLANK('In Process Calc.'!BO14),"",'In Process Calc.'!BO14)</f>
        <v/>
      </c>
      <c r="DZ21" s="246" t="str">
        <f>IF(ISBLANK('In Process Calc.'!BP14),"",'In Process Calc.'!BP14)</f>
        <v/>
      </c>
      <c r="EA21" s="246" t="str">
        <f>IF(ISBLANK('In Process Calc.'!BQ14),"",'In Process Calc.'!BQ14)</f>
        <v/>
      </c>
      <c r="EB21" s="246">
        <f>IF(ISBLANK('In Process Calc.'!BR14),"",'In Process Calc.'!BR14)</f>
        <v>0</v>
      </c>
      <c r="EC21" s="246" t="str">
        <f>IF(ISBLANK('In Process Calc.'!BS14),"",'In Process Calc.'!BS14)</f>
        <v/>
      </c>
      <c r="ED21" s="246" t="str">
        <f>IF(ISBLANK('In Process Calc.'!BT14),"",'In Process Calc.'!BT14)</f>
        <v/>
      </c>
      <c r="EE21" s="246" t="str">
        <f>IF(ISBLANK('In Process Calc.'!BU14),"",'In Process Calc.'!BU14)</f>
        <v/>
      </c>
      <c r="EF21" s="246" t="str">
        <f>IF(ISBLANK('In Process Calc.'!BV14),"",'In Process Calc.'!BV14)</f>
        <v/>
      </c>
      <c r="EG21" s="246">
        <f>IF(ISBLANK('In Process Calc.'!BW14),"",'In Process Calc.'!BW14)</f>
        <v>4.3917006616829062E-2</v>
      </c>
      <c r="EH21" s="246">
        <f>IF(ISBLANK('In Process Calc.'!BX14),"",'In Process Calc.'!BX14)</f>
        <v>0</v>
      </c>
      <c r="EI21" s="246">
        <f>IF(ISBLANK('In Process Calc.'!BY14),"",'In Process Calc.'!BY14)</f>
        <v>7.9120879120879034E-3</v>
      </c>
      <c r="EJ21" s="246">
        <f>IF(ISBLANK('In Process Calc.'!BZ14),"",'In Process Calc.'!BZ14)</f>
        <v>17.499999999999986</v>
      </c>
      <c r="EK21" s="246" t="str">
        <f>IF(ISBLANK('Post Process Calc.'!A21),"",'Post Process Calc.'!A21)</f>
        <v/>
      </c>
      <c r="EL21" s="246" t="str">
        <f>IF(ISBLANK('Post Process Calc.'!B21),"",'Post Process Calc.'!B21)</f>
        <v/>
      </c>
      <c r="EM21" s="246" t="str">
        <f>IF(ISBLANK('Post Process Calc.'!C21),"",'Post Process Calc.'!C21)</f>
        <v/>
      </c>
      <c r="EN21" s="246" t="str">
        <f>IF(ISBLANK('Post Process Calc.'!D21),"",'Post Process Calc.'!D21)</f>
        <v/>
      </c>
      <c r="EO21" s="246" t="str">
        <f>IF(ISBLANK('Post Process Calc.'!E21),"",'Post Process Calc.'!E21)</f>
        <v/>
      </c>
      <c r="EP21" s="246" t="str">
        <f>IF(ISBLANK('Post Process Calc.'!F21),"",'Post Process Calc.'!F21)</f>
        <v/>
      </c>
      <c r="EQ21" s="246" t="str">
        <f>IF(ISBLANK('Post Process Calc.'!G21),"",'Post Process Calc.'!G21)</f>
        <v/>
      </c>
      <c r="ER21" s="246" t="str">
        <f>IF(ISBLANK('Post Process Calc.'!H21),"",'Post Process Calc.'!H21)</f>
        <v/>
      </c>
      <c r="ES21" s="246" t="str">
        <f>IF(ISBLANK('Post Process Calc.'!I21),"",'Post Process Calc.'!I21)</f>
        <v/>
      </c>
      <c r="ET21" s="246" t="str">
        <f>IF(ISBLANK('Post Process Calc.'!J21),"",'Post Process Calc.'!J21)</f>
        <v/>
      </c>
      <c r="EU21" s="246" t="str">
        <f>IF(ISBLANK('Post Process Calc.'!K21),"",'Post Process Calc.'!K21)</f>
        <v/>
      </c>
      <c r="EV21" s="246" t="str">
        <f>IF(ISBLANK('Post Process Calc.'!L21),"",'Post Process Calc.'!L21)</f>
        <v/>
      </c>
      <c r="EW21" s="246" t="str">
        <f>IF(ISBLANK('Post Process Calc.'!M21),"",'Post Process Calc.'!M21)</f>
        <v/>
      </c>
      <c r="EX21" s="246" t="str">
        <f>IF(ISBLANK('Post Process Calc.'!N21),"",'Post Process Calc.'!N21)</f>
        <v/>
      </c>
      <c r="EY21" s="246" t="str">
        <f>IF(ISBLANK('Post Process Calc.'!O21),"",'Post Process Calc.'!O21)</f>
        <v/>
      </c>
      <c r="EZ21" s="246" t="str">
        <f>IF(ISBLANK('Post Process Calc.'!P21),"",'Post Process Calc.'!P21)</f>
        <v/>
      </c>
      <c r="FA21" s="246" t="str">
        <f>IF(ISBLANK('Post Process Calc.'!Q21),"",'Post Process Calc.'!Q21)</f>
        <v/>
      </c>
      <c r="FB21" s="246" t="str">
        <f>IF(ISBLANK('Post Process Calc.'!R21),"",'Post Process Calc.'!R21)</f>
        <v/>
      </c>
      <c r="FC21" s="246" t="str">
        <f>IF(ISBLANK('Post Process Calc.'!S21),"",'Post Process Calc.'!S21)</f>
        <v/>
      </c>
      <c r="FD21" s="246" t="str">
        <f>IF(ISBLANK('Post Process Calc.'!T21),"",'Post Process Calc.'!T21)</f>
        <v/>
      </c>
      <c r="FE21" s="246" t="str">
        <f>IF(ISBLANK('Post Process Calc.'!U21),"",'Post Process Calc.'!U21)</f>
        <v/>
      </c>
      <c r="FF21" s="246" t="str">
        <f>IF(ISBLANK('Post Process Calc.'!V21),"",'Post Process Calc.'!V21)</f>
        <v/>
      </c>
      <c r="FG21" s="246" t="str">
        <f>IF(ISBLANK('Post Process Calc.'!W21),"",'Post Process Calc.'!W21)</f>
        <v/>
      </c>
      <c r="FH21" s="246" t="str">
        <f>IF(ISBLANK('Post Process Calc.'!X21),"",'Post Process Calc.'!X21)</f>
        <v/>
      </c>
      <c r="FI21" s="246" t="str">
        <f>IF(ISBLANK('Post Process Calc.'!Y21),"",'Post Process Calc.'!Y21)</f>
        <v/>
      </c>
      <c r="FJ21" s="246" t="str">
        <f>IF(ISBLANK('Post Process Calc.'!Z21),"",'Post Process Calc.'!Z21)</f>
        <v/>
      </c>
      <c r="FK21" s="246" t="str">
        <f>IF(ISBLANK('Post Process Calc.'!AA21),"",'Post Process Calc.'!AA21)</f>
        <v/>
      </c>
      <c r="FL21" s="246" t="str">
        <f>IF(ISBLANK('Post Process Calc.'!AB21),"",'Post Process Calc.'!AB21)</f>
        <v/>
      </c>
      <c r="FM21" s="246" t="str">
        <f>IF(ISBLANK('Post Process Calc.'!AC21),"",'Post Process Calc.'!AC21)</f>
        <v/>
      </c>
      <c r="FN21" s="246" t="str">
        <f>IF(ISBLANK('Post Process Calc.'!AD21),"",'Post Process Calc.'!AD21)</f>
        <v/>
      </c>
      <c r="FO21" s="246" t="str">
        <f>IF(ISBLANK('Post Process Calc.'!AE21),"",'Post Process Calc.'!AE21)</f>
        <v/>
      </c>
      <c r="FP21" s="246" t="str">
        <f>IF(ISBLANK('Post Process Calc.'!AF21),"",'Post Process Calc.'!AF21)</f>
        <v/>
      </c>
      <c r="FQ21" s="246" t="str">
        <f>IF(ISBLANK('Post Process Calc.'!AG21),"",'Post Process Calc.'!AG21)</f>
        <v/>
      </c>
      <c r="FR21" s="246" t="str">
        <f>IF(ISBLANK('Post Process Calc.'!AH21),"",'Post Process Calc.'!AH21)</f>
        <v/>
      </c>
      <c r="FS21" s="246" t="str">
        <f>IF(ISBLANK('Post Process Calc.'!AI21),"",'Post Process Calc.'!AI21)</f>
        <v/>
      </c>
    </row>
    <row r="22" spans="1:175" x14ac:dyDescent="0.15">
      <c r="A22" s="241" t="e">
        <f>IF('Measured Data'!#REF!&lt;&gt;0,'Measured Data'!$B$1,"")</f>
        <v>#REF!</v>
      </c>
      <c r="B22" s="241" t="e">
        <f>IF(ISBLANK('Measured Data'!#REF!),"",'Measured Data'!#REF!)</f>
        <v>#REF!</v>
      </c>
      <c r="C22" s="248" t="e">
        <f>IF(ISBLANK('Measured Data'!#REF!),"",'Measured Data'!#REF!)</f>
        <v>#REF!</v>
      </c>
      <c r="D22" s="249" t="e">
        <f>IF(ISBLANK('Measured Data'!#REF!),"",'Measured Data'!#REF!)</f>
        <v>#REF!</v>
      </c>
      <c r="E22" s="241" t="e">
        <f>IF(ISBLANK('Measured Data'!#REF!),"",'Measured Data'!#REF!)</f>
        <v>#REF!</v>
      </c>
      <c r="F22" s="241" t="e">
        <f>IF(ISBLANK('Measured Data'!#REF!),"",'Measured Data'!#REF!)</f>
        <v>#REF!</v>
      </c>
      <c r="G22" s="241" t="e">
        <f>IF(ISBLANK('Measured Data'!#REF!),"",'Measured Data'!#REF!)</f>
        <v>#REF!</v>
      </c>
      <c r="H22" s="241" t="e">
        <f>IF(ISBLANK('Measured Data'!#REF!),"",'Measured Data'!#REF!)</f>
        <v>#REF!</v>
      </c>
      <c r="I22" s="241" t="e">
        <f>IF(ISBLANK('Measured Data'!#REF!),"",'Measured Data'!#REF!)</f>
        <v>#REF!</v>
      </c>
      <c r="J22" s="241" t="e">
        <f>IF(ISBLANK('Measured Data'!#REF!),"",'Measured Data'!#REF!)</f>
        <v>#REF!</v>
      </c>
      <c r="K22" s="241" t="e">
        <f>IF(ISBLANK('Measured Data'!#REF!),"",'Measured Data'!#REF!)</f>
        <v>#REF!</v>
      </c>
      <c r="L22" s="241" t="e">
        <f>IF(ISBLANK('Measured Data'!#REF!),"",'Measured Data'!#REF!)</f>
        <v>#REF!</v>
      </c>
      <c r="M22" s="241" t="e">
        <f>IF(ISBLANK('Measured Data'!#REF!),"",'Measured Data'!#REF!)</f>
        <v>#REF!</v>
      </c>
      <c r="N22" s="241" t="e">
        <f>IF(ISBLANK('Measured Data'!#REF!),"",'Measured Data'!#REF!)</f>
        <v>#REF!</v>
      </c>
      <c r="O22" s="241" t="e">
        <f>IF(ISBLANK('Measured Data'!#REF!),"",'Measured Data'!#REF!)</f>
        <v>#REF!</v>
      </c>
      <c r="P22" s="241" t="e">
        <f>IF(ISBLANK('Measured Data'!#REF!),"",'Measured Data'!#REF!)</f>
        <v>#REF!</v>
      </c>
      <c r="Q22" s="241" t="e">
        <f>IF(ISBLANK('Measured Data'!#REF!),"",'Measured Data'!#REF!)</f>
        <v>#REF!</v>
      </c>
      <c r="R22" s="241" t="e">
        <f>IF(ISBLANK('Measured Data'!#REF!),"",'Measured Data'!#REF!)</f>
        <v>#REF!</v>
      </c>
      <c r="S22" s="241" t="e">
        <f>IF(ISBLANK('Measured Data'!#REF!),"",'Measured Data'!#REF!)</f>
        <v>#REF!</v>
      </c>
      <c r="T22" s="241" t="e">
        <f>IF(ISBLANK('Measured Data'!#REF!),"",'Measured Data'!#REF!)</f>
        <v>#REF!</v>
      </c>
      <c r="U22" s="241" t="e">
        <f>IF(ISBLANK('Measured Data'!#REF!),"",'Measured Data'!#REF!)</f>
        <v>#REF!</v>
      </c>
      <c r="V22" s="241" t="e">
        <f>IF(ISBLANK('Measured Data'!#REF!),"",'Measured Data'!#REF!)</f>
        <v>#REF!</v>
      </c>
      <c r="W22" s="241" t="e">
        <f>IF(ISBLANK('Measured Data'!#REF!),"",'Measured Data'!#REF!)</f>
        <v>#REF!</v>
      </c>
      <c r="X22" s="241" t="e">
        <f>IF(ISBLANK('Measured Data'!#REF!),"",'Measured Data'!#REF!)</f>
        <v>#REF!</v>
      </c>
      <c r="Y22" s="241" t="e">
        <f>IF(ISBLANK('Measured Data'!#REF!),"",'Measured Data'!#REF!)</f>
        <v>#REF!</v>
      </c>
      <c r="Z22" s="241" t="e">
        <f>IF(ISBLANK('Measured Data'!#REF!),"",'Measured Data'!#REF!)</f>
        <v>#REF!</v>
      </c>
      <c r="AA22" s="241" t="e">
        <f>IF(ISBLANK('Measured Data'!#REF!),"",'Measured Data'!#REF!)</f>
        <v>#REF!</v>
      </c>
      <c r="AB22" s="241" t="e">
        <f>IF(ISBLANK('Measured Data'!#REF!),"",'Measured Data'!#REF!)</f>
        <v>#REF!</v>
      </c>
      <c r="AC22" s="241" t="e">
        <f>IF(ISBLANK('Measured Data'!#REF!),"",'Measured Data'!#REF!)</f>
        <v>#REF!</v>
      </c>
      <c r="AD22" s="241" t="e">
        <f>IF(ISBLANK('Measured Data'!#REF!),"",'Measured Data'!#REF!)</f>
        <v>#REF!</v>
      </c>
      <c r="AE22" s="241" t="e">
        <f>IF(ISBLANK('Measured Data'!#REF!),"",'Measured Data'!#REF!)</f>
        <v>#REF!</v>
      </c>
      <c r="AF22" s="241" t="e">
        <f>IF(ISBLANK('Measured Data'!#REF!),"",'Measured Data'!#REF!)</f>
        <v>#REF!</v>
      </c>
      <c r="AG22" s="241" t="e">
        <f>IF(ISBLANK('Measured Data'!#REF!),"",'Measured Data'!#REF!)</f>
        <v>#REF!</v>
      </c>
      <c r="AH22" s="241" t="e">
        <f>IF(ISBLANK('Measured Data'!#REF!),"",'Measured Data'!#REF!)</f>
        <v>#REF!</v>
      </c>
      <c r="AI22" s="241" t="e">
        <f>IF(ISBLANK('Measured Data'!#REF!),"",'Measured Data'!#REF!)</f>
        <v>#REF!</v>
      </c>
      <c r="AJ22" s="241" t="e">
        <f>IF(ISBLANK('Measured Data'!#REF!),"",'Measured Data'!#REF!)</f>
        <v>#REF!</v>
      </c>
      <c r="AK22" s="241" t="e">
        <f>IF(ISBLANK('Measured Data'!#REF!),"",'Measured Data'!#REF!)</f>
        <v>#REF!</v>
      </c>
      <c r="AL22" s="241" t="e">
        <f>IF(ISBLANK('Measured Data'!#REF!),"",'Measured Data'!#REF!)</f>
        <v>#REF!</v>
      </c>
      <c r="AM22" s="241" t="e">
        <f>IF(ISBLANK('Measured Data'!#REF!),"",'Measured Data'!#REF!)</f>
        <v>#REF!</v>
      </c>
      <c r="AN22" s="241" t="e">
        <f>IF(ISBLANK('Measured Data'!#REF!),"",'Measured Data'!#REF!)</f>
        <v>#REF!</v>
      </c>
      <c r="AO22" s="241" t="e">
        <f>IF(ISBLANK('Measured Data'!#REF!),"",'Measured Data'!#REF!)</f>
        <v>#REF!</v>
      </c>
      <c r="AP22" s="241" t="e">
        <f>IF(ISBLANK('Measured Data'!#REF!),"",'Measured Data'!#REF!)</f>
        <v>#REF!</v>
      </c>
      <c r="AQ22" s="241" t="e">
        <f>IF(ISBLANK('Measured Data'!#REF!),"",'Measured Data'!#REF!)</f>
        <v>#REF!</v>
      </c>
      <c r="AR22" s="241" t="e">
        <f>IF(ISBLANK('Measured Data'!#REF!),"",'Measured Data'!#REF!)</f>
        <v>#REF!</v>
      </c>
      <c r="AS22" s="241" t="e">
        <f>IF(ISBLANK('Measured Data'!#REF!),"",'Measured Data'!#REF!)</f>
        <v>#REF!</v>
      </c>
      <c r="AT22" s="241" t="e">
        <f>IF(ISBLANK('Measured Data'!#REF!),"",'Measured Data'!#REF!)</f>
        <v>#REF!</v>
      </c>
      <c r="AU22" s="241" t="e">
        <f>IF(ISBLANK('Measured Data'!#REF!),"",'Measured Data'!#REF!)</f>
        <v>#REF!</v>
      </c>
      <c r="AV22" s="241" t="e">
        <f>IF(ISBLANK('Measured Data'!#REF!),"",'Measured Data'!#REF!)</f>
        <v>#REF!</v>
      </c>
      <c r="AW22" s="241" t="e">
        <f>IF(ISBLANK('Measured Data'!#REF!),"",'Measured Data'!#REF!)</f>
        <v>#REF!</v>
      </c>
      <c r="AX22" s="241" t="e">
        <f>IF(ISBLANK('Measured Data'!#REF!),"",'Measured Data'!#REF!)</f>
        <v>#REF!</v>
      </c>
      <c r="AY22" s="241" t="e">
        <f>IF(ISBLANK('Measured Data'!#REF!),"",'Measured Data'!#REF!)</f>
        <v>#REF!</v>
      </c>
      <c r="AZ22" s="241" t="e">
        <f>IF(ISBLANK('Measured Data'!#REF!),"",'Measured Data'!#REF!)</f>
        <v>#REF!</v>
      </c>
      <c r="BA22" s="241" t="e">
        <f>IF(ISBLANK('Measured Data'!#REF!),"",'Measured Data'!#REF!)</f>
        <v>#REF!</v>
      </c>
      <c r="BB22" s="241" t="e">
        <f>IF(ISBLANK('Measured Data'!#REF!),"",'Measured Data'!#REF!)</f>
        <v>#REF!</v>
      </c>
      <c r="BC22" s="241" t="e">
        <f>IF(ISBLANK('Measured Data'!#REF!),"",'Measured Data'!#REF!)</f>
        <v>#REF!</v>
      </c>
      <c r="BD22" s="241" t="e">
        <f>IF(ISBLANK('Measured Data'!#REF!),"",'Measured Data'!#REF!)</f>
        <v>#REF!</v>
      </c>
      <c r="BE22" s="241" t="e">
        <f>IF(ISBLANK('Measured Data'!#REF!),"",'Measured Data'!#REF!)</f>
        <v>#REF!</v>
      </c>
      <c r="BF22" s="241" t="e">
        <f>IF(ISBLANK('Measured Data'!#REF!),"",'Measured Data'!#REF!)</f>
        <v>#REF!</v>
      </c>
      <c r="BG22" s="241" t="e">
        <f>IF(ISBLANK('Measured Data'!#REF!),"",'Measured Data'!#REF!)</f>
        <v>#REF!</v>
      </c>
      <c r="BH22" s="241" t="e">
        <f>IF(ISBLANK('Measured Data'!#REF!),"",'Measured Data'!#REF!)</f>
        <v>#REF!</v>
      </c>
      <c r="BI22" s="241" t="e">
        <f>IF(ISBLANK('Measured Data'!#REF!),"",'Measured Data'!#REF!)</f>
        <v>#REF!</v>
      </c>
      <c r="BJ22" s="241" t="e">
        <f>IF(ISBLANK('Measured Data'!#REF!),"",'Measured Data'!#REF!)</f>
        <v>#REF!</v>
      </c>
      <c r="BK22" s="241" t="e">
        <f>IF(ISBLANK('Measured Data'!#REF!),"",'Measured Data'!#REF!)</f>
        <v>#REF!</v>
      </c>
      <c r="BL22" s="241" t="e">
        <f>IF(ISBLANK('Measured Data'!#REF!),"",'Measured Data'!#REF!)</f>
        <v>#REF!</v>
      </c>
      <c r="BM22" s="241" t="e">
        <f>IF(ISBLANK('Measured Data'!#REF!),"",'Measured Data'!#REF!)</f>
        <v>#REF!</v>
      </c>
      <c r="BN22" s="241">
        <f>IF(ISBLANK('In Process Calc.'!B15),"",ROUND('In Process Calc.'!B15,2))</f>
        <v>12.02</v>
      </c>
      <c r="BO22" s="241">
        <f>IF(ISBLANK('In Process Calc.'!C15),"",ROUND('In Process Calc.'!C15,2))</f>
        <v>288.38</v>
      </c>
      <c r="BP22" s="241">
        <f>IF(ISBLANK('In Process Calc.'!D15),"",'In Process Calc.'!D15)</f>
        <v>734.6</v>
      </c>
      <c r="BQ22" s="241">
        <f>IF(ISBLANK('In Process Calc.'!E15),"",'In Process Calc.'!E15)</f>
        <v>0</v>
      </c>
      <c r="BR22" s="241">
        <f>IF(ISBLANK('In Process Calc.'!G15),"",'In Process Calc.'!G15)</f>
        <v>0</v>
      </c>
      <c r="BS22" s="241">
        <f>IF(ISBLANK('In Process Calc.'!I15),"",'In Process Calc.'!I15)</f>
        <v>723.6</v>
      </c>
      <c r="BT22" s="241">
        <f>IF(ISBLANK('In Process Calc.'!J15),"",'In Process Calc.'!J15)</f>
        <v>757.98152764518386</v>
      </c>
      <c r="BU22" s="241">
        <f>IF(ISBLANK('In Process Calc.'!K15),"",'In Process Calc.'!K15)</f>
        <v>3234.4806560437769</v>
      </c>
      <c r="BV22" s="246">
        <f>IF(ISBLANK('In Process Calc.'!L15),"",'In Process Calc.'!L15)</f>
        <v>0</v>
      </c>
      <c r="BW22" s="246">
        <f>IF(ISBLANK('In Process Calc.'!M15),"",'In Process Calc.'!M15)</f>
        <v>626.36540000000014</v>
      </c>
      <c r="BX22" s="246" t="str">
        <f>IF(ISBLANK('In Process Calc.'!N15),"",'In Process Calc.'!N15)</f>
        <v/>
      </c>
      <c r="BY22" s="246" t="str">
        <f>IF(ISBLANK('In Process Calc.'!O15),"",'In Process Calc.'!O15)</f>
        <v/>
      </c>
      <c r="BZ22" s="246" t="str">
        <f>IF(ISBLANK('In Process Calc.'!P15),"",'In Process Calc.'!P15)</f>
        <v/>
      </c>
      <c r="CA22" s="246" t="str">
        <f>IF(ISBLANK('In Process Calc.'!Q15),"",'In Process Calc.'!Q15)</f>
        <v/>
      </c>
      <c r="CB22" s="246" t="str">
        <f>IF(ISBLANK('In Process Calc.'!R15),"",'In Process Calc.'!R15)</f>
        <v/>
      </c>
      <c r="CC22" s="246">
        <f>IF(ISBLANK('In Process Calc.'!S15),"",'In Process Calc.'!S15)</f>
        <v>29.520834117439538</v>
      </c>
      <c r="CD22" s="246">
        <f>IF(ISBLANK('In Process Calc.'!T15),"",'In Process Calc.'!T15)</f>
        <v>-0.27811564944501166</v>
      </c>
      <c r="CE22" s="246">
        <f>IF(ISBLANK('In Process Calc.'!U15),"",'In Process Calc.'!U15)</f>
        <v>-0.76602329045264106</v>
      </c>
      <c r="CF22" s="246" t="str">
        <f>IF(ISBLANK('In Process Calc.'!V15),"",'In Process Calc.'!V15)</f>
        <v/>
      </c>
      <c r="CG22" s="246" t="str">
        <f>IF(ISBLANK('In Process Calc.'!W15),"",'In Process Calc.'!W15)</f>
        <v/>
      </c>
      <c r="CH22" s="246" t="str">
        <f>IF(ISBLANK('In Process Calc.'!X15),"",'In Process Calc.'!X15)</f>
        <v/>
      </c>
      <c r="CI22" s="246">
        <f>IF(ISBLANK('In Process Calc.'!Y15),"",'In Process Calc.'!Y15)</f>
        <v>-0.19722465662050304</v>
      </c>
      <c r="CJ22" s="246" t="str">
        <f>IF(ISBLANK('In Process Calc.'!Z15),"",'In Process Calc.'!Z15)</f>
        <v/>
      </c>
      <c r="CK22" s="246" t="str">
        <f>IF(ISBLANK('In Process Calc.'!AA15),"",'In Process Calc.'!AA15)</f>
        <v/>
      </c>
      <c r="CL22" s="246" t="str">
        <f>IF(ISBLANK('In Process Calc.'!AB15),"",'In Process Calc.'!AB15)</f>
        <v/>
      </c>
      <c r="CM22" s="246">
        <f>IF(ISBLANK('In Process Calc.'!AC15),"",'In Process Calc.'!AC15)</f>
        <v>7.172413999999999</v>
      </c>
      <c r="CN22" s="246" t="str">
        <f>IF(ISBLANK('In Process Calc.'!AD15),"",'In Process Calc.'!AD15)</f>
        <v/>
      </c>
      <c r="CO22" s="246" t="str">
        <f>IF(ISBLANK('In Process Calc.'!AE15),"",'In Process Calc.'!AE15)</f>
        <v/>
      </c>
      <c r="CP22" s="246" t="str">
        <f>IF(ISBLANK('In Process Calc.'!AF15),"",'In Process Calc.'!AF15)</f>
        <v/>
      </c>
      <c r="CQ22" s="246" t="str">
        <f>IF(ISBLANK('In Process Calc.'!AG15),"",'In Process Calc.'!AG15)</f>
        <v/>
      </c>
      <c r="CR22" s="246" t="str">
        <f>IF(ISBLANK('In Process Calc.'!AH15),"",'In Process Calc.'!AH15)</f>
        <v/>
      </c>
      <c r="CS22" s="246" t="str">
        <f>IF(ISBLANK('In Process Calc.'!AI15),"",'In Process Calc.'!AI15)</f>
        <v/>
      </c>
      <c r="CT22" s="246" t="str">
        <f>IF(ISBLANK('In Process Calc.'!AJ15),"",'In Process Calc.'!AJ15)</f>
        <v/>
      </c>
      <c r="CU22" s="246">
        <f>IF(ISBLANK('In Process Calc.'!AK15),"",'In Process Calc.'!AK15)</f>
        <v>0</v>
      </c>
      <c r="CV22" s="246" t="str">
        <f>IF(ISBLANK('In Process Calc.'!AL15),"",'In Process Calc.'!AL15)</f>
        <v/>
      </c>
      <c r="CW22" s="246" t="str">
        <f>IF(ISBLANK('In Process Calc.'!AM15),"",'In Process Calc.'!AM15)</f>
        <v/>
      </c>
      <c r="CX22" s="246" t="str">
        <f>IF(ISBLANK('In Process Calc.'!AN15),"",'In Process Calc.'!AN15)</f>
        <v/>
      </c>
      <c r="CY22" s="246">
        <f>IF(ISBLANK('In Process Calc.'!AO15),"",'In Process Calc.'!AO15)</f>
        <v>0</v>
      </c>
      <c r="CZ22" s="246">
        <f>IF(ISBLANK('In Process Calc.'!AP15),"",'In Process Calc.'!AP15)</f>
        <v>0</v>
      </c>
      <c r="DA22" s="246">
        <f>IF(ISBLANK('In Process Calc.'!AQ15),"",'In Process Calc.'!AQ15)</f>
        <v>-6.8333400914779641E-4</v>
      </c>
      <c r="DB22" s="246">
        <f>IF(ISBLANK('In Process Calc.'!AR15),"",'In Process Calc.'!AR15)</f>
        <v>-8.9131056060339734E-4</v>
      </c>
      <c r="DC22" s="246">
        <f>IF(ISBLANK('In Process Calc.'!AS15),"",'In Process Calc.'!AS15)</f>
        <v>-2.079765514556009E-4</v>
      </c>
      <c r="DD22" s="246">
        <f>IF(ISBLANK('In Process Calc.'!AT15),"",'In Process Calc.'!AT15)</f>
        <v>0.92966301238222382</v>
      </c>
      <c r="DE22" s="246" t="str">
        <f>IF(ISBLANK('In Process Calc.'!AU15),"",'In Process Calc.'!AU15)</f>
        <v/>
      </c>
      <c r="DF22" s="246" t="str">
        <f>IF(ISBLANK('In Process Calc.'!AV15),"",'In Process Calc.'!AV15)</f>
        <v/>
      </c>
      <c r="DG22" s="246" t="str">
        <f>IF(ISBLANK('In Process Calc.'!AW15),"",'In Process Calc.'!AW15)</f>
        <v/>
      </c>
      <c r="DH22" s="246" t="str">
        <f>IF(ISBLANK('In Process Calc.'!AX15),"",'In Process Calc.'!AX15)</f>
        <v/>
      </c>
      <c r="DI22" s="246" t="str">
        <f>IF(ISBLANK('In Process Calc.'!AY15),"",'In Process Calc.'!AY15)</f>
        <v/>
      </c>
      <c r="DJ22" s="246">
        <f>IF(ISBLANK('In Process Calc.'!AZ15),"",'In Process Calc.'!AZ15)</f>
        <v>6.1178672158725786E-2</v>
      </c>
      <c r="DK22" s="246">
        <f>IF(ISBLANK('In Process Calc.'!BA15),"",'In Process Calc.'!BA15)</f>
        <v>-5.4605756968118793E-4</v>
      </c>
      <c r="DL22" s="246">
        <f>IF(ISBLANK('In Process Calc.'!BB15),"",'In Process Calc.'!BB15)</f>
        <v>1.4561535191498318E-3</v>
      </c>
      <c r="DM22" s="246" t="str">
        <f>IF(ISBLANK('In Process Calc.'!BC15),"",'In Process Calc.'!BC15)</f>
        <v/>
      </c>
      <c r="DN22" s="246" t="str">
        <f>IF(ISBLANK('In Process Calc.'!BD15),"",'In Process Calc.'!BD15)</f>
        <v/>
      </c>
      <c r="DO22" s="246" t="str">
        <f>IF(ISBLANK('In Process Calc.'!BE15),"",'In Process Calc.'!BE15)</f>
        <v/>
      </c>
      <c r="DP22" s="246">
        <f>IF(ISBLANK('In Process Calc.'!BF15),"",'In Process Calc.'!BF15)</f>
        <v>0</v>
      </c>
      <c r="DQ22" s="246" t="str">
        <f>IF(ISBLANK('In Process Calc.'!BG15),"",'In Process Calc.'!BG15)</f>
        <v/>
      </c>
      <c r="DR22" s="246" t="str">
        <f>IF(ISBLANK('In Process Calc.'!BH15),"",'In Process Calc.'!BH15)</f>
        <v/>
      </c>
      <c r="DS22" s="246" t="str">
        <f>IF(ISBLANK('In Process Calc.'!BI15),"",'In Process Calc.'!BI15)</f>
        <v/>
      </c>
      <c r="DT22" s="246">
        <f>IF(ISBLANK('In Process Calc.'!BJ15),"",'In Process Calc.'!BJ15)</f>
        <v>2.3662494686184747E-3</v>
      </c>
      <c r="DU22" s="246" t="str">
        <f>IF(ISBLANK('In Process Calc.'!BK15),"",'In Process Calc.'!BK15)</f>
        <v/>
      </c>
      <c r="DV22" s="246" t="str">
        <f>IF(ISBLANK('In Process Calc.'!BL15),"",'In Process Calc.'!BL15)</f>
        <v/>
      </c>
      <c r="DW22" s="246" t="str">
        <f>IF(ISBLANK('In Process Calc.'!BM15),"",'In Process Calc.'!BM15)</f>
        <v/>
      </c>
      <c r="DX22" s="246" t="str">
        <f>IF(ISBLANK('In Process Calc.'!BN15),"",'In Process Calc.'!BN15)</f>
        <v/>
      </c>
      <c r="DY22" s="246" t="str">
        <f>IF(ISBLANK('In Process Calc.'!BO15),"",'In Process Calc.'!BO15)</f>
        <v/>
      </c>
      <c r="DZ22" s="246" t="str">
        <f>IF(ISBLANK('In Process Calc.'!BP15),"",'In Process Calc.'!BP15)</f>
        <v/>
      </c>
      <c r="EA22" s="246" t="str">
        <f>IF(ISBLANK('In Process Calc.'!BQ15),"",'In Process Calc.'!BQ15)</f>
        <v/>
      </c>
      <c r="EB22" s="246">
        <f>IF(ISBLANK('In Process Calc.'!BR15),"",'In Process Calc.'!BR15)</f>
        <v>0</v>
      </c>
      <c r="EC22" s="246" t="str">
        <f>IF(ISBLANK('In Process Calc.'!BS15),"",'In Process Calc.'!BS15)</f>
        <v/>
      </c>
      <c r="ED22" s="246" t="str">
        <f>IF(ISBLANK('In Process Calc.'!BT15),"",'In Process Calc.'!BT15)</f>
        <v/>
      </c>
      <c r="EE22" s="246" t="str">
        <f>IF(ISBLANK('In Process Calc.'!BU15),"",'In Process Calc.'!BU15)</f>
        <v/>
      </c>
      <c r="EF22" s="246" t="str">
        <f>IF(ISBLANK('In Process Calc.'!BV15),"",'In Process Calc.'!BV15)</f>
        <v/>
      </c>
      <c r="EG22" s="246">
        <f>IF(ISBLANK('In Process Calc.'!BW15),"",'In Process Calc.'!BW15)</f>
        <v>0</v>
      </c>
      <c r="EH22" s="246">
        <f>IF(ISBLANK('In Process Calc.'!BX15),"",'In Process Calc.'!BX15)</f>
        <v>0</v>
      </c>
      <c r="EI22" s="246">
        <f>IF(ISBLANK('In Process Calc.'!BY15),"",'In Process Calc.'!BY15)</f>
        <v>-8.9256198347107286E-3</v>
      </c>
      <c r="EJ22" s="246">
        <f>IF(ISBLANK('In Process Calc.'!BZ15),"",'In Process Calc.'!BZ15)</f>
        <v>-4.3333333333333215</v>
      </c>
      <c r="EK22" s="246" t="str">
        <f>IF(ISBLANK('Post Process Calc.'!A22),"",'Post Process Calc.'!A22)</f>
        <v>Xv V (109 cells)</v>
      </c>
      <c r="EL22" s="246" t="str">
        <f>IF(ISBLANK('Post Process Calc.'!B22),"",'Post Process Calc.'!B22)</f>
        <v>m (hr-1)</v>
      </c>
      <c r="EM22" s="246" t="str">
        <f>IF(ISBLANK('Post Process Calc.'!C22),"",'Post Process Calc.'!C22)</f>
        <v>qGlucose (mmol/109 cells/hr)</v>
      </c>
      <c r="EN22" s="246" t="str">
        <f>IF(ISBLANK('Post Process Calc.'!D22),"",'Post Process Calc.'!D22)</f>
        <v>qLactate (mmol/109 cells/hr)</v>
      </c>
      <c r="EO22" s="246" t="str">
        <f>IF(ISBLANK('Post Process Calc.'!E22),"",'Post Process Calc.'!E22)</f>
        <v>qGlutamine (mmol/109 cell/hr)</v>
      </c>
      <c r="EP22" s="246" t="str">
        <f>IF(ISBLANK('Post Process Calc.'!F22),"",'Post Process Calc.'!F22)</f>
        <v>qAsparagine (mmol/109 cell/hr)</v>
      </c>
      <c r="EQ22" s="246" t="str">
        <f>IF(ISBLANK('Post Process Calc.'!G22),"",'Post Process Calc.'!G22)</f>
        <v>qAspartate (mmol/109 cell/hr)</v>
      </c>
      <c r="ER22" s="246" t="str">
        <f>IF(ISBLANK('Post Process Calc.'!H22),"",'Post Process Calc.'!H22)</f>
        <v/>
      </c>
      <c r="ES22" s="246" t="str">
        <f>IF(ISBLANK('Post Process Calc.'!I22),"",'Post Process Calc.'!I22)</f>
        <v/>
      </c>
      <c r="ET22" s="246" t="str">
        <f>IF(ISBLANK('Post Process Calc.'!J22),"",'Post Process Calc.'!J22)</f>
        <v/>
      </c>
      <c r="EU22" s="246" t="str">
        <f>IF(ISBLANK('Post Process Calc.'!K22),"",'Post Process Calc.'!K22)</f>
        <v/>
      </c>
      <c r="EV22" s="246" t="str">
        <f>IF(ISBLANK('Post Process Calc.'!L22),"",'Post Process Calc.'!L22)</f>
        <v/>
      </c>
      <c r="EW22" s="246" t="str">
        <f>IF(ISBLANK('Post Process Calc.'!M22),"",'Post Process Calc.'!M22)</f>
        <v/>
      </c>
      <c r="EX22" s="246" t="str">
        <f>IF(ISBLANK('Post Process Calc.'!N22),"",'Post Process Calc.'!N22)</f>
        <v/>
      </c>
      <c r="EY22" s="246" t="str">
        <f>IF(ISBLANK('Post Process Calc.'!O22),"",'Post Process Calc.'!O22)</f>
        <v/>
      </c>
      <c r="EZ22" s="246" t="str">
        <f>IF(ISBLANK('Post Process Calc.'!P22),"",'Post Process Calc.'!P22)</f>
        <v/>
      </c>
      <c r="FA22" s="246" t="str">
        <f>IF(ISBLANK('Post Process Calc.'!Q22),"",'Post Process Calc.'!Q22)</f>
        <v/>
      </c>
      <c r="FB22" s="246" t="str">
        <f>IF(ISBLANK('Post Process Calc.'!R22),"",'Post Process Calc.'!R22)</f>
        <v/>
      </c>
      <c r="FC22" s="246" t="str">
        <f>IF(ISBLANK('Post Process Calc.'!S22),"",'Post Process Calc.'!S22)</f>
        <v/>
      </c>
      <c r="FD22" s="246" t="str">
        <f>IF(ISBLANK('Post Process Calc.'!T22),"",'Post Process Calc.'!T22)</f>
        <v/>
      </c>
      <c r="FE22" s="246" t="str">
        <f>IF(ISBLANK('Post Process Calc.'!U22),"",'Post Process Calc.'!U22)</f>
        <v/>
      </c>
      <c r="FF22" s="246" t="str">
        <f>IF(ISBLANK('Post Process Calc.'!V22),"",'Post Process Calc.'!V22)</f>
        <v/>
      </c>
      <c r="FG22" s="246" t="str">
        <f>IF(ISBLANK('Post Process Calc.'!W22),"",'Post Process Calc.'!W22)</f>
        <v/>
      </c>
      <c r="FH22" s="246" t="str">
        <f>IF(ISBLANK('Post Process Calc.'!X22),"",'Post Process Calc.'!X22)</f>
        <v/>
      </c>
      <c r="FI22" s="246" t="str">
        <f>IF(ISBLANK('Post Process Calc.'!Y22),"",'Post Process Calc.'!Y22)</f>
        <v/>
      </c>
      <c r="FJ22" s="246" t="str">
        <f>IF(ISBLANK('Post Process Calc.'!Z22),"",'Post Process Calc.'!Z22)</f>
        <v/>
      </c>
      <c r="FK22" s="246" t="str">
        <f>IF(ISBLANK('Post Process Calc.'!AA22),"",'Post Process Calc.'!AA22)</f>
        <v/>
      </c>
      <c r="FL22" s="246" t="str">
        <f>IF(ISBLANK('Post Process Calc.'!AB22),"",'Post Process Calc.'!AB22)</f>
        <v/>
      </c>
      <c r="FM22" s="246" t="str">
        <f>IF(ISBLANK('Post Process Calc.'!AC22),"",'Post Process Calc.'!AC22)</f>
        <v/>
      </c>
      <c r="FN22" s="246" t="str">
        <f>IF(ISBLANK('Post Process Calc.'!AD22),"",'Post Process Calc.'!AD22)</f>
        <v/>
      </c>
      <c r="FO22" s="246" t="str">
        <f>IF(ISBLANK('Post Process Calc.'!AE22),"",'Post Process Calc.'!AE22)</f>
        <v/>
      </c>
      <c r="FP22" s="246" t="str">
        <f>IF(ISBLANK('Post Process Calc.'!AF22),"",'Post Process Calc.'!AF22)</f>
        <v/>
      </c>
      <c r="FQ22" s="246" t="str">
        <f>IF(ISBLANK('Post Process Calc.'!AG22),"",'Post Process Calc.'!AG22)</f>
        <v/>
      </c>
      <c r="FR22" s="246" t="str">
        <f>IF(ISBLANK('Post Process Calc.'!AH22),"",'Post Process Calc.'!AH22)</f>
        <v/>
      </c>
      <c r="FS22" s="246" t="str">
        <f>IF(ISBLANK('Post Process Calc.'!AI22),"",'Post Process Calc.'!AI22)</f>
        <v/>
      </c>
    </row>
    <row r="23" spans="1:175" x14ac:dyDescent="0.15">
      <c r="A23" s="241" t="str">
        <f>IF('Measured Data'!B17&lt;&gt;0,'Measured Data'!$B$1,"")</f>
        <v>NIIMBL-FB01-B3</v>
      </c>
      <c r="B23" s="241">
        <f>IF(ISBLANK('Measured Data'!A17),"",'Measured Data'!A17)</f>
        <v>10</v>
      </c>
      <c r="C23" s="248">
        <f>IF(ISBLANK('Measured Data'!B17),"",'Measured Data'!B17)</f>
        <v>43710</v>
      </c>
      <c r="D23" s="249">
        <f>IF(ISBLANK('Measured Data'!C17),"",'Measured Data'!C17)</f>
        <v>0.50138888888888888</v>
      </c>
      <c r="E23" s="241">
        <f>IF(ISBLANK('Measured Data'!D17),"",'Measured Data'!D17)</f>
        <v>11</v>
      </c>
      <c r="F23" s="241" t="str">
        <f>IF(ISBLANK('Measured Data'!E17),"",'Measured Data'!E17)</f>
        <v/>
      </c>
      <c r="G23" s="241" t="str">
        <f>IF(ISBLANK('Measured Data'!G17),"",'Measured Data'!G17)</f>
        <v/>
      </c>
      <c r="H23" s="241">
        <f>IF(ISBLANK('Measured Data'!H17),"",'Measured Data'!H17)</f>
        <v>4.1797827316284177</v>
      </c>
      <c r="I23" s="241">
        <f>IF(ISBLANK('Measured Data'!I17),"",'Measured Data'!I17)</f>
        <v>0.1284078907684254</v>
      </c>
      <c r="J23" s="241">
        <f>IF(ISBLANK('Measured Data'!J17),"",'Measured Data'!J17)</f>
        <v>4.3081906223968431</v>
      </c>
      <c r="K23" s="241">
        <f>IF(ISBLANK('Measured Data'!K17),"",'Measured Data'!K17)</f>
        <v>97.019447326660156</v>
      </c>
      <c r="L23" s="241">
        <f>IF(ISBLANK('Measured Data'!L17),"",'Measured Data'!L17)</f>
        <v>6.9790000000000001</v>
      </c>
      <c r="M23" s="241">
        <f>IF(ISBLANK('Measured Data'!M17),"",'Measured Data'!M17)</f>
        <v>30.9</v>
      </c>
      <c r="N23" s="241" t="str">
        <f>IF(ISBLANK('Measured Data'!N17),"",'Measured Data'!N17)</f>
        <v/>
      </c>
      <c r="O23" s="241" t="str">
        <f>IF(ISBLANK('Measured Data'!O17),"",'Measured Data'!O17)</f>
        <v/>
      </c>
      <c r="P23" s="241" t="str">
        <f>IF(ISBLANK('Measured Data'!P17),"",'Measured Data'!P17)</f>
        <v/>
      </c>
      <c r="Q23" s="241" t="str">
        <f>IF(ISBLANK('Measured Data'!Q17),"",'Measured Data'!Q17)</f>
        <v/>
      </c>
      <c r="R23" s="241">
        <f>IF(ISBLANK('Measured Data'!R17),"",'Measured Data'!R17)</f>
        <v>355</v>
      </c>
      <c r="S23" s="241">
        <f>IF(ISBLANK('Measured Data'!S17),"",'Measured Data'!S17)</f>
        <v>593.25</v>
      </c>
      <c r="T23" s="241" t="str">
        <f>IF(ISBLANK('Measured Data'!T17),"",'Measured Data'!T17)</f>
        <v/>
      </c>
      <c r="U23" s="241" t="str">
        <f>IF(ISBLANK('Measured Data'!U17),"",'Measured Data'!U17)</f>
        <v/>
      </c>
      <c r="V23" s="241" t="str">
        <f>IF(ISBLANK('Measured Data'!V17),"",'Measured Data'!V17)</f>
        <v/>
      </c>
      <c r="W23" s="241" t="str">
        <f>IF(ISBLANK('Measured Data'!W17),"",'Measured Data'!W17)</f>
        <v/>
      </c>
      <c r="X23" s="241" t="str">
        <f>IF(ISBLANK('Measured Data'!X17),"",'Measured Data'!X17)</f>
        <v/>
      </c>
      <c r="Y23" s="241">
        <f>IF(ISBLANK('Measured Data'!Y17),"",'Measured Data'!Y17)</f>
        <v>18.833333333333332</v>
      </c>
      <c r="Z23" s="241">
        <f>IF(ISBLANK('Measured Data'!Z17),"",'Measured Data'!Z17)</f>
        <v>0.41</v>
      </c>
      <c r="AA23" s="241">
        <f>IF(ISBLANK('Measured Data'!AA17),"",'Measured Data'!AA17)</f>
        <v>3.15</v>
      </c>
      <c r="AB23" s="241" t="str">
        <f>IF(ISBLANK('Measured Data'!AB17),"",'Measured Data'!AB17)</f>
        <v/>
      </c>
      <c r="AC23" s="241" t="str">
        <f>IF(ISBLANK('Measured Data'!AC17),"",'Measured Data'!AC17)</f>
        <v/>
      </c>
      <c r="AD23" s="241" t="str">
        <f>IF(ISBLANK('Measured Data'!AD17),"",'Measured Data'!AD17)</f>
        <v/>
      </c>
      <c r="AE23" s="241">
        <f>IF(ISBLANK('Measured Data'!AE17),"",'Measured Data'!AE17)</f>
        <v>0.88809946714031973</v>
      </c>
      <c r="AF23" s="241" t="str">
        <f>IF(ISBLANK('Measured Data'!AF17),"",'Measured Data'!AF17)</f>
        <v/>
      </c>
      <c r="AG23" s="241" t="str">
        <f>IF(ISBLANK('Measured Data'!AG17),"",'Measured Data'!AG17)</f>
        <v/>
      </c>
      <c r="AH23" s="241" t="str">
        <f>IF(ISBLANK('Measured Data'!AH17),"",'Measured Data'!AH17)</f>
        <v/>
      </c>
      <c r="AI23" s="241">
        <f>IF(ISBLANK('Measured Data'!AI17),"",'Measured Data'!AI17)</f>
        <v>7.98</v>
      </c>
      <c r="AJ23" s="241" t="str">
        <f>IF(ISBLANK('Measured Data'!AJ17),"",'Measured Data'!AJ17)</f>
        <v/>
      </c>
      <c r="AK23" s="241" t="str">
        <f>IF(ISBLANK('Measured Data'!AK17),"",'Measured Data'!AK17)</f>
        <v/>
      </c>
      <c r="AL23" s="241" t="str">
        <f>IF(ISBLANK('Measured Data'!AL17),"",'Measured Data'!AL17)</f>
        <v/>
      </c>
      <c r="AM23" s="241" t="str">
        <f>IF(ISBLANK('Measured Data'!AM17),"",'Measured Data'!AM17)</f>
        <v/>
      </c>
      <c r="AN23" s="241" t="str">
        <f>IF(ISBLANK('Measured Data'!AN17),"",'Measured Data'!AN17)</f>
        <v/>
      </c>
      <c r="AO23" s="241" t="str">
        <f>IF(ISBLANK('Measured Data'!AO17),"",'Measured Data'!AO17)</f>
        <v/>
      </c>
      <c r="AP23" s="241" t="str">
        <f>IF(ISBLANK('Measured Data'!AP17),"",'Measured Data'!AP17)</f>
        <v/>
      </c>
      <c r="AQ23" s="241" t="str">
        <f>IF(ISBLANK('Measured Data'!BN17),"",'Measured Data'!BN17)</f>
        <v/>
      </c>
      <c r="AR23" s="241" t="str">
        <f>IF(ISBLANK('Measured Data'!BO17),"",'Measured Data'!BO17)</f>
        <v/>
      </c>
      <c r="AS23" s="241" t="str">
        <f>IF(ISBLANK('Measured Data'!BP17),"",'Measured Data'!BP17)</f>
        <v/>
      </c>
      <c r="AT23" s="241" t="str">
        <f>IF(ISBLANK('Measured Data'!BQ17),"",'Measured Data'!BQ17)</f>
        <v/>
      </c>
      <c r="AU23" s="241" t="str">
        <f>IF(ISBLANK('Measured Data'!BR17),"",'Measured Data'!BR17)</f>
        <v/>
      </c>
      <c r="AV23" s="241" t="str">
        <f>IF(ISBLANK('Measured Data'!BS17),"",'Measured Data'!BS17)</f>
        <v/>
      </c>
      <c r="AW23" s="241" t="str">
        <f>IF(ISBLANK('Measured Data'!BT17),"",'Measured Data'!BT17)</f>
        <v/>
      </c>
      <c r="AX23" s="241" t="str">
        <f>IF(ISBLANK('Measured Data'!BU17),"",'Measured Data'!BU17)</f>
        <v/>
      </c>
      <c r="AY23" s="241" t="str">
        <f>IF(ISBLANK('Measured Data'!BV17),"",'Measured Data'!BV17)</f>
        <v/>
      </c>
      <c r="AZ23" s="241" t="str">
        <f>IF(ISBLANK('Measured Data'!BW17),"",'Measured Data'!BW17)</f>
        <v/>
      </c>
      <c r="BA23" s="241" t="str">
        <f>IF(ISBLANK('Measured Data'!BX17),"",'Measured Data'!BX17)</f>
        <v/>
      </c>
      <c r="BB23" s="241" t="str">
        <f>IF(ISBLANK('Measured Data'!BY17),"",'Measured Data'!BY17)</f>
        <v/>
      </c>
      <c r="BC23" s="241" t="str">
        <f>IF(ISBLANK('Measured Data'!BZ17),"",'Measured Data'!BZ17)</f>
        <v/>
      </c>
      <c r="BD23" s="241" t="str">
        <f>IF(ISBLANK('Measured Data'!CA17),"",'Measured Data'!CA17)</f>
        <v/>
      </c>
      <c r="BE23" s="241" t="str">
        <f>IF(ISBLANK('Measured Data'!CB17),"",'Measured Data'!CB17)</f>
        <v/>
      </c>
      <c r="BF23" s="241" t="str">
        <f>IF(ISBLANK('Measured Data'!CC17),"",'Measured Data'!CC17)</f>
        <v/>
      </c>
      <c r="BG23" s="241" t="str">
        <f>IF(ISBLANK('Measured Data'!CD17),"",'Measured Data'!CD17)</f>
        <v/>
      </c>
      <c r="BH23" s="241" t="str">
        <f>IF(ISBLANK('Measured Data'!CE17),"",'Measured Data'!CE17)</f>
        <v/>
      </c>
      <c r="BI23" s="241" t="str">
        <f>IF(ISBLANK('Measured Data'!CF17),"",'Measured Data'!CF17)</f>
        <v/>
      </c>
      <c r="BJ23" s="241" t="str">
        <f>IF(ISBLANK('Measured Data'!CG17),"",'Measured Data'!CG17)</f>
        <v/>
      </c>
      <c r="BK23" s="241" t="str">
        <f>IF(ISBLANK('Measured Data'!CH17),"",'Measured Data'!CH17)</f>
        <v/>
      </c>
      <c r="BL23" s="241" t="str">
        <f>IF(ISBLANK('Measured Data'!CI17),"",'Measured Data'!CI17)</f>
        <v/>
      </c>
      <c r="BM23" s="241" t="str">
        <f>IF(ISBLANK('Measured Data'!CJ17),"",'Measured Data'!CJ17)</f>
        <v/>
      </c>
      <c r="BN23" s="241">
        <f>IF(ISBLANK('In Process Calc.'!B16),"",ROUND('In Process Calc.'!B16,2))</f>
        <v>12.79</v>
      </c>
      <c r="BO23" s="241">
        <f>IF(ISBLANK('In Process Calc.'!C16),"",ROUND('In Process Calc.'!C16,2))</f>
        <v>306.88</v>
      </c>
      <c r="BP23" s="241">
        <f>IF(ISBLANK('In Process Calc.'!D16),"",'In Process Calc.'!D16)</f>
        <v>731.2</v>
      </c>
      <c r="BQ23" s="241">
        <f>IF(ISBLANK('In Process Calc.'!E16),"",'In Process Calc.'!E16)</f>
        <v>0</v>
      </c>
      <c r="BR23" s="241">
        <f>IF(ISBLANK('In Process Calc.'!G16),"",'In Process Calc.'!G16)</f>
        <v>0</v>
      </c>
      <c r="BS23" s="241">
        <f>IF(ISBLANK('In Process Calc.'!I16),"",'In Process Calc.'!I16)</f>
        <v>720.2</v>
      </c>
      <c r="BT23" s="241">
        <f>IF(ISBLANK('In Process Calc.'!J16),"",'In Process Calc.'!J16)</f>
        <v>833.45542807381185</v>
      </c>
      <c r="BU23" s="241">
        <f>IF(ISBLANK('In Process Calc.'!K16),"",'In Process Calc.'!K16)</f>
        <v>3124.0811553092194</v>
      </c>
      <c r="BV23" s="246">
        <f>IF(ISBLANK('In Process Calc.'!L16),"",'In Process Calc.'!L16)</f>
        <v>0</v>
      </c>
      <c r="BW23" s="246">
        <f>IF(ISBLANK('In Process Calc.'!M16),"",'In Process Calc.'!M16)</f>
        <v>701.50430000000017</v>
      </c>
      <c r="BX23" s="246" t="str">
        <f>IF(ISBLANK('In Process Calc.'!N16),"",'In Process Calc.'!N16)</f>
        <v/>
      </c>
      <c r="BY23" s="246" t="str">
        <f>IF(ISBLANK('In Process Calc.'!O16),"",'In Process Calc.'!O16)</f>
        <v/>
      </c>
      <c r="BZ23" s="246" t="str">
        <f>IF(ISBLANK('In Process Calc.'!P16),"",'In Process Calc.'!P16)</f>
        <v/>
      </c>
      <c r="CA23" s="246" t="str">
        <f>IF(ISBLANK('In Process Calc.'!Q16),"",'In Process Calc.'!Q16)</f>
        <v/>
      </c>
      <c r="CB23" s="246" t="str">
        <f>IF(ISBLANK('In Process Calc.'!R16),"",'In Process Calc.'!R16)</f>
        <v/>
      </c>
      <c r="CC23" s="246">
        <f>IF(ISBLANK('In Process Calc.'!S16),"",'In Process Calc.'!S16)</f>
        <v>31.364890238838715</v>
      </c>
      <c r="CD23" s="246">
        <f>IF(ISBLANK('In Process Calc.'!T16),"",'In Process Calc.'!T16)</f>
        <v>-0.15726876981538207</v>
      </c>
      <c r="CE23" s="246">
        <f>IF(ISBLANK('In Process Calc.'!U16),"",'In Process Calc.'!U16)</f>
        <v>-0.86952955897115958</v>
      </c>
      <c r="CF23" s="246" t="str">
        <f>IF(ISBLANK('In Process Calc.'!V16),"",'In Process Calc.'!V16)</f>
        <v/>
      </c>
      <c r="CG23" s="246" t="str">
        <f>IF(ISBLANK('In Process Calc.'!W16),"",'In Process Calc.'!W16)</f>
        <v/>
      </c>
      <c r="CH23" s="246" t="str">
        <f>IF(ISBLANK('In Process Calc.'!X16),"",'In Process Calc.'!X16)</f>
        <v/>
      </c>
      <c r="CI23" s="246">
        <f>IF(ISBLANK('In Process Calc.'!Y16),"",'In Process Calc.'!Y16)</f>
        <v>-0.83767779292732492</v>
      </c>
      <c r="CJ23" s="246" t="str">
        <f>IF(ISBLANK('In Process Calc.'!Z16),"",'In Process Calc.'!Z16)</f>
        <v/>
      </c>
      <c r="CK23" s="246" t="str">
        <f>IF(ISBLANK('In Process Calc.'!AA16),"",'In Process Calc.'!AA16)</f>
        <v/>
      </c>
      <c r="CL23" s="246" t="str">
        <f>IF(ISBLANK('In Process Calc.'!AB16),"",'In Process Calc.'!AB16)</f>
        <v/>
      </c>
      <c r="CM23" s="246">
        <f>IF(ISBLANK('In Process Calc.'!AC16),"",'In Process Calc.'!AC16)</f>
        <v>7.4962779999999993</v>
      </c>
      <c r="CN23" s="246" t="str">
        <f>IF(ISBLANK('In Process Calc.'!AD16),"",'In Process Calc.'!AD16)</f>
        <v/>
      </c>
      <c r="CO23" s="246" t="str">
        <f>IF(ISBLANK('In Process Calc.'!AE16),"",'In Process Calc.'!AE16)</f>
        <v/>
      </c>
      <c r="CP23" s="246" t="str">
        <f>IF(ISBLANK('In Process Calc.'!AF16),"",'In Process Calc.'!AF16)</f>
        <v/>
      </c>
      <c r="CQ23" s="246" t="str">
        <f>IF(ISBLANK('In Process Calc.'!AG16),"",'In Process Calc.'!AG16)</f>
        <v/>
      </c>
      <c r="CR23" s="246" t="str">
        <f>IF(ISBLANK('In Process Calc.'!AH16),"",'In Process Calc.'!AH16)</f>
        <v/>
      </c>
      <c r="CS23" s="246" t="str">
        <f>IF(ISBLANK('In Process Calc.'!AI16),"",'In Process Calc.'!AI16)</f>
        <v/>
      </c>
      <c r="CT23" s="246" t="str">
        <f>IF(ISBLANK('In Process Calc.'!AJ16),"",'In Process Calc.'!AJ16)</f>
        <v/>
      </c>
      <c r="CU23" s="246">
        <f>IF(ISBLANK('In Process Calc.'!AK16),"",'In Process Calc.'!AK16)</f>
        <v>0</v>
      </c>
      <c r="CV23" s="246" t="str">
        <f>IF(ISBLANK('In Process Calc.'!AL16),"",'In Process Calc.'!AL16)</f>
        <v/>
      </c>
      <c r="CW23" s="246" t="str">
        <f>IF(ISBLANK('In Process Calc.'!AM16),"",'In Process Calc.'!AM16)</f>
        <v/>
      </c>
      <c r="CX23" s="246" t="str">
        <f>IF(ISBLANK('In Process Calc.'!AN16),"",'In Process Calc.'!AN16)</f>
        <v/>
      </c>
      <c r="CY23" s="246">
        <f>IF(ISBLANK('In Process Calc.'!AO16),"",'In Process Calc.'!AO16)</f>
        <v>0</v>
      </c>
      <c r="CZ23" s="246">
        <f>IF(ISBLANK('In Process Calc.'!AP16),"",'In Process Calc.'!AP16)</f>
        <v>0</v>
      </c>
      <c r="DA23" s="246">
        <f>IF(ISBLANK('In Process Calc.'!AQ16),"",'In Process Calc.'!AQ16)</f>
        <v>-2.0993845253766933E-3</v>
      </c>
      <c r="DB23" s="246">
        <f>IF(ISBLANK('In Process Calc.'!AR16),"",'In Process Calc.'!AR16)</f>
        <v>-1.4880388293113482E-3</v>
      </c>
      <c r="DC23" s="246">
        <f>IF(ISBLANK('In Process Calc.'!AS16),"",'In Process Calc.'!AS16)</f>
        <v>6.1134569606534502E-4</v>
      </c>
      <c r="DD23" s="246">
        <f>IF(ISBLANK('In Process Calc.'!AT16),"",'In Process Calc.'!AT16)</f>
        <v>1.4288601204194493</v>
      </c>
      <c r="DE23" s="246" t="str">
        <f>IF(ISBLANK('In Process Calc.'!AU16),"",'In Process Calc.'!AU16)</f>
        <v/>
      </c>
      <c r="DF23" s="246" t="str">
        <f>IF(ISBLANK('In Process Calc.'!AV16),"",'In Process Calc.'!AV16)</f>
        <v/>
      </c>
      <c r="DG23" s="246" t="str">
        <f>IF(ISBLANK('In Process Calc.'!AW16),"",'In Process Calc.'!AW16)</f>
        <v/>
      </c>
      <c r="DH23" s="246" t="str">
        <f>IF(ISBLANK('In Process Calc.'!AX16),"",'In Process Calc.'!AX16)</f>
        <v/>
      </c>
      <c r="DI23" s="246" t="str">
        <f>IF(ISBLANK('In Process Calc.'!AY16),"",'In Process Calc.'!AY16)</f>
        <v/>
      </c>
      <c r="DJ23" s="246">
        <f>IF(ISBLANK('In Process Calc.'!AZ16),"",'In Process Calc.'!AZ16)</f>
        <v>3.4880300817475236E-2</v>
      </c>
      <c r="DK23" s="246">
        <f>IF(ISBLANK('In Process Calc.'!BA16),"",'In Process Calc.'!BA16)</f>
        <v>2.2858173704260348E-3</v>
      </c>
      <c r="DL23" s="246">
        <f>IF(ISBLANK('In Process Calc.'!BB16),"",'In Process Calc.'!BB16)</f>
        <v>-1.9578199060888428E-3</v>
      </c>
      <c r="DM23" s="246" t="str">
        <f>IF(ISBLANK('In Process Calc.'!BC16),"",'In Process Calc.'!BC16)</f>
        <v/>
      </c>
      <c r="DN23" s="246" t="str">
        <f>IF(ISBLANK('In Process Calc.'!BD16),"",'In Process Calc.'!BD16)</f>
        <v/>
      </c>
      <c r="DO23" s="246" t="str">
        <f>IF(ISBLANK('In Process Calc.'!BE16),"",'In Process Calc.'!BE16)</f>
        <v/>
      </c>
      <c r="DP23" s="246">
        <f>IF(ISBLANK('In Process Calc.'!BF16),"",'In Process Calc.'!BF16)</f>
        <v>-1.211416387746787E-2</v>
      </c>
      <c r="DQ23" s="246" t="str">
        <f>IF(ISBLANK('In Process Calc.'!BG16),"",'In Process Calc.'!BG16)</f>
        <v/>
      </c>
      <c r="DR23" s="246" t="str">
        <f>IF(ISBLANK('In Process Calc.'!BH16),"",'In Process Calc.'!BH16)</f>
        <v/>
      </c>
      <c r="DS23" s="246" t="str">
        <f>IF(ISBLANK('In Process Calc.'!BI16),"",'In Process Calc.'!BI16)</f>
        <v/>
      </c>
      <c r="DT23" s="246">
        <f>IF(ISBLANK('In Process Calc.'!BJ16),"",'In Process Calc.'!BJ16)</f>
        <v>6.1258839212440111E-3</v>
      </c>
      <c r="DU23" s="246" t="str">
        <f>IF(ISBLANK('In Process Calc.'!BK16),"",'In Process Calc.'!BK16)</f>
        <v/>
      </c>
      <c r="DV23" s="246" t="str">
        <f>IF(ISBLANK('In Process Calc.'!BL16),"",'In Process Calc.'!BL16)</f>
        <v/>
      </c>
      <c r="DW23" s="246" t="str">
        <f>IF(ISBLANK('In Process Calc.'!BM16),"",'In Process Calc.'!BM16)</f>
        <v/>
      </c>
      <c r="DX23" s="246" t="str">
        <f>IF(ISBLANK('In Process Calc.'!BN16),"",'In Process Calc.'!BN16)</f>
        <v/>
      </c>
      <c r="DY23" s="246" t="str">
        <f>IF(ISBLANK('In Process Calc.'!BO16),"",'In Process Calc.'!BO16)</f>
        <v/>
      </c>
      <c r="DZ23" s="246" t="str">
        <f>IF(ISBLANK('In Process Calc.'!BP16),"",'In Process Calc.'!BP16)</f>
        <v/>
      </c>
      <c r="EA23" s="246" t="str">
        <f>IF(ISBLANK('In Process Calc.'!BQ16),"",'In Process Calc.'!BQ16)</f>
        <v/>
      </c>
      <c r="EB23" s="246">
        <f>IF(ISBLANK('In Process Calc.'!BR16),"",'In Process Calc.'!BR16)</f>
        <v>0</v>
      </c>
      <c r="EC23" s="246" t="str">
        <f>IF(ISBLANK('In Process Calc.'!BS16),"",'In Process Calc.'!BS16)</f>
        <v/>
      </c>
      <c r="ED23" s="246" t="str">
        <f>IF(ISBLANK('In Process Calc.'!BT16),"",'In Process Calc.'!BT16)</f>
        <v/>
      </c>
      <c r="EE23" s="246" t="str">
        <f>IF(ISBLANK('In Process Calc.'!BU16),"",'In Process Calc.'!BU16)</f>
        <v/>
      </c>
      <c r="EF23" s="246" t="str">
        <f>IF(ISBLANK('In Process Calc.'!BV16),"",'In Process Calc.'!BV16)</f>
        <v/>
      </c>
      <c r="EG23" s="246">
        <f>IF(ISBLANK('In Process Calc.'!BW16),"",'In Process Calc.'!BW16)</f>
        <v>-0.34730674889703367</v>
      </c>
      <c r="EH23" s="246">
        <f>IF(ISBLANK('In Process Calc.'!BX16),"",'In Process Calc.'!BX16)</f>
        <v>0</v>
      </c>
      <c r="EI23" s="246">
        <f>IF(ISBLANK('In Process Calc.'!BY16),"",'In Process Calc.'!BY16)</f>
        <v>6.5533189704626252E-2</v>
      </c>
      <c r="EJ23" s="246">
        <f>IF(ISBLANK('In Process Calc.'!BZ16),"",'In Process Calc.'!BZ16)</f>
        <v>2.6799533508235864</v>
      </c>
      <c r="EK23" s="246">
        <f>IF(ISBLANK('Post Process Calc.'!A23),"",'Post Process Calc.'!A23)</f>
        <v>0.52453625347852706</v>
      </c>
      <c r="EL23" s="246" t="str">
        <f>IF(ISBLANK('Post Process Calc.'!B23),"",'Post Process Calc.'!B23)</f>
        <v/>
      </c>
      <c r="EM23" s="246">
        <f>IF(ISBLANK('Post Process Calc.'!C23),"",'Post Process Calc.'!C23)</f>
        <v>0.13382360947647187</v>
      </c>
      <c r="EN23" s="246">
        <f>IF(ISBLANK('Post Process Calc.'!D23),"",'Post Process Calc.'!D23)</f>
        <v>5.6054152055371433E-2</v>
      </c>
      <c r="EO23" s="246">
        <f>IF(ISBLANK('Post Process Calc.'!E23),"",'Post Process Calc.'!E23)</f>
        <v>-2.7874198640292737E-3</v>
      </c>
      <c r="EP23" s="246">
        <f>IF(ISBLANK('Post Process Calc.'!F23),"",'Post Process Calc.'!F23)</f>
        <v>3.6527345996929576E-2</v>
      </c>
      <c r="EQ23" s="246">
        <f>IF(ISBLANK('Post Process Calc.'!G23),"",'Post Process Calc.'!G23)</f>
        <v>-1.131256249332089E-3</v>
      </c>
      <c r="ER23" s="246" t="str">
        <f>IF(ISBLANK('Post Process Calc.'!H23),"",'Post Process Calc.'!H23)</f>
        <v/>
      </c>
      <c r="ES23" s="246" t="str">
        <f>IF(ISBLANK('Post Process Calc.'!I23),"",'Post Process Calc.'!I23)</f>
        <v/>
      </c>
      <c r="ET23" s="246" t="str">
        <f>IF(ISBLANK('Post Process Calc.'!J23),"",'Post Process Calc.'!J23)</f>
        <v/>
      </c>
      <c r="EU23" s="246" t="str">
        <f>IF(ISBLANK('Post Process Calc.'!K23),"",'Post Process Calc.'!K23)</f>
        <v/>
      </c>
      <c r="EV23" s="246" t="str">
        <f>IF(ISBLANK('Post Process Calc.'!L23),"",'Post Process Calc.'!L23)</f>
        <v/>
      </c>
      <c r="EW23" s="246" t="str">
        <f>IF(ISBLANK('Post Process Calc.'!M23),"",'Post Process Calc.'!M23)</f>
        <v/>
      </c>
      <c r="EX23" s="246" t="str">
        <f>IF(ISBLANK('Post Process Calc.'!N23),"",'Post Process Calc.'!N23)</f>
        <v/>
      </c>
      <c r="EY23" s="246" t="str">
        <f>IF(ISBLANK('Post Process Calc.'!O23),"",'Post Process Calc.'!O23)</f>
        <v/>
      </c>
      <c r="EZ23" s="246" t="str">
        <f>IF(ISBLANK('Post Process Calc.'!P23),"",'Post Process Calc.'!P23)</f>
        <v/>
      </c>
      <c r="FA23" s="246" t="str">
        <f>IF(ISBLANK('Post Process Calc.'!Q23),"",'Post Process Calc.'!Q23)</f>
        <v/>
      </c>
      <c r="FB23" s="246" t="str">
        <f>IF(ISBLANK('Post Process Calc.'!R23),"",'Post Process Calc.'!R23)</f>
        <v/>
      </c>
      <c r="FC23" s="246" t="str">
        <f>IF(ISBLANK('Post Process Calc.'!S23),"",'Post Process Calc.'!S23)</f>
        <v/>
      </c>
      <c r="FD23" s="246" t="str">
        <f>IF(ISBLANK('Post Process Calc.'!T23),"",'Post Process Calc.'!T23)</f>
        <v/>
      </c>
      <c r="FE23" s="246" t="str">
        <f>IF(ISBLANK('Post Process Calc.'!U23),"",'Post Process Calc.'!U23)</f>
        <v/>
      </c>
      <c r="FF23" s="246" t="str">
        <f>IF(ISBLANK('Post Process Calc.'!V23),"",'Post Process Calc.'!V23)</f>
        <v/>
      </c>
      <c r="FG23" s="246" t="str">
        <f>IF(ISBLANK('Post Process Calc.'!W23),"",'Post Process Calc.'!W23)</f>
        <v/>
      </c>
      <c r="FH23" s="246" t="str">
        <f>IF(ISBLANK('Post Process Calc.'!X23),"",'Post Process Calc.'!X23)</f>
        <v/>
      </c>
      <c r="FI23" s="246" t="str">
        <f>IF(ISBLANK('Post Process Calc.'!Y23),"",'Post Process Calc.'!Y23)</f>
        <v/>
      </c>
      <c r="FJ23" s="246" t="str">
        <f>IF(ISBLANK('Post Process Calc.'!Z23),"",'Post Process Calc.'!Z23)</f>
        <v/>
      </c>
      <c r="FK23" s="246" t="str">
        <f>IF(ISBLANK('Post Process Calc.'!AA23),"",'Post Process Calc.'!AA23)</f>
        <v/>
      </c>
      <c r="FL23" s="246" t="str">
        <f>IF(ISBLANK('Post Process Calc.'!AB23),"",'Post Process Calc.'!AB23)</f>
        <v/>
      </c>
      <c r="FM23" s="246" t="str">
        <f>IF(ISBLANK('Post Process Calc.'!AC23),"",'Post Process Calc.'!AC23)</f>
        <v/>
      </c>
      <c r="FN23" s="246" t="str">
        <f>IF(ISBLANK('Post Process Calc.'!AD23),"",'Post Process Calc.'!AD23)</f>
        <v/>
      </c>
      <c r="FO23" s="246" t="str">
        <f>IF(ISBLANK('Post Process Calc.'!AE23),"",'Post Process Calc.'!AE23)</f>
        <v/>
      </c>
      <c r="FP23" s="246" t="str">
        <f>IF(ISBLANK('Post Process Calc.'!AF23),"",'Post Process Calc.'!AF23)</f>
        <v/>
      </c>
      <c r="FQ23" s="246" t="str">
        <f>IF(ISBLANK('Post Process Calc.'!AG23),"",'Post Process Calc.'!AG23)</f>
        <v/>
      </c>
      <c r="FR23" s="246" t="str">
        <f>IF(ISBLANK('Post Process Calc.'!AH23),"",'Post Process Calc.'!AH23)</f>
        <v/>
      </c>
      <c r="FS23" s="246" t="str">
        <f>IF(ISBLANK('Post Process Calc.'!AI23),"",'Post Process Calc.'!AI23)</f>
        <v/>
      </c>
    </row>
    <row r="24" spans="1:175" x14ac:dyDescent="0.15">
      <c r="A24" s="241" t="str">
        <f>IF('Measured Data'!B18&lt;&gt;0,'Measured Data'!$B$1,"")</f>
        <v>NIIMBL-FB01-B3</v>
      </c>
      <c r="B24" s="241">
        <f>IF(ISBLANK('Measured Data'!A18),"",'Measured Data'!A18)</f>
        <v>11</v>
      </c>
      <c r="C24" s="248">
        <f>IF(ISBLANK('Measured Data'!B18),"",'Measured Data'!B18)</f>
        <v>43711</v>
      </c>
      <c r="D24" s="249">
        <f>IF(ISBLANK('Measured Data'!C18),"",'Measured Data'!C18)</f>
        <v>0.4458333333333333</v>
      </c>
      <c r="E24" s="241">
        <f>IF(ISBLANK('Measured Data'!D18),"",'Measured Data'!D18)</f>
        <v>11</v>
      </c>
      <c r="F24" s="241" t="str">
        <f>IF(ISBLANK('Measured Data'!E18),"",'Measured Data'!E18)</f>
        <v/>
      </c>
      <c r="G24" s="241" t="str">
        <f>IF(ISBLANK('Measured Data'!G18),"",'Measured Data'!G18)</f>
        <v/>
      </c>
      <c r="H24" s="241">
        <f>IF(ISBLANK('Measured Data'!H18),"",'Measured Data'!H18)</f>
        <v>4.0796702934265134</v>
      </c>
      <c r="I24" s="241">
        <f>IF(ISBLANK('Measured Data'!I18),"",'Measured Data'!I18)</f>
        <v>0.16975965589714104</v>
      </c>
      <c r="J24" s="241">
        <f>IF(ISBLANK('Measured Data'!J18),"",'Measured Data'!J18)</f>
        <v>4.2494299493236545</v>
      </c>
      <c r="K24" s="241">
        <f>IF(ISBLANK('Measured Data'!K18),"",'Measured Data'!K18)</f>
        <v>96.005119323730469</v>
      </c>
      <c r="L24" s="241">
        <f>IF(ISBLANK('Measured Data'!L18),"",'Measured Data'!L18)</f>
        <v>7.0010000000000003</v>
      </c>
      <c r="M24" s="241">
        <f>IF(ISBLANK('Measured Data'!M18),"",'Measured Data'!M18)</f>
        <v>30.5</v>
      </c>
      <c r="N24" s="241" t="str">
        <f>IF(ISBLANK('Measured Data'!N18),"",'Measured Data'!N18)</f>
        <v/>
      </c>
      <c r="O24" s="241" t="str">
        <f>IF(ISBLANK('Measured Data'!O18),"",'Measured Data'!O18)</f>
        <v/>
      </c>
      <c r="P24" s="241" t="str">
        <f>IF(ISBLANK('Measured Data'!P18),"",'Measured Data'!P18)</f>
        <v/>
      </c>
      <c r="Q24" s="241" t="str">
        <f>IF(ISBLANK('Measured Data'!Q18),"",'Measured Data'!Q18)</f>
        <v/>
      </c>
      <c r="R24" s="241">
        <f>IF(ISBLANK('Measured Data'!R18),"",'Measured Data'!R18)</f>
        <v>351</v>
      </c>
      <c r="S24" s="241">
        <f>IF(ISBLANK('Measured Data'!S18),"",'Measured Data'!S18)</f>
        <v>668.6</v>
      </c>
      <c r="T24" s="241" t="str">
        <f>IF(ISBLANK('Measured Data'!T18),"",'Measured Data'!T18)</f>
        <v/>
      </c>
      <c r="U24" s="241" t="str">
        <f>IF(ISBLANK('Measured Data'!U18),"",'Measured Data'!U18)</f>
        <v/>
      </c>
      <c r="V24" s="241" t="str">
        <f>IF(ISBLANK('Measured Data'!V18),"",'Measured Data'!V18)</f>
        <v/>
      </c>
      <c r="W24" s="241" t="str">
        <f>IF(ISBLANK('Measured Data'!W18),"",'Measured Data'!W18)</f>
        <v/>
      </c>
      <c r="X24" s="241" t="str">
        <f>IF(ISBLANK('Measured Data'!X18),"",'Measured Data'!X18)</f>
        <v/>
      </c>
      <c r="Y24" s="241">
        <f>IF(ISBLANK('Measured Data'!Y18),"",'Measured Data'!Y18)</f>
        <v>13.777777777777779</v>
      </c>
      <c r="Z24" s="241">
        <f>IF(ISBLANK('Measured Data'!Z18),"",'Measured Data'!Z18)</f>
        <v>0.37</v>
      </c>
      <c r="AA24" s="241">
        <f>IF(ISBLANK('Measured Data'!AA18),"",'Measured Data'!AA18)</f>
        <v>3.03</v>
      </c>
      <c r="AB24" s="241" t="str">
        <f>IF(ISBLANK('Measured Data'!AB18),"",'Measured Data'!AB18)</f>
        <v/>
      </c>
      <c r="AC24" s="241" t="str">
        <f>IF(ISBLANK('Measured Data'!AC18),"",'Measured Data'!AC18)</f>
        <v/>
      </c>
      <c r="AD24" s="241" t="str">
        <f>IF(ISBLANK('Measured Data'!AD18),"",'Measured Data'!AD18)</f>
        <v/>
      </c>
      <c r="AE24" s="241">
        <f>IF(ISBLANK('Measured Data'!AE18),"",'Measured Data'!AE18)</f>
        <v>1.1101243339253999</v>
      </c>
      <c r="AF24" s="241" t="str">
        <f>IF(ISBLANK('Measured Data'!AF18),"",'Measured Data'!AF18)</f>
        <v/>
      </c>
      <c r="AG24" s="241" t="str">
        <f>IF(ISBLANK('Measured Data'!AG18),"",'Measured Data'!AG18)</f>
        <v/>
      </c>
      <c r="AH24" s="241" t="str">
        <f>IF(ISBLANK('Measured Data'!AH18),"",'Measured Data'!AH18)</f>
        <v/>
      </c>
      <c r="AI24" s="241">
        <f>IF(ISBLANK('Measured Data'!AI18),"",'Measured Data'!AI18)</f>
        <v>8.68</v>
      </c>
      <c r="AJ24" s="241" t="str">
        <f>IF(ISBLANK('Measured Data'!AJ18),"",'Measured Data'!AJ18)</f>
        <v/>
      </c>
      <c r="AK24" s="241" t="str">
        <f>IF(ISBLANK('Measured Data'!AK18),"",'Measured Data'!AK18)</f>
        <v/>
      </c>
      <c r="AL24" s="241" t="str">
        <f>IF(ISBLANK('Measured Data'!AL18),"",'Measured Data'!AL18)</f>
        <v/>
      </c>
      <c r="AM24" s="241" t="str">
        <f>IF(ISBLANK('Measured Data'!AM18),"",'Measured Data'!AM18)</f>
        <v/>
      </c>
      <c r="AN24" s="241" t="str">
        <f>IF(ISBLANK('Measured Data'!AN18),"",'Measured Data'!AN18)</f>
        <v/>
      </c>
      <c r="AO24" s="241" t="str">
        <f>IF(ISBLANK('Measured Data'!AO18),"",'Measured Data'!AO18)</f>
        <v/>
      </c>
      <c r="AP24" s="241" t="str">
        <f>IF(ISBLANK('Measured Data'!AP18),"",'Measured Data'!AP18)</f>
        <v/>
      </c>
      <c r="AQ24" s="241" t="str">
        <f>IF(ISBLANK('Measured Data'!BN18),"",'Measured Data'!BN18)</f>
        <v/>
      </c>
      <c r="AR24" s="241" t="str">
        <f>IF(ISBLANK('Measured Data'!BO18),"",'Measured Data'!BO18)</f>
        <v/>
      </c>
      <c r="AS24" s="241" t="str">
        <f>IF(ISBLANK('Measured Data'!BP18),"",'Measured Data'!BP18)</f>
        <v/>
      </c>
      <c r="AT24" s="241" t="str">
        <f>IF(ISBLANK('Measured Data'!BQ18),"",'Measured Data'!BQ18)</f>
        <v/>
      </c>
      <c r="AU24" s="241" t="str">
        <f>IF(ISBLANK('Measured Data'!BR18),"",'Measured Data'!BR18)</f>
        <v/>
      </c>
      <c r="AV24" s="241" t="str">
        <f>IF(ISBLANK('Measured Data'!BS18),"",'Measured Data'!BS18)</f>
        <v/>
      </c>
      <c r="AW24" s="241" t="str">
        <f>IF(ISBLANK('Measured Data'!BT18),"",'Measured Data'!BT18)</f>
        <v/>
      </c>
      <c r="AX24" s="241" t="str">
        <f>IF(ISBLANK('Measured Data'!BU18),"",'Measured Data'!BU18)</f>
        <v/>
      </c>
      <c r="AY24" s="241" t="str">
        <f>IF(ISBLANK('Measured Data'!BV18),"",'Measured Data'!BV18)</f>
        <v/>
      </c>
      <c r="AZ24" s="241" t="str">
        <f>IF(ISBLANK('Measured Data'!BW18),"",'Measured Data'!BW18)</f>
        <v/>
      </c>
      <c r="BA24" s="241" t="str">
        <f>IF(ISBLANK('Measured Data'!BX18),"",'Measured Data'!BX18)</f>
        <v/>
      </c>
      <c r="BB24" s="241" t="str">
        <f>IF(ISBLANK('Measured Data'!BY18),"",'Measured Data'!BY18)</f>
        <v/>
      </c>
      <c r="BC24" s="241" t="str">
        <f>IF(ISBLANK('Measured Data'!BZ18),"",'Measured Data'!BZ18)</f>
        <v/>
      </c>
      <c r="BD24" s="241" t="str">
        <f>IF(ISBLANK('Measured Data'!CA18),"",'Measured Data'!CA18)</f>
        <v/>
      </c>
      <c r="BE24" s="241" t="str">
        <f>IF(ISBLANK('Measured Data'!CB18),"",'Measured Data'!CB18)</f>
        <v/>
      </c>
      <c r="BF24" s="241" t="str">
        <f>IF(ISBLANK('Measured Data'!CC18),"",'Measured Data'!CC18)</f>
        <v/>
      </c>
      <c r="BG24" s="241" t="str">
        <f>IF(ISBLANK('Measured Data'!CD18),"",'Measured Data'!CD18)</f>
        <v/>
      </c>
      <c r="BH24" s="241" t="str">
        <f>IF(ISBLANK('Measured Data'!CE18),"",'Measured Data'!CE18)</f>
        <v/>
      </c>
      <c r="BI24" s="241" t="str">
        <f>IF(ISBLANK('Measured Data'!CF18),"",'Measured Data'!CF18)</f>
        <v/>
      </c>
      <c r="BJ24" s="241" t="str">
        <f>IF(ISBLANK('Measured Data'!CG18),"",'Measured Data'!CG18)</f>
        <v/>
      </c>
      <c r="BK24" s="241" t="str">
        <f>IF(ISBLANK('Measured Data'!CH18),"",'Measured Data'!CH18)</f>
        <v/>
      </c>
      <c r="BL24" s="241" t="str">
        <f>IF(ISBLANK('Measured Data'!CI18),"",'Measured Data'!CI18)</f>
        <v/>
      </c>
      <c r="BM24" s="241" t="str">
        <f>IF(ISBLANK('Measured Data'!CJ18),"",'Measured Data'!CJ18)</f>
        <v/>
      </c>
      <c r="BN24" s="241">
        <f>IF(ISBLANK('In Process Calc.'!B17),"",ROUND('In Process Calc.'!B17,2))</f>
        <v>14</v>
      </c>
      <c r="BO24" s="241">
        <f>IF(ISBLANK('In Process Calc.'!C17),"",ROUND('In Process Calc.'!C17,2))</f>
        <v>335.93</v>
      </c>
      <c r="BP24" s="241">
        <f>IF(ISBLANK('In Process Calc.'!D17),"",'In Process Calc.'!D17)</f>
        <v>720.2</v>
      </c>
      <c r="BQ24" s="241">
        <f>IF(ISBLANK('In Process Calc.'!E17),"",'In Process Calc.'!E17)</f>
        <v>0</v>
      </c>
      <c r="BR24" s="241">
        <f>IF(ISBLANK('In Process Calc.'!G17),"",'In Process Calc.'!G17)</f>
        <v>0</v>
      </c>
      <c r="BS24" s="241">
        <f>IF(ISBLANK('In Process Calc.'!I17),"",'In Process Calc.'!I17)</f>
        <v>709.2</v>
      </c>
      <c r="BT24" s="241">
        <f>IF(ISBLANK('In Process Calc.'!J17),"",'In Process Calc.'!J17)</f>
        <v>949.78866766516455</v>
      </c>
      <c r="BU24" s="241">
        <f>IF(ISBLANK('In Process Calc.'!K17),"",'In Process Calc.'!K17)</f>
        <v>2970.4750374884793</v>
      </c>
      <c r="BV24" s="246">
        <f>IF(ISBLANK('In Process Calc.'!L17),"",'In Process Calc.'!L17)</f>
        <v>0</v>
      </c>
      <c r="BW24" s="246">
        <f>IF(ISBLANK('In Process Calc.'!M17),"",'In Process Calc.'!M17)</f>
        <v>722.57015000000013</v>
      </c>
      <c r="BX24" s="246">
        <f>IF(ISBLANK('In Process Calc.'!N17),"",'In Process Calc.'!N17)</f>
        <v>2.4909278791358624E-2</v>
      </c>
      <c r="BY24" s="246">
        <f>IF(ISBLANK('In Process Calc.'!O17),"",'In Process Calc.'!O17)</f>
        <v>0.75660780711825582</v>
      </c>
      <c r="BZ24" s="246">
        <f>IF(ISBLANK('In Process Calc.'!P17),"",'In Process Calc.'!P17)</f>
        <v>5.600682864062974</v>
      </c>
      <c r="CA24" s="246">
        <f>IF(ISBLANK('In Process Calc.'!Q17),"",'In Process Calc.'!Q17)</f>
        <v>5.2977681616707972</v>
      </c>
      <c r="CB24" s="246">
        <f>IF(ISBLANK('In Process Calc.'!R17),"",'In Process Calc.'!R17)</f>
        <v>0.95625723684210517</v>
      </c>
      <c r="CC24" s="246">
        <f>IF(ISBLANK('In Process Calc.'!S17),"",'In Process Calc.'!S17)</f>
        <v>35.60606801661649</v>
      </c>
      <c r="CD24" s="246">
        <f>IF(ISBLANK('In Process Calc.'!T17),"",'In Process Calc.'!T17)</f>
        <v>-0.2004807698153821</v>
      </c>
      <c r="CE24" s="246">
        <f>IF(ISBLANK('In Process Calc.'!U17),"",'In Process Calc.'!U17)</f>
        <v>-0.58865155897115962</v>
      </c>
      <c r="CF24" s="246">
        <f>IF(ISBLANK('In Process Calc.'!V17),"",'In Process Calc.'!V17)</f>
        <v>-2.8504612311620909</v>
      </c>
      <c r="CG24" s="246">
        <f>IF(ISBLANK('In Process Calc.'!W17),"",'In Process Calc.'!W17)</f>
        <v>0.66052690162677585</v>
      </c>
      <c r="CH24" s="246">
        <f>IF(ISBLANK('In Process Calc.'!X17),"",'In Process Calc.'!X17)</f>
        <v>1.4169367995730728</v>
      </c>
      <c r="CI24" s="246">
        <f>IF(ISBLANK('In Process Calc.'!Y17),"",'In Process Calc.'!Y17)</f>
        <v>-0.35797086575148124</v>
      </c>
      <c r="CJ24" s="246">
        <f>IF(ISBLANK('In Process Calc.'!Z17),"",'In Process Calc.'!Z17)</f>
        <v>2.786144087824959</v>
      </c>
      <c r="CK24" s="246">
        <f>IF(ISBLANK('In Process Calc.'!AA17),"",'In Process Calc.'!AA17)</f>
        <v>1.3301047282793579</v>
      </c>
      <c r="CL24" s="246">
        <f>IF(ISBLANK('In Process Calc.'!AB17),"",'In Process Calc.'!AB17)</f>
        <v>0.41018697503177637</v>
      </c>
      <c r="CM24" s="246">
        <f>IF(ISBLANK('In Process Calc.'!AC17),"",'In Process Calc.'!AC17)</f>
        <v>7.8275700000000006</v>
      </c>
      <c r="CN24" s="246">
        <f>IF(ISBLANK('In Process Calc.'!AD17),"",'In Process Calc.'!AD17)</f>
        <v>0.63768374301407538</v>
      </c>
      <c r="CO24" s="246">
        <f>IF(ISBLANK('In Process Calc.'!AE17),"",'In Process Calc.'!AE17)</f>
        <v>0.97109292850441054</v>
      </c>
      <c r="CP24" s="246">
        <f>IF(ISBLANK('In Process Calc.'!AF17),"",'In Process Calc.'!AF17)</f>
        <v>4.5296895927272978</v>
      </c>
      <c r="CQ24" s="246">
        <f>IF(ISBLANK('In Process Calc.'!AG17),"",'In Process Calc.'!AG17)</f>
        <v>1.2454303964716169</v>
      </c>
      <c r="CR24" s="246">
        <f>IF(ISBLANK('In Process Calc.'!AH17),"",'In Process Calc.'!AH17)</f>
        <v>0.33823660353710883</v>
      </c>
      <c r="CS24" s="246">
        <f>IF(ISBLANK('In Process Calc.'!AI17),"",'In Process Calc.'!AI17)</f>
        <v>0.24778175297612418</v>
      </c>
      <c r="CT24" s="246">
        <f>IF(ISBLANK('In Process Calc.'!AJ17),"",'In Process Calc.'!AJ17)</f>
        <v>1.8229034554759553</v>
      </c>
      <c r="CU24" s="246">
        <f>IF(ISBLANK('In Process Calc.'!AK17),"",'In Process Calc.'!AK17)</f>
        <v>0</v>
      </c>
      <c r="CV24" s="246">
        <f>IF(ISBLANK('In Process Calc.'!AL17),"",'In Process Calc.'!AL17)</f>
        <v>29.181457641093868</v>
      </c>
      <c r="CW24" s="246">
        <f>IF(ISBLANK('In Process Calc.'!AM17),"",'In Process Calc.'!AM17)</f>
        <v>37.033936919885221</v>
      </c>
      <c r="CX24" s="246">
        <f>IF(ISBLANK('In Process Calc.'!AN17),"",'In Process Calc.'!AN17)</f>
        <v>127.59345678984033</v>
      </c>
      <c r="CY24" s="246">
        <f>IF(ISBLANK('In Process Calc.'!AO17),"",'In Process Calc.'!AO17)</f>
        <v>0</v>
      </c>
      <c r="CZ24" s="246">
        <f>IF(ISBLANK('In Process Calc.'!AP17),"",'In Process Calc.'!AP17)</f>
        <v>0</v>
      </c>
      <c r="DA24" s="246">
        <f>IF(ISBLANK('In Process Calc.'!AQ17),"",'In Process Calc.'!AQ17)</f>
        <v>-1.9814422393623185E-3</v>
      </c>
      <c r="DB24" s="246">
        <f>IF(ISBLANK('In Process Calc.'!AR17),"",'In Process Calc.'!AR17)</f>
        <v>-2.2139620392550956E-3</v>
      </c>
      <c r="DC24" s="246">
        <f>IF(ISBLANK('In Process Calc.'!AS17),"",'In Process Calc.'!AS17)</f>
        <v>-2.3251979989277703E-4</v>
      </c>
      <c r="DD24" s="246">
        <f>IF(ISBLANK('In Process Calc.'!AT17),"",'In Process Calc.'!AT17)</f>
        <v>0.27173894887951339</v>
      </c>
      <c r="DE24" s="246">
        <f>IF(ISBLANK('In Process Calc.'!AU17),"",'In Process Calc.'!AU17)</f>
        <v>8.8411049398674692E-4</v>
      </c>
      <c r="DF24" s="246">
        <f>IF(ISBLANK('In Process Calc.'!AV17),"",'In Process Calc.'!AV17)</f>
        <v>8.1890297469144988E-4</v>
      </c>
      <c r="DG24" s="246">
        <f>IF(ISBLANK('In Process Calc.'!AW17),"",'In Process Calc.'!AW17)</f>
        <v>1.77524878458025E-3</v>
      </c>
      <c r="DH24" s="246">
        <f>IF(ISBLANK('In Process Calc.'!AX17),"",'In Process Calc.'!AX17)</f>
        <v>8.7625599596066715E-3</v>
      </c>
      <c r="DI24" s="246">
        <f>IF(ISBLANK('In Process Calc.'!AY17),"",'In Process Calc.'!AY17)</f>
        <v>4.6421496273286837E-4</v>
      </c>
      <c r="DJ24" s="246">
        <f>IF(ISBLANK('In Process Calc.'!AZ17),"",'In Process Calc.'!AZ17)</f>
        <v>5.4709076127689396E-2</v>
      </c>
      <c r="DK24" s="246">
        <f>IF(ISBLANK('In Process Calc.'!BA17),"",'In Process Calc.'!BA17)</f>
        <v>-5.5741322847079836E-4</v>
      </c>
      <c r="DL24" s="246">
        <f>IF(ISBLANK('In Process Calc.'!BB17),"",'In Process Calc.'!BB17)</f>
        <v>3.6231859850601863E-3</v>
      </c>
      <c r="DM24" s="246">
        <f>IF(ISBLANK('In Process Calc.'!BC17),"",'In Process Calc.'!BC17)</f>
        <v>-2.4656813532277391E-3</v>
      </c>
      <c r="DN24" s="246">
        <f>IF(ISBLANK('In Process Calc.'!BD17),"",'In Process Calc.'!BD17)</f>
        <v>8.4891623425541922E-4</v>
      </c>
      <c r="DO24" s="246">
        <f>IF(ISBLANK('In Process Calc.'!BE17),"",'In Process Calc.'!BE17)</f>
        <v>1.6463252449844276E-3</v>
      </c>
      <c r="DP24" s="246">
        <f>IF(ISBLANK('In Process Calc.'!BF17),"",'In Process Calc.'!BF17)</f>
        <v>6.1879798897735115E-3</v>
      </c>
      <c r="DQ24" s="246">
        <f>IF(ISBLANK('In Process Calc.'!BG17),"",'In Process Calc.'!BG17)</f>
        <v>3.1708858061959434E-3</v>
      </c>
      <c r="DR24" s="246">
        <f>IF(ISBLANK('In Process Calc.'!BH17),"",'In Process Calc.'!BH17)</f>
        <v>1.5774512567431334E-3</v>
      </c>
      <c r="DS24" s="246">
        <f>IF(ISBLANK('In Process Calc.'!BI17),"",'In Process Calc.'!BI17)</f>
        <v>4.8095995357481995E-4</v>
      </c>
      <c r="DT24" s="246">
        <f>IF(ISBLANK('In Process Calc.'!BJ17),"",'In Process Calc.'!BJ17)</f>
        <v>4.2735014182761341E-3</v>
      </c>
      <c r="DU24" s="246">
        <f>IF(ISBLANK('In Process Calc.'!BK17),"",'In Process Calc.'!BK17)</f>
        <v>7.2184799205220228E-4</v>
      </c>
      <c r="DV24" s="246">
        <f>IF(ISBLANK('In Process Calc.'!BL17),"",'In Process Calc.'!BL17)</f>
        <v>1.250461694806494E-3</v>
      </c>
      <c r="DW24" s="246">
        <f>IF(ISBLANK('In Process Calc.'!BM17),"",'In Process Calc.'!BM17)</f>
        <v>4.1868141397733332E-3</v>
      </c>
      <c r="DX24" s="246">
        <f>IF(ISBLANK('In Process Calc.'!BN17),"",'In Process Calc.'!BN17)</f>
        <v>1.636537732332658E-3</v>
      </c>
      <c r="DY24" s="246">
        <f>IF(ISBLANK('In Process Calc.'!BO17),"",'In Process Calc.'!BO17)</f>
        <v>3.8031356787002332E-4</v>
      </c>
      <c r="DZ24" s="246">
        <f>IF(ISBLANK('In Process Calc.'!BP17),"",'In Process Calc.'!BP17)</f>
        <v>-1.3282855979942618E-5</v>
      </c>
      <c r="EA24" s="246">
        <f>IF(ISBLANK('In Process Calc.'!BQ17),"",'In Process Calc.'!BQ17)</f>
        <v>2.1851264422121865E-3</v>
      </c>
      <c r="EB24" s="246">
        <f>IF(ISBLANK('In Process Calc.'!BR17),"",'In Process Calc.'!BR17)</f>
        <v>0</v>
      </c>
      <c r="EC24" s="246">
        <f>IF(ISBLANK('In Process Calc.'!BS17),"",'In Process Calc.'!BS17)</f>
        <v>3.4053812574941972E-2</v>
      </c>
      <c r="ED24" s="246">
        <f>IF(ISBLANK('In Process Calc.'!BT17),"",'In Process Calc.'!BT17)</f>
        <v>3.7443203499231359E-2</v>
      </c>
      <c r="EE24" s="246">
        <f>IF(ISBLANK('In Process Calc.'!BU17),"",'In Process Calc.'!BU17)</f>
        <v>0.15294892071056743</v>
      </c>
      <c r="EF24" s="246">
        <f>IF(ISBLANK('In Process Calc.'!BV17),"",'In Process Calc.'!BV17)</f>
        <v>0.16078689526319637</v>
      </c>
      <c r="EG24" s="246">
        <f>IF(ISBLANK('In Process Calc.'!BW17),"",'In Process Calc.'!BW17)</f>
        <v>0.11310700760749361</v>
      </c>
      <c r="EH24" s="246">
        <f>IF(ISBLANK('In Process Calc.'!BX17),"",'In Process Calc.'!BX17)</f>
        <v>0</v>
      </c>
      <c r="EI24" s="246">
        <f>IF(ISBLANK('In Process Calc.'!BY17),"",'In Process Calc.'!BY17)</f>
        <v>-1.0188679245283033E-2</v>
      </c>
      <c r="EJ24" s="246">
        <f>IF(ISBLANK('In Process Calc.'!BZ17),"",'In Process Calc.'!BZ17)</f>
        <v>-7.6666666666666909</v>
      </c>
      <c r="EK24" s="246">
        <f>IF(ISBLANK('Post Process Calc.'!A24),"",'Post Process Calc.'!A24)</f>
        <v>0.753854733141613</v>
      </c>
      <c r="EL24" s="246" t="str">
        <f>IF(ISBLANK('Post Process Calc.'!B24),"",'Post Process Calc.'!B24)</f>
        <v/>
      </c>
      <c r="EM24" s="246">
        <f>IF(ISBLANK('Post Process Calc.'!C24),"",'Post Process Calc.'!C24)</f>
        <v>7.8987470217062788E-2</v>
      </c>
      <c r="EN24" s="246">
        <f>IF(ISBLANK('Post Process Calc.'!D24),"",'Post Process Calc.'!D24)</f>
        <v>7.4588657167804009E-2</v>
      </c>
      <c r="EO24" s="246">
        <f>IF(ISBLANK('Post Process Calc.'!E24),"",'Post Process Calc.'!E24)</f>
        <v>-2.0423287838828527E-3</v>
      </c>
      <c r="EP24" s="246">
        <f>IF(ISBLANK('Post Process Calc.'!F24),"",'Post Process Calc.'!F24)</f>
        <v>3.7994408868127813E-2</v>
      </c>
      <c r="EQ24" s="246">
        <f>IF(ISBLANK('Post Process Calc.'!G24),"",'Post Process Calc.'!G24)</f>
        <v>-1.3922071019428913E-3</v>
      </c>
      <c r="ER24" s="246" t="str">
        <f>IF(ISBLANK('Post Process Calc.'!H24),"",'Post Process Calc.'!H24)</f>
        <v/>
      </c>
      <c r="ES24" s="246" t="str">
        <f>IF(ISBLANK('Post Process Calc.'!I24),"",'Post Process Calc.'!I24)</f>
        <v/>
      </c>
      <c r="ET24" s="246" t="str">
        <f>IF(ISBLANK('Post Process Calc.'!J24),"",'Post Process Calc.'!J24)</f>
        <v/>
      </c>
      <c r="EU24" s="246" t="str">
        <f>IF(ISBLANK('Post Process Calc.'!K24),"",'Post Process Calc.'!K24)</f>
        <v/>
      </c>
      <c r="EV24" s="246" t="str">
        <f>IF(ISBLANK('Post Process Calc.'!L24),"",'Post Process Calc.'!L24)</f>
        <v/>
      </c>
      <c r="EW24" s="246" t="str">
        <f>IF(ISBLANK('Post Process Calc.'!M24),"",'Post Process Calc.'!M24)</f>
        <v/>
      </c>
      <c r="EX24" s="246" t="str">
        <f>IF(ISBLANK('Post Process Calc.'!N24),"",'Post Process Calc.'!N24)</f>
        <v/>
      </c>
      <c r="EY24" s="246" t="str">
        <f>IF(ISBLANK('Post Process Calc.'!O24),"",'Post Process Calc.'!O24)</f>
        <v/>
      </c>
      <c r="EZ24" s="246" t="str">
        <f>IF(ISBLANK('Post Process Calc.'!P24),"",'Post Process Calc.'!P24)</f>
        <v/>
      </c>
      <c r="FA24" s="246" t="str">
        <f>IF(ISBLANK('Post Process Calc.'!Q24),"",'Post Process Calc.'!Q24)</f>
        <v/>
      </c>
      <c r="FB24" s="246" t="str">
        <f>IF(ISBLANK('Post Process Calc.'!R24),"",'Post Process Calc.'!R24)</f>
        <v/>
      </c>
      <c r="FC24" s="246" t="str">
        <f>IF(ISBLANK('Post Process Calc.'!S24),"",'Post Process Calc.'!S24)</f>
        <v/>
      </c>
      <c r="FD24" s="246" t="str">
        <f>IF(ISBLANK('Post Process Calc.'!T24),"",'Post Process Calc.'!T24)</f>
        <v/>
      </c>
      <c r="FE24" s="246" t="str">
        <f>IF(ISBLANK('Post Process Calc.'!U24),"",'Post Process Calc.'!U24)</f>
        <v/>
      </c>
      <c r="FF24" s="246" t="str">
        <f>IF(ISBLANK('Post Process Calc.'!V24),"",'Post Process Calc.'!V24)</f>
        <v/>
      </c>
      <c r="FG24" s="246" t="str">
        <f>IF(ISBLANK('Post Process Calc.'!W24),"",'Post Process Calc.'!W24)</f>
        <v/>
      </c>
      <c r="FH24" s="246" t="str">
        <f>IF(ISBLANK('Post Process Calc.'!X24),"",'Post Process Calc.'!X24)</f>
        <v/>
      </c>
      <c r="FI24" s="246" t="str">
        <f>IF(ISBLANK('Post Process Calc.'!Y24),"",'Post Process Calc.'!Y24)</f>
        <v/>
      </c>
      <c r="FJ24" s="246" t="str">
        <f>IF(ISBLANK('Post Process Calc.'!Z24),"",'Post Process Calc.'!Z24)</f>
        <v/>
      </c>
      <c r="FK24" s="246" t="str">
        <f>IF(ISBLANK('Post Process Calc.'!AA24),"",'Post Process Calc.'!AA24)</f>
        <v/>
      </c>
      <c r="FL24" s="246" t="str">
        <f>IF(ISBLANK('Post Process Calc.'!AB24),"",'Post Process Calc.'!AB24)</f>
        <v/>
      </c>
      <c r="FM24" s="246" t="str">
        <f>IF(ISBLANK('Post Process Calc.'!AC24),"",'Post Process Calc.'!AC24)</f>
        <v/>
      </c>
      <c r="FN24" s="246" t="str">
        <f>IF(ISBLANK('Post Process Calc.'!AD24),"",'Post Process Calc.'!AD24)</f>
        <v/>
      </c>
      <c r="FO24" s="246" t="str">
        <f>IF(ISBLANK('Post Process Calc.'!AE24),"",'Post Process Calc.'!AE24)</f>
        <v/>
      </c>
      <c r="FP24" s="246" t="str">
        <f>IF(ISBLANK('Post Process Calc.'!AF24),"",'Post Process Calc.'!AF24)</f>
        <v/>
      </c>
      <c r="FQ24" s="246" t="str">
        <f>IF(ISBLANK('Post Process Calc.'!AG24),"",'Post Process Calc.'!AG24)</f>
        <v/>
      </c>
      <c r="FR24" s="246" t="str">
        <f>IF(ISBLANK('Post Process Calc.'!AH24),"",'Post Process Calc.'!AH24)</f>
        <v/>
      </c>
      <c r="FS24" s="246" t="str">
        <f>IF(ISBLANK('Post Process Calc.'!AI24),"",'Post Process Calc.'!AI24)</f>
        <v/>
      </c>
    </row>
    <row r="25" spans="1:175" x14ac:dyDescent="0.15">
      <c r="A25" s="241" t="str">
        <f>IF('Measured Data'!B19&lt;&gt;0,'Measured Data'!$B$1,"")</f>
        <v>NIIMBL-FB01-B3</v>
      </c>
      <c r="B25" s="241">
        <f>IF(ISBLANK('Measured Data'!A19),"",'Measured Data'!A19)</f>
        <v>12</v>
      </c>
      <c r="C25" s="248">
        <f>IF(ISBLANK('Measured Data'!B19),"",'Measured Data'!B19)</f>
        <v>43712</v>
      </c>
      <c r="D25" s="249">
        <f>IF(ISBLANK('Measured Data'!C19),"",'Measured Data'!C19)</f>
        <v>0.57847222222222217</v>
      </c>
      <c r="E25" s="241">
        <f>IF(ISBLANK('Measured Data'!D19),"",'Measured Data'!D19)</f>
        <v>11</v>
      </c>
      <c r="F25" s="241" t="str">
        <f>IF(ISBLANK('Measured Data'!E19),"",'Measured Data'!E19)</f>
        <v/>
      </c>
      <c r="G25" s="241" t="str">
        <f>IF(ISBLANK('Measured Data'!G19),"",'Measured Data'!G19)</f>
        <v/>
      </c>
      <c r="H25" s="241">
        <f>IF(ISBLANK('Measured Data'!H19),"",'Measured Data'!H19)</f>
        <v>4.004586560821533</v>
      </c>
      <c r="I25" s="241">
        <f>IF(ISBLANK('Measured Data'!I19),"",'Measured Data'!I19)</f>
        <v>0.14690749931112101</v>
      </c>
      <c r="J25" s="241">
        <f>IF(ISBLANK('Measured Data'!J19),"",'Measured Data'!J19)</f>
        <v>4.151494060132654</v>
      </c>
      <c r="K25" s="241">
        <f>IF(ISBLANK('Measured Data'!K19),"",'Measured Data'!K19)</f>
        <v>96.461334228515625</v>
      </c>
      <c r="L25" s="241">
        <f>IF(ISBLANK('Measured Data'!L19),"",'Measured Data'!L19)</f>
        <v>6.9560000000000004</v>
      </c>
      <c r="M25" s="241">
        <f>IF(ISBLANK('Measured Data'!M19),"",'Measured Data'!M19)</f>
        <v>34.4</v>
      </c>
      <c r="N25" s="241" t="str">
        <f>IF(ISBLANK('Measured Data'!N19),"",'Measured Data'!N19)</f>
        <v/>
      </c>
      <c r="O25" s="241" t="str">
        <f>IF(ISBLANK('Measured Data'!O19),"",'Measured Data'!O19)</f>
        <v/>
      </c>
      <c r="P25" s="241" t="str">
        <f>IF(ISBLANK('Measured Data'!P19),"",'Measured Data'!P19)</f>
        <v/>
      </c>
      <c r="Q25" s="241" t="str">
        <f>IF(ISBLANK('Measured Data'!Q19),"",'Measured Data'!Q19)</f>
        <v/>
      </c>
      <c r="R25" s="241">
        <f>IF(ISBLANK('Measured Data'!R19),"",'Measured Data'!R19)</f>
        <v>349</v>
      </c>
      <c r="S25" s="241">
        <f>IF(ISBLANK('Measured Data'!S19),"",'Measured Data'!S19)</f>
        <v>770.75</v>
      </c>
      <c r="T25" s="241" t="str">
        <f>IF(ISBLANK('Measured Data'!T19),"",'Measured Data'!T19)</f>
        <v/>
      </c>
      <c r="U25" s="241" t="str">
        <f>IF(ISBLANK('Measured Data'!U19),"",'Measured Data'!U19)</f>
        <v/>
      </c>
      <c r="V25" s="241" t="str">
        <f>IF(ISBLANK('Measured Data'!V19),"",'Measured Data'!V19)</f>
        <v/>
      </c>
      <c r="W25" s="241" t="str">
        <f>IF(ISBLANK('Measured Data'!W19),"",'Measured Data'!W19)</f>
        <v/>
      </c>
      <c r="X25" s="241" t="str">
        <f>IF(ISBLANK('Measured Data'!X19),"",'Measured Data'!X19)</f>
        <v/>
      </c>
      <c r="Y25" s="241">
        <f>IF(ISBLANK('Measured Data'!Y19),"",'Measured Data'!Y19)</f>
        <v>7.0555555555555554</v>
      </c>
      <c r="Z25" s="241">
        <f>IF(ISBLANK('Measured Data'!Z19),"",'Measured Data'!Z19)</f>
        <v>0.43</v>
      </c>
      <c r="AA25" s="241">
        <f>IF(ISBLANK('Measured Data'!AA19),"",'Measured Data'!AA19)</f>
        <v>2.87</v>
      </c>
      <c r="AB25" s="241" t="str">
        <f>IF(ISBLANK('Measured Data'!AB19),"",'Measured Data'!AB19)</f>
        <v/>
      </c>
      <c r="AC25" s="241" t="str">
        <f>IF(ISBLANK('Measured Data'!AC19),"",'Measured Data'!AC19)</f>
        <v/>
      </c>
      <c r="AD25" s="241" t="str">
        <f>IF(ISBLANK('Measured Data'!AD19),"",'Measured Data'!AD19)</f>
        <v/>
      </c>
      <c r="AE25" s="241">
        <f>IF(ISBLANK('Measured Data'!AE19),"",'Measured Data'!AE19)</f>
        <v>1.1101243339253999</v>
      </c>
      <c r="AF25" s="241" t="str">
        <f>IF(ISBLANK('Measured Data'!AF19),"",'Measured Data'!AF19)</f>
        <v/>
      </c>
      <c r="AG25" s="241" t="str">
        <f>IF(ISBLANK('Measured Data'!AG19),"",'Measured Data'!AG19)</f>
        <v/>
      </c>
      <c r="AH25" s="241" t="str">
        <f>IF(ISBLANK('Measured Data'!AH19),"",'Measured Data'!AH19)</f>
        <v/>
      </c>
      <c r="AI25" s="241">
        <f>IF(ISBLANK('Measured Data'!AI19),"",'Measured Data'!AI19)</f>
        <v>8.94</v>
      </c>
      <c r="AJ25" s="241" t="str">
        <f>IF(ISBLANK('Measured Data'!AJ19),"",'Measured Data'!AJ19)</f>
        <v/>
      </c>
      <c r="AK25" s="241" t="str">
        <f>IF(ISBLANK('Measured Data'!AK19),"",'Measured Data'!AK19)</f>
        <v/>
      </c>
      <c r="AL25" s="241" t="str">
        <f>IF(ISBLANK('Measured Data'!AL19),"",'Measured Data'!AL19)</f>
        <v/>
      </c>
      <c r="AM25" s="241" t="str">
        <f>IF(ISBLANK('Measured Data'!AM19),"",'Measured Data'!AM19)</f>
        <v/>
      </c>
      <c r="AN25" s="241" t="str">
        <f>IF(ISBLANK('Measured Data'!AN19),"",'Measured Data'!AN19)</f>
        <v/>
      </c>
      <c r="AO25" s="241" t="str">
        <f>IF(ISBLANK('Measured Data'!AO19),"",'Measured Data'!AO19)</f>
        <v/>
      </c>
      <c r="AP25" s="241" t="str">
        <f>IF(ISBLANK('Measured Data'!AP19),"",'Measured Data'!AP19)</f>
        <v/>
      </c>
      <c r="AQ25" s="241" t="str">
        <f>IF(ISBLANK('Measured Data'!BN19),"",'Measured Data'!BN19)</f>
        <v/>
      </c>
      <c r="AR25" s="241" t="str">
        <f>IF(ISBLANK('Measured Data'!BO19),"",'Measured Data'!BO19)</f>
        <v/>
      </c>
      <c r="AS25" s="241" t="str">
        <f>IF(ISBLANK('Measured Data'!BP19),"",'Measured Data'!BP19)</f>
        <v/>
      </c>
      <c r="AT25" s="241" t="str">
        <f>IF(ISBLANK('Measured Data'!BQ19),"",'Measured Data'!BQ19)</f>
        <v/>
      </c>
      <c r="AU25" s="241" t="str">
        <f>IF(ISBLANK('Measured Data'!BR19),"",'Measured Data'!BR19)</f>
        <v/>
      </c>
      <c r="AV25" s="241" t="str">
        <f>IF(ISBLANK('Measured Data'!BS19),"",'Measured Data'!BS19)</f>
        <v/>
      </c>
      <c r="AW25" s="241" t="str">
        <f>IF(ISBLANK('Measured Data'!BT19),"",'Measured Data'!BT19)</f>
        <v/>
      </c>
      <c r="AX25" s="241" t="str">
        <f>IF(ISBLANK('Measured Data'!BU19),"",'Measured Data'!BU19)</f>
        <v/>
      </c>
      <c r="AY25" s="241" t="str">
        <f>IF(ISBLANK('Measured Data'!BV19),"",'Measured Data'!BV19)</f>
        <v/>
      </c>
      <c r="AZ25" s="241" t="str">
        <f>IF(ISBLANK('Measured Data'!BW19),"",'Measured Data'!BW19)</f>
        <v/>
      </c>
      <c r="BA25" s="241" t="str">
        <f>IF(ISBLANK('Measured Data'!BX19),"",'Measured Data'!BX19)</f>
        <v/>
      </c>
      <c r="BB25" s="241" t="str">
        <f>IF(ISBLANK('Measured Data'!BY19),"",'Measured Data'!BY19)</f>
        <v/>
      </c>
      <c r="BC25" s="241" t="str">
        <f>IF(ISBLANK('Measured Data'!BZ19),"",'Measured Data'!BZ19)</f>
        <v/>
      </c>
      <c r="BD25" s="241" t="str">
        <f>IF(ISBLANK('Measured Data'!CA19),"",'Measured Data'!CA19)</f>
        <v/>
      </c>
      <c r="BE25" s="241" t="str">
        <f>IF(ISBLANK('Measured Data'!CB19),"",'Measured Data'!CB19)</f>
        <v/>
      </c>
      <c r="BF25" s="241" t="str">
        <f>IF(ISBLANK('Measured Data'!CC19),"",'Measured Data'!CC19)</f>
        <v/>
      </c>
      <c r="BG25" s="241" t="str">
        <f>IF(ISBLANK('Measured Data'!CD19),"",'Measured Data'!CD19)</f>
        <v/>
      </c>
      <c r="BH25" s="241" t="str">
        <f>IF(ISBLANK('Measured Data'!CE19),"",'Measured Data'!CE19)</f>
        <v/>
      </c>
      <c r="BI25" s="241" t="str">
        <f>IF(ISBLANK('Measured Data'!CF19),"",'Measured Data'!CF19)</f>
        <v/>
      </c>
      <c r="BJ25" s="241" t="str">
        <f>IF(ISBLANK('Measured Data'!CG19),"",'Measured Data'!CG19)</f>
        <v/>
      </c>
      <c r="BK25" s="241" t="str">
        <f>IF(ISBLANK('Measured Data'!CH19),"",'Measured Data'!CH19)</f>
        <v/>
      </c>
      <c r="BL25" s="241" t="str">
        <f>IF(ISBLANK('Measured Data'!CI19),"",'Measured Data'!CI19)</f>
        <v/>
      </c>
      <c r="BM25" s="241" t="str">
        <f>IF(ISBLANK('Measured Data'!CJ19),"",'Measured Data'!CJ19)</f>
        <v/>
      </c>
      <c r="BN25" s="241" t="str">
        <f>IF(ISBLANK('In Process Calc.'!B18),"",ROUND('In Process Calc.'!B18,2))</f>
        <v/>
      </c>
      <c r="BO25" s="241" t="str">
        <f>IF(ISBLANK('In Process Calc.'!C18),"",ROUND('In Process Calc.'!C18,2))</f>
        <v/>
      </c>
      <c r="BP25" s="241" t="str">
        <f>IF(ISBLANK('In Process Calc.'!D18),"",'In Process Calc.'!D18)</f>
        <v/>
      </c>
      <c r="BQ25" s="241" t="str">
        <f>IF(ISBLANK('In Process Calc.'!E18),"",'In Process Calc.'!E18)</f>
        <v/>
      </c>
      <c r="BR25" s="241" t="str">
        <f>IF(ISBLANK('In Process Calc.'!G18),"",'In Process Calc.'!G18)</f>
        <v/>
      </c>
      <c r="BS25" s="241" t="str">
        <f>IF(ISBLANK('In Process Calc.'!I18),"",'In Process Calc.'!I18)</f>
        <v/>
      </c>
      <c r="BT25" s="241" t="str">
        <f>IF(ISBLANK('In Process Calc.'!J18),"",'In Process Calc.'!J18)</f>
        <v/>
      </c>
      <c r="BU25" s="241" t="str">
        <f>IF(ISBLANK('In Process Calc.'!K18),"",'In Process Calc.'!K18)</f>
        <v/>
      </c>
      <c r="BV25" s="246" t="str">
        <f>IF(ISBLANK('In Process Calc.'!L18),"",'In Process Calc.'!L18)</f>
        <v/>
      </c>
      <c r="BW25" s="246" t="str">
        <f>IF(ISBLANK('In Process Calc.'!M18),"",'In Process Calc.'!M18)</f>
        <v/>
      </c>
      <c r="BX25" s="246" t="str">
        <f>IF(ISBLANK('In Process Calc.'!N18),"",'In Process Calc.'!N18)</f>
        <v/>
      </c>
      <c r="BY25" s="246" t="str">
        <f>IF(ISBLANK('In Process Calc.'!O18),"",'In Process Calc.'!O18)</f>
        <v/>
      </c>
      <c r="BZ25" s="246" t="str">
        <f>IF(ISBLANK('In Process Calc.'!P18),"",'In Process Calc.'!P18)</f>
        <v/>
      </c>
      <c r="CA25" s="246" t="str">
        <f>IF(ISBLANK('In Process Calc.'!Q18),"",'In Process Calc.'!Q18)</f>
        <v/>
      </c>
      <c r="CB25" s="246" t="str">
        <f>IF(ISBLANK('In Process Calc.'!R18),"",'In Process Calc.'!R18)</f>
        <v/>
      </c>
      <c r="CC25" s="246" t="str">
        <f>IF(ISBLANK('In Process Calc.'!S18),"",'In Process Calc.'!S18)</f>
        <v/>
      </c>
      <c r="CD25" s="246" t="str">
        <f>IF(ISBLANK('In Process Calc.'!T18),"",'In Process Calc.'!T18)</f>
        <v/>
      </c>
      <c r="CE25" s="246" t="str">
        <f>IF(ISBLANK('In Process Calc.'!U18),"",'In Process Calc.'!U18)</f>
        <v/>
      </c>
      <c r="CF25" s="246" t="str">
        <f>IF(ISBLANK('In Process Calc.'!V18),"",'In Process Calc.'!V18)</f>
        <v/>
      </c>
      <c r="CG25" s="246" t="str">
        <f>IF(ISBLANK('In Process Calc.'!W18),"",'In Process Calc.'!W18)</f>
        <v/>
      </c>
      <c r="CH25" s="246" t="str">
        <f>IF(ISBLANK('In Process Calc.'!X18),"",'In Process Calc.'!X18)</f>
        <v/>
      </c>
      <c r="CI25" s="246" t="str">
        <f>IF(ISBLANK('In Process Calc.'!Y18),"",'In Process Calc.'!Y18)</f>
        <v/>
      </c>
      <c r="CJ25" s="246" t="str">
        <f>IF(ISBLANK('In Process Calc.'!Z18),"",'In Process Calc.'!Z18)</f>
        <v/>
      </c>
      <c r="CK25" s="246" t="str">
        <f>IF(ISBLANK('In Process Calc.'!AA18),"",'In Process Calc.'!AA18)</f>
        <v/>
      </c>
      <c r="CL25" s="246" t="str">
        <f>IF(ISBLANK('In Process Calc.'!AB18),"",'In Process Calc.'!AB18)</f>
        <v/>
      </c>
      <c r="CM25" s="246" t="str">
        <f>IF(ISBLANK('In Process Calc.'!AC18),"",'In Process Calc.'!AC18)</f>
        <v/>
      </c>
      <c r="CN25" s="246" t="str">
        <f>IF(ISBLANK('In Process Calc.'!AD18),"",'In Process Calc.'!AD18)</f>
        <v/>
      </c>
      <c r="CO25" s="246" t="str">
        <f>IF(ISBLANK('In Process Calc.'!AE18),"",'In Process Calc.'!AE18)</f>
        <v/>
      </c>
      <c r="CP25" s="246" t="str">
        <f>IF(ISBLANK('In Process Calc.'!AF18),"",'In Process Calc.'!AF18)</f>
        <v/>
      </c>
      <c r="CQ25" s="246" t="str">
        <f>IF(ISBLANK('In Process Calc.'!AG18),"",'In Process Calc.'!AG18)</f>
        <v/>
      </c>
      <c r="CR25" s="246" t="str">
        <f>IF(ISBLANK('In Process Calc.'!AH18),"",'In Process Calc.'!AH18)</f>
        <v/>
      </c>
      <c r="CS25" s="246" t="str">
        <f>IF(ISBLANK('In Process Calc.'!AI18),"",'In Process Calc.'!AI18)</f>
        <v/>
      </c>
      <c r="CT25" s="246" t="str">
        <f>IF(ISBLANK('In Process Calc.'!AJ18),"",'In Process Calc.'!AJ18)</f>
        <v/>
      </c>
      <c r="CU25" s="246" t="str">
        <f>IF(ISBLANK('In Process Calc.'!AK18),"",'In Process Calc.'!AK18)</f>
        <v/>
      </c>
      <c r="CV25" s="246" t="str">
        <f>IF(ISBLANK('In Process Calc.'!AL18),"",'In Process Calc.'!AL18)</f>
        <v/>
      </c>
      <c r="CW25" s="246" t="str">
        <f>IF(ISBLANK('In Process Calc.'!AM18),"",'In Process Calc.'!AM18)</f>
        <v/>
      </c>
      <c r="CX25" s="246" t="str">
        <f>IF(ISBLANK('In Process Calc.'!AN18),"",'In Process Calc.'!AN18)</f>
        <v/>
      </c>
      <c r="CY25" s="246" t="str">
        <f>IF(ISBLANK('In Process Calc.'!AO18),"",'In Process Calc.'!AO18)</f>
        <v/>
      </c>
      <c r="CZ25" s="246" t="str">
        <f>IF(ISBLANK('In Process Calc.'!AP18),"",'In Process Calc.'!AP18)</f>
        <v/>
      </c>
      <c r="DA25" s="246" t="str">
        <f>IF(ISBLANK('In Process Calc.'!AQ18),"",'In Process Calc.'!AQ18)</f>
        <v/>
      </c>
      <c r="DB25" s="246" t="str">
        <f>IF(ISBLANK('In Process Calc.'!AR18),"",'In Process Calc.'!AR18)</f>
        <v/>
      </c>
      <c r="DC25" s="246" t="str">
        <f>IF(ISBLANK('In Process Calc.'!AS18),"",'In Process Calc.'!AS18)</f>
        <v/>
      </c>
      <c r="DD25" s="246" t="str">
        <f>IF(ISBLANK('In Process Calc.'!AT18),"",'In Process Calc.'!AT18)</f>
        <v/>
      </c>
      <c r="DE25" s="246" t="str">
        <f>IF(ISBLANK('In Process Calc.'!AU18),"",'In Process Calc.'!AU18)</f>
        <v/>
      </c>
      <c r="DF25" s="246" t="str">
        <f>IF(ISBLANK('In Process Calc.'!AV18),"",'In Process Calc.'!AV18)</f>
        <v/>
      </c>
      <c r="DG25" s="246" t="str">
        <f>IF(ISBLANK('In Process Calc.'!AW18),"",'In Process Calc.'!AW18)</f>
        <v/>
      </c>
      <c r="DH25" s="246" t="str">
        <f>IF(ISBLANK('In Process Calc.'!AX18),"",'In Process Calc.'!AX18)</f>
        <v/>
      </c>
      <c r="DI25" s="246" t="str">
        <f>IF(ISBLANK('In Process Calc.'!AY18),"",'In Process Calc.'!AY18)</f>
        <v/>
      </c>
      <c r="DJ25" s="246" t="str">
        <f>IF(ISBLANK('In Process Calc.'!AZ18),"",'In Process Calc.'!AZ18)</f>
        <v/>
      </c>
      <c r="DK25" s="246" t="str">
        <f>IF(ISBLANK('In Process Calc.'!BA18),"",'In Process Calc.'!BA18)</f>
        <v/>
      </c>
      <c r="DL25" s="246" t="str">
        <f>IF(ISBLANK('In Process Calc.'!BB18),"",'In Process Calc.'!BB18)</f>
        <v/>
      </c>
      <c r="DM25" s="246" t="str">
        <f>IF(ISBLANK('In Process Calc.'!BC18),"",'In Process Calc.'!BC18)</f>
        <v/>
      </c>
      <c r="DN25" s="246" t="str">
        <f>IF(ISBLANK('In Process Calc.'!BD18),"",'In Process Calc.'!BD18)</f>
        <v/>
      </c>
      <c r="DO25" s="246" t="str">
        <f>IF(ISBLANK('In Process Calc.'!BE18),"",'In Process Calc.'!BE18)</f>
        <v/>
      </c>
      <c r="DP25" s="246" t="str">
        <f>IF(ISBLANK('In Process Calc.'!BF18),"",'In Process Calc.'!BF18)</f>
        <v/>
      </c>
      <c r="DQ25" s="246" t="str">
        <f>IF(ISBLANK('In Process Calc.'!BG18),"",'In Process Calc.'!BG18)</f>
        <v/>
      </c>
      <c r="DR25" s="246" t="str">
        <f>IF(ISBLANK('In Process Calc.'!BH18),"",'In Process Calc.'!BH18)</f>
        <v/>
      </c>
      <c r="DS25" s="246" t="str">
        <f>IF(ISBLANK('In Process Calc.'!BI18),"",'In Process Calc.'!BI18)</f>
        <v/>
      </c>
      <c r="DT25" s="246" t="str">
        <f>IF(ISBLANK('In Process Calc.'!BJ18),"",'In Process Calc.'!BJ18)</f>
        <v/>
      </c>
      <c r="DU25" s="246" t="str">
        <f>IF(ISBLANK('In Process Calc.'!BK18),"",'In Process Calc.'!BK18)</f>
        <v/>
      </c>
      <c r="DV25" s="246" t="str">
        <f>IF(ISBLANK('In Process Calc.'!BL18),"",'In Process Calc.'!BL18)</f>
        <v/>
      </c>
      <c r="DW25" s="246" t="str">
        <f>IF(ISBLANK('In Process Calc.'!BM18),"",'In Process Calc.'!BM18)</f>
        <v/>
      </c>
      <c r="DX25" s="246" t="str">
        <f>IF(ISBLANK('In Process Calc.'!BN18),"",'In Process Calc.'!BN18)</f>
        <v/>
      </c>
      <c r="DY25" s="246" t="str">
        <f>IF(ISBLANK('In Process Calc.'!BO18),"",'In Process Calc.'!BO18)</f>
        <v/>
      </c>
      <c r="DZ25" s="246" t="str">
        <f>IF(ISBLANK('In Process Calc.'!BP18),"",'In Process Calc.'!BP18)</f>
        <v/>
      </c>
      <c r="EA25" s="246" t="str">
        <f>IF(ISBLANK('In Process Calc.'!BQ18),"",'In Process Calc.'!BQ18)</f>
        <v/>
      </c>
      <c r="EB25" s="246" t="str">
        <f>IF(ISBLANK('In Process Calc.'!BR18),"",'In Process Calc.'!BR18)</f>
        <v/>
      </c>
      <c r="EC25" s="246" t="str">
        <f>IF(ISBLANK('In Process Calc.'!BS18),"",'In Process Calc.'!BS18)</f>
        <v/>
      </c>
      <c r="ED25" s="246" t="str">
        <f>IF(ISBLANK('In Process Calc.'!BT18),"",'In Process Calc.'!BT18)</f>
        <v/>
      </c>
      <c r="EE25" s="246" t="str">
        <f>IF(ISBLANK('In Process Calc.'!BU18),"",'In Process Calc.'!BU18)</f>
        <v/>
      </c>
      <c r="EF25" s="246" t="str">
        <f>IF(ISBLANK('In Process Calc.'!BV18),"",'In Process Calc.'!BV18)</f>
        <v/>
      </c>
      <c r="EG25" s="246" t="str">
        <f>IF(ISBLANK('In Process Calc.'!BW18),"",'In Process Calc.'!BW18)</f>
        <v/>
      </c>
      <c r="EH25" s="246" t="str">
        <f>IF(ISBLANK('In Process Calc.'!BX18),"",'In Process Calc.'!BX18)</f>
        <v/>
      </c>
      <c r="EI25" s="246" t="str">
        <f>IF(ISBLANK('In Process Calc.'!BY18),"",'In Process Calc.'!BY18)</f>
        <v/>
      </c>
      <c r="EJ25" s="246" t="str">
        <f>IF(ISBLANK('In Process Calc.'!BZ18),"",'In Process Calc.'!BZ18)</f>
        <v/>
      </c>
      <c r="EK25" s="246">
        <f>IF(ISBLANK('Post Process Calc.'!A25),"",'Post Process Calc.'!A25)</f>
        <v>1.0067025830451963</v>
      </c>
      <c r="EL25" s="246" t="str">
        <f>IF(ISBLANK('Post Process Calc.'!B25),"",'Post Process Calc.'!B25)</f>
        <v/>
      </c>
      <c r="EM25" s="246">
        <f>IF(ISBLANK('Post Process Calc.'!C25),"",'Post Process Calc.'!C25)</f>
        <v>5.5657530632110798E-2</v>
      </c>
      <c r="EN25" s="246">
        <f>IF(ISBLANK('Post Process Calc.'!D25),"",'Post Process Calc.'!D25)</f>
        <v>3.3475557750086163E-2</v>
      </c>
      <c r="EO25" s="246">
        <f>IF(ISBLANK('Post Process Calc.'!E25),"",'Post Process Calc.'!E25)</f>
        <v>-1.5625556541085249E-3</v>
      </c>
      <c r="EP25" s="246">
        <f>IF(ISBLANK('Post Process Calc.'!F25),"",'Post Process Calc.'!F25)</f>
        <v>3.3876678545710082E-2</v>
      </c>
      <c r="EQ25" s="246">
        <f>IF(ISBLANK('Post Process Calc.'!G25),"",'Post Process Calc.'!G25)</f>
        <v>7.8950881067768087E-4</v>
      </c>
      <c r="ER25" s="246" t="str">
        <f>IF(ISBLANK('Post Process Calc.'!H25),"",'Post Process Calc.'!H25)</f>
        <v/>
      </c>
      <c r="ES25" s="246" t="str">
        <f>IF(ISBLANK('Post Process Calc.'!I25),"",'Post Process Calc.'!I25)</f>
        <v/>
      </c>
      <c r="ET25" s="246" t="str">
        <f>IF(ISBLANK('Post Process Calc.'!J25),"",'Post Process Calc.'!J25)</f>
        <v/>
      </c>
      <c r="EU25" s="246" t="str">
        <f>IF(ISBLANK('Post Process Calc.'!K25),"",'Post Process Calc.'!K25)</f>
        <v/>
      </c>
      <c r="EV25" s="246" t="str">
        <f>IF(ISBLANK('Post Process Calc.'!L25),"",'Post Process Calc.'!L25)</f>
        <v/>
      </c>
      <c r="EW25" s="246" t="str">
        <f>IF(ISBLANK('Post Process Calc.'!M25),"",'Post Process Calc.'!M25)</f>
        <v/>
      </c>
      <c r="EX25" s="246" t="str">
        <f>IF(ISBLANK('Post Process Calc.'!N25),"",'Post Process Calc.'!N25)</f>
        <v/>
      </c>
      <c r="EY25" s="246" t="str">
        <f>IF(ISBLANK('Post Process Calc.'!O25),"",'Post Process Calc.'!O25)</f>
        <v/>
      </c>
      <c r="EZ25" s="246" t="str">
        <f>IF(ISBLANK('Post Process Calc.'!P25),"",'Post Process Calc.'!P25)</f>
        <v/>
      </c>
      <c r="FA25" s="246" t="str">
        <f>IF(ISBLANK('Post Process Calc.'!Q25),"",'Post Process Calc.'!Q25)</f>
        <v/>
      </c>
      <c r="FB25" s="246" t="str">
        <f>IF(ISBLANK('Post Process Calc.'!R25),"",'Post Process Calc.'!R25)</f>
        <v/>
      </c>
      <c r="FC25" s="246" t="str">
        <f>IF(ISBLANK('Post Process Calc.'!S25),"",'Post Process Calc.'!S25)</f>
        <v/>
      </c>
      <c r="FD25" s="246" t="str">
        <f>IF(ISBLANK('Post Process Calc.'!T25),"",'Post Process Calc.'!T25)</f>
        <v/>
      </c>
      <c r="FE25" s="246" t="str">
        <f>IF(ISBLANK('Post Process Calc.'!U25),"",'Post Process Calc.'!U25)</f>
        <v/>
      </c>
      <c r="FF25" s="246" t="str">
        <f>IF(ISBLANK('Post Process Calc.'!V25),"",'Post Process Calc.'!V25)</f>
        <v/>
      </c>
      <c r="FG25" s="246" t="str">
        <f>IF(ISBLANK('Post Process Calc.'!W25),"",'Post Process Calc.'!W25)</f>
        <v/>
      </c>
      <c r="FH25" s="246" t="str">
        <f>IF(ISBLANK('Post Process Calc.'!X25),"",'Post Process Calc.'!X25)</f>
        <v/>
      </c>
      <c r="FI25" s="246" t="str">
        <f>IF(ISBLANK('Post Process Calc.'!Y25),"",'Post Process Calc.'!Y25)</f>
        <v/>
      </c>
      <c r="FJ25" s="246" t="str">
        <f>IF(ISBLANK('Post Process Calc.'!Z25),"",'Post Process Calc.'!Z25)</f>
        <v/>
      </c>
      <c r="FK25" s="246" t="str">
        <f>IF(ISBLANK('Post Process Calc.'!AA25),"",'Post Process Calc.'!AA25)</f>
        <v/>
      </c>
      <c r="FL25" s="246" t="str">
        <f>IF(ISBLANK('Post Process Calc.'!AB25),"",'Post Process Calc.'!AB25)</f>
        <v/>
      </c>
      <c r="FM25" s="246" t="str">
        <f>IF(ISBLANK('Post Process Calc.'!AC25),"",'Post Process Calc.'!AC25)</f>
        <v/>
      </c>
      <c r="FN25" s="246" t="str">
        <f>IF(ISBLANK('Post Process Calc.'!AD25),"",'Post Process Calc.'!AD25)</f>
        <v/>
      </c>
      <c r="FO25" s="246" t="str">
        <f>IF(ISBLANK('Post Process Calc.'!AE25),"",'Post Process Calc.'!AE25)</f>
        <v/>
      </c>
      <c r="FP25" s="246" t="str">
        <f>IF(ISBLANK('Post Process Calc.'!AF25),"",'Post Process Calc.'!AF25)</f>
        <v/>
      </c>
      <c r="FQ25" s="246" t="str">
        <f>IF(ISBLANK('Post Process Calc.'!AG25),"",'Post Process Calc.'!AG25)</f>
        <v/>
      </c>
      <c r="FR25" s="246" t="str">
        <f>IF(ISBLANK('Post Process Calc.'!AH25),"",'Post Process Calc.'!AH25)</f>
        <v/>
      </c>
      <c r="FS25" s="246" t="str">
        <f>IF(ISBLANK('Post Process Calc.'!AI25),"",'Post Process Calc.'!AI25)</f>
        <v/>
      </c>
    </row>
    <row r="26" spans="1:175" x14ac:dyDescent="0.15">
      <c r="A26" s="241" t="e">
        <f>IF('Measured Data'!#REF!&lt;&gt;0,'Measured Data'!$B$1,"")</f>
        <v>#REF!</v>
      </c>
      <c r="B26" s="241" t="e">
        <f>IF(ISBLANK('Measured Data'!#REF!),"",'Measured Data'!#REF!)</f>
        <v>#REF!</v>
      </c>
      <c r="C26" s="248" t="e">
        <f>IF(ISBLANK('Measured Data'!#REF!),"",'Measured Data'!#REF!)</f>
        <v>#REF!</v>
      </c>
      <c r="D26" s="249" t="e">
        <f>IF(ISBLANK('Measured Data'!#REF!),"",'Measured Data'!#REF!)</f>
        <v>#REF!</v>
      </c>
      <c r="E26" s="241" t="e">
        <f>IF(ISBLANK('Measured Data'!#REF!),"",'Measured Data'!#REF!)</f>
        <v>#REF!</v>
      </c>
      <c r="F26" s="241" t="e">
        <f>IF(ISBLANK('Measured Data'!#REF!),"",'Measured Data'!#REF!)</f>
        <v>#REF!</v>
      </c>
      <c r="G26" s="241" t="e">
        <f>IF(ISBLANK('Measured Data'!#REF!),"",'Measured Data'!#REF!)</f>
        <v>#REF!</v>
      </c>
      <c r="H26" s="241" t="e">
        <f>IF(ISBLANK('Measured Data'!#REF!),"",'Measured Data'!#REF!)</f>
        <v>#REF!</v>
      </c>
      <c r="I26" s="241" t="e">
        <f>IF(ISBLANK('Measured Data'!#REF!),"",'Measured Data'!#REF!)</f>
        <v>#REF!</v>
      </c>
      <c r="J26" s="241" t="e">
        <f>IF(ISBLANK('Measured Data'!#REF!),"",'Measured Data'!#REF!)</f>
        <v>#REF!</v>
      </c>
      <c r="K26" s="241" t="e">
        <f>IF(ISBLANK('Measured Data'!#REF!),"",'Measured Data'!#REF!)</f>
        <v>#REF!</v>
      </c>
      <c r="L26" s="241" t="e">
        <f>IF(ISBLANK('Measured Data'!#REF!),"",'Measured Data'!#REF!)</f>
        <v>#REF!</v>
      </c>
      <c r="M26" s="241" t="e">
        <f>IF(ISBLANK('Measured Data'!#REF!),"",'Measured Data'!#REF!)</f>
        <v>#REF!</v>
      </c>
      <c r="N26" s="241" t="e">
        <f>IF(ISBLANK('Measured Data'!#REF!),"",'Measured Data'!#REF!)</f>
        <v>#REF!</v>
      </c>
      <c r="O26" s="241" t="e">
        <f>IF(ISBLANK('Measured Data'!#REF!),"",'Measured Data'!#REF!)</f>
        <v>#REF!</v>
      </c>
      <c r="P26" s="241" t="e">
        <f>IF(ISBLANK('Measured Data'!#REF!),"",'Measured Data'!#REF!)</f>
        <v>#REF!</v>
      </c>
      <c r="Q26" s="241" t="e">
        <f>IF(ISBLANK('Measured Data'!#REF!),"",'Measured Data'!#REF!)</f>
        <v>#REF!</v>
      </c>
      <c r="R26" s="241" t="e">
        <f>IF(ISBLANK('Measured Data'!#REF!),"",'Measured Data'!#REF!)</f>
        <v>#REF!</v>
      </c>
      <c r="S26" s="241" t="e">
        <f>IF(ISBLANK('Measured Data'!#REF!),"",'Measured Data'!#REF!)</f>
        <v>#REF!</v>
      </c>
      <c r="T26" s="241" t="e">
        <f>IF(ISBLANK('Measured Data'!#REF!),"",'Measured Data'!#REF!)</f>
        <v>#REF!</v>
      </c>
      <c r="U26" s="241" t="e">
        <f>IF(ISBLANK('Measured Data'!#REF!),"",'Measured Data'!#REF!)</f>
        <v>#REF!</v>
      </c>
      <c r="V26" s="241" t="e">
        <f>IF(ISBLANK('Measured Data'!#REF!),"",'Measured Data'!#REF!)</f>
        <v>#REF!</v>
      </c>
      <c r="W26" s="241" t="e">
        <f>IF(ISBLANK('Measured Data'!#REF!),"",'Measured Data'!#REF!)</f>
        <v>#REF!</v>
      </c>
      <c r="X26" s="241" t="e">
        <f>IF(ISBLANK('Measured Data'!#REF!),"",'Measured Data'!#REF!)</f>
        <v>#REF!</v>
      </c>
      <c r="Y26" s="241" t="e">
        <f>IF(ISBLANK('Measured Data'!#REF!),"",'Measured Data'!#REF!)</f>
        <v>#REF!</v>
      </c>
      <c r="Z26" s="241" t="e">
        <f>IF(ISBLANK('Measured Data'!#REF!),"",'Measured Data'!#REF!)</f>
        <v>#REF!</v>
      </c>
      <c r="AA26" s="241" t="e">
        <f>IF(ISBLANK('Measured Data'!#REF!),"",'Measured Data'!#REF!)</f>
        <v>#REF!</v>
      </c>
      <c r="AB26" s="241" t="e">
        <f>IF(ISBLANK('Measured Data'!#REF!),"",'Measured Data'!#REF!)</f>
        <v>#REF!</v>
      </c>
      <c r="AC26" s="241" t="e">
        <f>IF(ISBLANK('Measured Data'!#REF!),"",'Measured Data'!#REF!)</f>
        <v>#REF!</v>
      </c>
      <c r="AD26" s="241" t="e">
        <f>IF(ISBLANK('Measured Data'!#REF!),"",'Measured Data'!#REF!)</f>
        <v>#REF!</v>
      </c>
      <c r="AE26" s="241" t="e">
        <f>IF(ISBLANK('Measured Data'!#REF!),"",'Measured Data'!#REF!)</f>
        <v>#REF!</v>
      </c>
      <c r="AF26" s="241" t="e">
        <f>IF(ISBLANK('Measured Data'!#REF!),"",'Measured Data'!#REF!)</f>
        <v>#REF!</v>
      </c>
      <c r="AG26" s="241" t="e">
        <f>IF(ISBLANK('Measured Data'!#REF!),"",'Measured Data'!#REF!)</f>
        <v>#REF!</v>
      </c>
      <c r="AH26" s="241" t="e">
        <f>IF(ISBLANK('Measured Data'!#REF!),"",'Measured Data'!#REF!)</f>
        <v>#REF!</v>
      </c>
      <c r="AI26" s="241" t="e">
        <f>IF(ISBLANK('Measured Data'!#REF!),"",'Measured Data'!#REF!)</f>
        <v>#REF!</v>
      </c>
      <c r="AJ26" s="241" t="e">
        <f>IF(ISBLANK('Measured Data'!#REF!),"",'Measured Data'!#REF!)</f>
        <v>#REF!</v>
      </c>
      <c r="AK26" s="241" t="e">
        <f>IF(ISBLANK('Measured Data'!#REF!),"",'Measured Data'!#REF!)</f>
        <v>#REF!</v>
      </c>
      <c r="AL26" s="241" t="e">
        <f>IF(ISBLANK('Measured Data'!#REF!),"",'Measured Data'!#REF!)</f>
        <v>#REF!</v>
      </c>
      <c r="AM26" s="241" t="e">
        <f>IF(ISBLANK('Measured Data'!#REF!),"",'Measured Data'!#REF!)</f>
        <v>#REF!</v>
      </c>
      <c r="AN26" s="241" t="e">
        <f>IF(ISBLANK('Measured Data'!#REF!),"",'Measured Data'!#REF!)</f>
        <v>#REF!</v>
      </c>
      <c r="AO26" s="241" t="e">
        <f>IF(ISBLANK('Measured Data'!#REF!),"",'Measured Data'!#REF!)</f>
        <v>#REF!</v>
      </c>
      <c r="AP26" s="241" t="e">
        <f>IF(ISBLANK('Measured Data'!#REF!),"",'Measured Data'!#REF!)</f>
        <v>#REF!</v>
      </c>
      <c r="AQ26" s="241" t="e">
        <f>IF(ISBLANK('Measured Data'!#REF!),"",'Measured Data'!#REF!)</f>
        <v>#REF!</v>
      </c>
      <c r="AR26" s="241" t="e">
        <f>IF(ISBLANK('Measured Data'!#REF!),"",'Measured Data'!#REF!)</f>
        <v>#REF!</v>
      </c>
      <c r="AS26" s="241" t="e">
        <f>IF(ISBLANK('Measured Data'!#REF!),"",'Measured Data'!#REF!)</f>
        <v>#REF!</v>
      </c>
      <c r="AT26" s="241" t="e">
        <f>IF(ISBLANK('Measured Data'!#REF!),"",'Measured Data'!#REF!)</f>
        <v>#REF!</v>
      </c>
      <c r="AU26" s="241" t="e">
        <f>IF(ISBLANK('Measured Data'!#REF!),"",'Measured Data'!#REF!)</f>
        <v>#REF!</v>
      </c>
      <c r="AV26" s="241" t="e">
        <f>IF(ISBLANK('Measured Data'!#REF!),"",'Measured Data'!#REF!)</f>
        <v>#REF!</v>
      </c>
      <c r="AW26" s="241" t="e">
        <f>IF(ISBLANK('Measured Data'!#REF!),"",'Measured Data'!#REF!)</f>
        <v>#REF!</v>
      </c>
      <c r="AX26" s="241" t="e">
        <f>IF(ISBLANK('Measured Data'!#REF!),"",'Measured Data'!#REF!)</f>
        <v>#REF!</v>
      </c>
      <c r="AY26" s="241" t="e">
        <f>IF(ISBLANK('Measured Data'!#REF!),"",'Measured Data'!#REF!)</f>
        <v>#REF!</v>
      </c>
      <c r="AZ26" s="241" t="e">
        <f>IF(ISBLANK('Measured Data'!#REF!),"",'Measured Data'!#REF!)</f>
        <v>#REF!</v>
      </c>
      <c r="BA26" s="241" t="e">
        <f>IF(ISBLANK('Measured Data'!#REF!),"",'Measured Data'!#REF!)</f>
        <v>#REF!</v>
      </c>
      <c r="BB26" s="241" t="e">
        <f>IF(ISBLANK('Measured Data'!#REF!),"",'Measured Data'!#REF!)</f>
        <v>#REF!</v>
      </c>
      <c r="BC26" s="241" t="e">
        <f>IF(ISBLANK('Measured Data'!#REF!),"",'Measured Data'!#REF!)</f>
        <v>#REF!</v>
      </c>
      <c r="BD26" s="241" t="e">
        <f>IF(ISBLANK('Measured Data'!#REF!),"",'Measured Data'!#REF!)</f>
        <v>#REF!</v>
      </c>
      <c r="BE26" s="241" t="e">
        <f>IF(ISBLANK('Measured Data'!#REF!),"",'Measured Data'!#REF!)</f>
        <v>#REF!</v>
      </c>
      <c r="BF26" s="241" t="e">
        <f>IF(ISBLANK('Measured Data'!#REF!),"",'Measured Data'!#REF!)</f>
        <v>#REF!</v>
      </c>
      <c r="BG26" s="241" t="e">
        <f>IF(ISBLANK('Measured Data'!#REF!),"",'Measured Data'!#REF!)</f>
        <v>#REF!</v>
      </c>
      <c r="BH26" s="241" t="e">
        <f>IF(ISBLANK('Measured Data'!#REF!),"",'Measured Data'!#REF!)</f>
        <v>#REF!</v>
      </c>
      <c r="BI26" s="241" t="e">
        <f>IF(ISBLANK('Measured Data'!#REF!),"",'Measured Data'!#REF!)</f>
        <v>#REF!</v>
      </c>
      <c r="BJ26" s="241" t="e">
        <f>IF(ISBLANK('Measured Data'!#REF!),"",'Measured Data'!#REF!)</f>
        <v>#REF!</v>
      </c>
      <c r="BK26" s="241" t="e">
        <f>IF(ISBLANK('Measured Data'!#REF!),"",'Measured Data'!#REF!)</f>
        <v>#REF!</v>
      </c>
      <c r="BL26" s="241" t="e">
        <f>IF(ISBLANK('Measured Data'!#REF!),"",'Measured Data'!#REF!)</f>
        <v>#REF!</v>
      </c>
      <c r="BM26" s="241" t="e">
        <f>IF(ISBLANK('Measured Data'!#REF!),"",'Measured Data'!#REF!)</f>
        <v>#REF!</v>
      </c>
      <c r="BN26" s="241" t="str">
        <f>IF(ISBLANK('In Process Calc.'!B19),"",ROUND('In Process Calc.'!B19,2))</f>
        <v/>
      </c>
      <c r="BO26" s="241" t="str">
        <f>IF(ISBLANK('In Process Calc.'!C19),"",ROUND('In Process Calc.'!C19,2))</f>
        <v/>
      </c>
      <c r="BP26" s="241" t="str">
        <f>IF(ISBLANK('In Process Calc.'!D19),"",'In Process Calc.'!D19)</f>
        <v/>
      </c>
      <c r="BQ26" s="241" t="str">
        <f>IF(ISBLANK('In Process Calc.'!E19),"",'In Process Calc.'!E19)</f>
        <v/>
      </c>
      <c r="BR26" s="241" t="str">
        <f>IF(ISBLANK('In Process Calc.'!G19),"",'In Process Calc.'!G19)</f>
        <v/>
      </c>
      <c r="BS26" s="241" t="str">
        <f>IF(ISBLANK('In Process Calc.'!I19),"",'In Process Calc.'!I19)</f>
        <v/>
      </c>
      <c r="BT26" s="241" t="str">
        <f>IF(ISBLANK('In Process Calc.'!J19),"",'In Process Calc.'!J19)</f>
        <v/>
      </c>
      <c r="BU26" s="241" t="str">
        <f>IF(ISBLANK('In Process Calc.'!K19),"",'In Process Calc.'!K19)</f>
        <v/>
      </c>
      <c r="BV26" s="246" t="str">
        <f>IF(ISBLANK('In Process Calc.'!L19),"",'In Process Calc.'!L19)</f>
        <v/>
      </c>
      <c r="BW26" s="246" t="str">
        <f>IF(ISBLANK('In Process Calc.'!M19),"",'In Process Calc.'!M19)</f>
        <v/>
      </c>
      <c r="BX26" s="246" t="str">
        <f>IF(ISBLANK('In Process Calc.'!N19),"",'In Process Calc.'!N19)</f>
        <v/>
      </c>
      <c r="BY26" s="246" t="str">
        <f>IF(ISBLANK('In Process Calc.'!O19),"",'In Process Calc.'!O19)</f>
        <v/>
      </c>
      <c r="BZ26" s="246" t="str">
        <f>IF(ISBLANK('In Process Calc.'!P19),"",'In Process Calc.'!P19)</f>
        <v/>
      </c>
      <c r="CA26" s="246" t="str">
        <f>IF(ISBLANK('In Process Calc.'!Q19),"",'In Process Calc.'!Q19)</f>
        <v/>
      </c>
      <c r="CB26" s="246" t="str">
        <f>IF(ISBLANK('In Process Calc.'!R19),"",'In Process Calc.'!R19)</f>
        <v/>
      </c>
      <c r="CC26" s="246" t="str">
        <f>IF(ISBLANK('In Process Calc.'!S19),"",'In Process Calc.'!S19)</f>
        <v/>
      </c>
      <c r="CD26" s="246" t="str">
        <f>IF(ISBLANK('In Process Calc.'!T19),"",'In Process Calc.'!T19)</f>
        <v/>
      </c>
      <c r="CE26" s="246" t="str">
        <f>IF(ISBLANK('In Process Calc.'!U19),"",'In Process Calc.'!U19)</f>
        <v/>
      </c>
      <c r="CF26" s="246" t="str">
        <f>IF(ISBLANK('In Process Calc.'!V19),"",'In Process Calc.'!V19)</f>
        <v/>
      </c>
      <c r="CG26" s="246" t="str">
        <f>IF(ISBLANK('In Process Calc.'!W19),"",'In Process Calc.'!W19)</f>
        <v/>
      </c>
      <c r="CH26" s="246" t="str">
        <f>IF(ISBLANK('In Process Calc.'!X19),"",'In Process Calc.'!X19)</f>
        <v/>
      </c>
      <c r="CI26" s="246" t="str">
        <f>IF(ISBLANK('In Process Calc.'!Y19),"",'In Process Calc.'!Y19)</f>
        <v/>
      </c>
      <c r="CJ26" s="246" t="str">
        <f>IF(ISBLANK('In Process Calc.'!Z19),"",'In Process Calc.'!Z19)</f>
        <v/>
      </c>
      <c r="CK26" s="246" t="str">
        <f>IF(ISBLANK('In Process Calc.'!AA19),"",'In Process Calc.'!AA19)</f>
        <v/>
      </c>
      <c r="CL26" s="246" t="str">
        <f>IF(ISBLANK('In Process Calc.'!AB19),"",'In Process Calc.'!AB19)</f>
        <v/>
      </c>
      <c r="CM26" s="246" t="str">
        <f>IF(ISBLANK('In Process Calc.'!AC19),"",'In Process Calc.'!AC19)</f>
        <v/>
      </c>
      <c r="CN26" s="246" t="str">
        <f>IF(ISBLANK('In Process Calc.'!AD19),"",'In Process Calc.'!AD19)</f>
        <v/>
      </c>
      <c r="CO26" s="246" t="str">
        <f>IF(ISBLANK('In Process Calc.'!AE19),"",'In Process Calc.'!AE19)</f>
        <v/>
      </c>
      <c r="CP26" s="246" t="str">
        <f>IF(ISBLANK('In Process Calc.'!AF19),"",'In Process Calc.'!AF19)</f>
        <v/>
      </c>
      <c r="CQ26" s="246" t="str">
        <f>IF(ISBLANK('In Process Calc.'!AG19),"",'In Process Calc.'!AG19)</f>
        <v/>
      </c>
      <c r="CR26" s="246" t="str">
        <f>IF(ISBLANK('In Process Calc.'!AH19),"",'In Process Calc.'!AH19)</f>
        <v/>
      </c>
      <c r="CS26" s="246" t="str">
        <f>IF(ISBLANK('In Process Calc.'!AI19),"",'In Process Calc.'!AI19)</f>
        <v/>
      </c>
      <c r="CT26" s="246" t="str">
        <f>IF(ISBLANK('In Process Calc.'!AJ19),"",'In Process Calc.'!AJ19)</f>
        <v/>
      </c>
      <c r="CU26" s="246" t="str">
        <f>IF(ISBLANK('In Process Calc.'!AK19),"",'In Process Calc.'!AK19)</f>
        <v/>
      </c>
      <c r="CV26" s="246" t="str">
        <f>IF(ISBLANK('In Process Calc.'!AL19),"",'In Process Calc.'!AL19)</f>
        <v/>
      </c>
      <c r="CW26" s="246" t="str">
        <f>IF(ISBLANK('In Process Calc.'!AM19),"",'In Process Calc.'!AM19)</f>
        <v/>
      </c>
      <c r="CX26" s="246" t="str">
        <f>IF(ISBLANK('In Process Calc.'!AN19),"",'In Process Calc.'!AN19)</f>
        <v/>
      </c>
      <c r="CY26" s="246" t="str">
        <f>IF(ISBLANK('In Process Calc.'!AO19),"",'In Process Calc.'!AO19)</f>
        <v/>
      </c>
      <c r="CZ26" s="246" t="str">
        <f>IF(ISBLANK('In Process Calc.'!AP19),"",'In Process Calc.'!AP19)</f>
        <v/>
      </c>
      <c r="DA26" s="246" t="str">
        <f>IF(ISBLANK('In Process Calc.'!AQ19),"",'In Process Calc.'!AQ19)</f>
        <v/>
      </c>
      <c r="DB26" s="246" t="str">
        <f>IF(ISBLANK('In Process Calc.'!AR19),"",'In Process Calc.'!AR19)</f>
        <v/>
      </c>
      <c r="DC26" s="246" t="str">
        <f>IF(ISBLANK('In Process Calc.'!AS19),"",'In Process Calc.'!AS19)</f>
        <v/>
      </c>
      <c r="DD26" s="246" t="str">
        <f>IF(ISBLANK('In Process Calc.'!AT19),"",'In Process Calc.'!AT19)</f>
        <v/>
      </c>
      <c r="DE26" s="246" t="str">
        <f>IF(ISBLANK('In Process Calc.'!AU19),"",'In Process Calc.'!AU19)</f>
        <v/>
      </c>
      <c r="DF26" s="246" t="str">
        <f>IF(ISBLANK('In Process Calc.'!AV19),"",'In Process Calc.'!AV19)</f>
        <v/>
      </c>
      <c r="DG26" s="246" t="str">
        <f>IF(ISBLANK('In Process Calc.'!AW19),"",'In Process Calc.'!AW19)</f>
        <v/>
      </c>
      <c r="DH26" s="246" t="str">
        <f>IF(ISBLANK('In Process Calc.'!AX19),"",'In Process Calc.'!AX19)</f>
        <v/>
      </c>
      <c r="DI26" s="246" t="str">
        <f>IF(ISBLANK('In Process Calc.'!AY19),"",'In Process Calc.'!AY19)</f>
        <v/>
      </c>
      <c r="DJ26" s="246" t="str">
        <f>IF(ISBLANK('In Process Calc.'!AZ19),"",'In Process Calc.'!AZ19)</f>
        <v/>
      </c>
      <c r="DK26" s="246" t="str">
        <f>IF(ISBLANK('In Process Calc.'!BA19),"",'In Process Calc.'!BA19)</f>
        <v/>
      </c>
      <c r="DL26" s="246" t="str">
        <f>IF(ISBLANK('In Process Calc.'!BB19),"",'In Process Calc.'!BB19)</f>
        <v/>
      </c>
      <c r="DM26" s="246" t="str">
        <f>IF(ISBLANK('In Process Calc.'!BC19),"",'In Process Calc.'!BC19)</f>
        <v/>
      </c>
      <c r="DN26" s="246" t="str">
        <f>IF(ISBLANK('In Process Calc.'!BD19),"",'In Process Calc.'!BD19)</f>
        <v/>
      </c>
      <c r="DO26" s="246" t="str">
        <f>IF(ISBLANK('In Process Calc.'!BE19),"",'In Process Calc.'!BE19)</f>
        <v/>
      </c>
      <c r="DP26" s="246" t="str">
        <f>IF(ISBLANK('In Process Calc.'!BF19),"",'In Process Calc.'!BF19)</f>
        <v/>
      </c>
      <c r="DQ26" s="246" t="str">
        <f>IF(ISBLANK('In Process Calc.'!BG19),"",'In Process Calc.'!BG19)</f>
        <v/>
      </c>
      <c r="DR26" s="246" t="str">
        <f>IF(ISBLANK('In Process Calc.'!BH19),"",'In Process Calc.'!BH19)</f>
        <v/>
      </c>
      <c r="DS26" s="246" t="str">
        <f>IF(ISBLANK('In Process Calc.'!BI19),"",'In Process Calc.'!BI19)</f>
        <v/>
      </c>
      <c r="DT26" s="246" t="str">
        <f>IF(ISBLANK('In Process Calc.'!BJ19),"",'In Process Calc.'!BJ19)</f>
        <v/>
      </c>
      <c r="DU26" s="246" t="str">
        <f>IF(ISBLANK('In Process Calc.'!BK19),"",'In Process Calc.'!BK19)</f>
        <v/>
      </c>
      <c r="DV26" s="246" t="str">
        <f>IF(ISBLANK('In Process Calc.'!BL19),"",'In Process Calc.'!BL19)</f>
        <v/>
      </c>
      <c r="DW26" s="246" t="str">
        <f>IF(ISBLANK('In Process Calc.'!BM19),"",'In Process Calc.'!BM19)</f>
        <v/>
      </c>
      <c r="DX26" s="246" t="str">
        <f>IF(ISBLANK('In Process Calc.'!BN19),"",'In Process Calc.'!BN19)</f>
        <v/>
      </c>
      <c r="DY26" s="246" t="str">
        <f>IF(ISBLANK('In Process Calc.'!BO19),"",'In Process Calc.'!BO19)</f>
        <v/>
      </c>
      <c r="DZ26" s="246" t="str">
        <f>IF(ISBLANK('In Process Calc.'!BP19),"",'In Process Calc.'!BP19)</f>
        <v/>
      </c>
      <c r="EA26" s="246" t="str">
        <f>IF(ISBLANK('In Process Calc.'!BQ19),"",'In Process Calc.'!BQ19)</f>
        <v/>
      </c>
      <c r="EB26" s="246" t="str">
        <f>IF(ISBLANK('In Process Calc.'!BR19),"",'In Process Calc.'!BR19)</f>
        <v/>
      </c>
      <c r="EC26" s="246" t="str">
        <f>IF(ISBLANK('In Process Calc.'!BS19),"",'In Process Calc.'!BS19)</f>
        <v/>
      </c>
      <c r="ED26" s="246" t="str">
        <f>IF(ISBLANK('In Process Calc.'!BT19),"",'In Process Calc.'!BT19)</f>
        <v/>
      </c>
      <c r="EE26" s="246" t="str">
        <f>IF(ISBLANK('In Process Calc.'!BU19),"",'In Process Calc.'!BU19)</f>
        <v/>
      </c>
      <c r="EF26" s="246" t="str">
        <f>IF(ISBLANK('In Process Calc.'!BV19),"",'In Process Calc.'!BV19)</f>
        <v/>
      </c>
      <c r="EG26" s="246" t="str">
        <f>IF(ISBLANK('In Process Calc.'!BW19),"",'In Process Calc.'!BW19)</f>
        <v/>
      </c>
      <c r="EH26" s="246" t="str">
        <f>IF(ISBLANK('In Process Calc.'!BX19),"",'In Process Calc.'!BX19)</f>
        <v/>
      </c>
      <c r="EI26" s="246" t="str">
        <f>IF(ISBLANK('In Process Calc.'!BY19),"",'In Process Calc.'!BY19)</f>
        <v/>
      </c>
      <c r="EJ26" s="246" t="str">
        <f>IF(ISBLANK('In Process Calc.'!BZ19),"",'In Process Calc.'!BZ19)</f>
        <v/>
      </c>
      <c r="EK26" s="246">
        <f>IF(ISBLANK('Post Process Calc.'!A26),"",'Post Process Calc.'!A26)</f>
        <v>1.4539556702293397</v>
      </c>
      <c r="EL26" s="246" t="str">
        <f>IF(ISBLANK('Post Process Calc.'!B26),"",'Post Process Calc.'!B26)</f>
        <v/>
      </c>
      <c r="EM26" s="246">
        <f>IF(ISBLANK('Post Process Calc.'!C26),"",'Post Process Calc.'!C26)</f>
        <v>4.1725119081692554E-2</v>
      </c>
      <c r="EN26" s="246">
        <f>IF(ISBLANK('Post Process Calc.'!D26),"",'Post Process Calc.'!D26)</f>
        <v>-4.2827987301539269E-3</v>
      </c>
      <c r="EO26" s="246">
        <f>IF(ISBLANK('Post Process Calc.'!E26),"",'Post Process Calc.'!E26)</f>
        <v>-1.0610612866227302E-3</v>
      </c>
      <c r="EP26" s="246">
        <f>IF(ISBLANK('Post Process Calc.'!F26),"",'Post Process Calc.'!F26)</f>
        <v>2.3791544219411064E-2</v>
      </c>
      <c r="EQ26" s="246">
        <f>IF(ISBLANK('Post Process Calc.'!G26),"",'Post Process Calc.'!G26)</f>
        <v>3.2734230018471363E-3</v>
      </c>
      <c r="ER26" s="246" t="str">
        <f>IF(ISBLANK('Post Process Calc.'!H26),"",'Post Process Calc.'!H26)</f>
        <v/>
      </c>
      <c r="ES26" s="246" t="str">
        <f>IF(ISBLANK('Post Process Calc.'!I26),"",'Post Process Calc.'!I26)</f>
        <v/>
      </c>
      <c r="ET26" s="246" t="str">
        <f>IF(ISBLANK('Post Process Calc.'!J26),"",'Post Process Calc.'!J26)</f>
        <v/>
      </c>
      <c r="EU26" s="246" t="str">
        <f>IF(ISBLANK('Post Process Calc.'!K26),"",'Post Process Calc.'!K26)</f>
        <v/>
      </c>
      <c r="EV26" s="246" t="str">
        <f>IF(ISBLANK('Post Process Calc.'!L26),"",'Post Process Calc.'!L26)</f>
        <v/>
      </c>
      <c r="EW26" s="246" t="str">
        <f>IF(ISBLANK('Post Process Calc.'!M26),"",'Post Process Calc.'!M26)</f>
        <v/>
      </c>
      <c r="EX26" s="246" t="str">
        <f>IF(ISBLANK('Post Process Calc.'!N26),"",'Post Process Calc.'!N26)</f>
        <v/>
      </c>
      <c r="EY26" s="246" t="str">
        <f>IF(ISBLANK('Post Process Calc.'!O26),"",'Post Process Calc.'!O26)</f>
        <v/>
      </c>
      <c r="EZ26" s="246" t="str">
        <f>IF(ISBLANK('Post Process Calc.'!P26),"",'Post Process Calc.'!P26)</f>
        <v/>
      </c>
      <c r="FA26" s="246" t="str">
        <f>IF(ISBLANK('Post Process Calc.'!Q26),"",'Post Process Calc.'!Q26)</f>
        <v/>
      </c>
      <c r="FB26" s="246" t="str">
        <f>IF(ISBLANK('Post Process Calc.'!R26),"",'Post Process Calc.'!R26)</f>
        <v/>
      </c>
      <c r="FC26" s="246" t="str">
        <f>IF(ISBLANK('Post Process Calc.'!S26),"",'Post Process Calc.'!S26)</f>
        <v/>
      </c>
      <c r="FD26" s="246" t="str">
        <f>IF(ISBLANK('Post Process Calc.'!T26),"",'Post Process Calc.'!T26)</f>
        <v/>
      </c>
      <c r="FE26" s="246" t="str">
        <f>IF(ISBLANK('Post Process Calc.'!U26),"",'Post Process Calc.'!U26)</f>
        <v/>
      </c>
      <c r="FF26" s="246" t="str">
        <f>IF(ISBLANK('Post Process Calc.'!V26),"",'Post Process Calc.'!V26)</f>
        <v/>
      </c>
      <c r="FG26" s="246" t="str">
        <f>IF(ISBLANK('Post Process Calc.'!W26),"",'Post Process Calc.'!W26)</f>
        <v/>
      </c>
      <c r="FH26" s="246" t="str">
        <f>IF(ISBLANK('Post Process Calc.'!X26),"",'Post Process Calc.'!X26)</f>
        <v/>
      </c>
      <c r="FI26" s="246" t="str">
        <f>IF(ISBLANK('Post Process Calc.'!Y26),"",'Post Process Calc.'!Y26)</f>
        <v/>
      </c>
      <c r="FJ26" s="246" t="str">
        <f>IF(ISBLANK('Post Process Calc.'!Z26),"",'Post Process Calc.'!Z26)</f>
        <v/>
      </c>
      <c r="FK26" s="246" t="str">
        <f>IF(ISBLANK('Post Process Calc.'!AA26),"",'Post Process Calc.'!AA26)</f>
        <v/>
      </c>
      <c r="FL26" s="246" t="str">
        <f>IF(ISBLANK('Post Process Calc.'!AB26),"",'Post Process Calc.'!AB26)</f>
        <v/>
      </c>
      <c r="FM26" s="246" t="str">
        <f>IF(ISBLANK('Post Process Calc.'!AC26),"",'Post Process Calc.'!AC26)</f>
        <v/>
      </c>
      <c r="FN26" s="246" t="str">
        <f>IF(ISBLANK('Post Process Calc.'!AD26),"",'Post Process Calc.'!AD26)</f>
        <v/>
      </c>
      <c r="FO26" s="246" t="str">
        <f>IF(ISBLANK('Post Process Calc.'!AE26),"",'Post Process Calc.'!AE26)</f>
        <v/>
      </c>
      <c r="FP26" s="246" t="str">
        <f>IF(ISBLANK('Post Process Calc.'!AF26),"",'Post Process Calc.'!AF26)</f>
        <v/>
      </c>
      <c r="FQ26" s="246" t="str">
        <f>IF(ISBLANK('Post Process Calc.'!AG26),"",'Post Process Calc.'!AG26)</f>
        <v/>
      </c>
      <c r="FR26" s="246" t="str">
        <f>IF(ISBLANK('Post Process Calc.'!AH26),"",'Post Process Calc.'!AH26)</f>
        <v/>
      </c>
      <c r="FS26" s="246" t="str">
        <f>IF(ISBLANK('Post Process Calc.'!AI26),"",'Post Process Calc.'!AI26)</f>
        <v/>
      </c>
    </row>
    <row r="27" spans="1:175" x14ac:dyDescent="0.15">
      <c r="A27" s="241" t="str">
        <f>IF('Measured Data'!B20&lt;&gt;0,'Measured Data'!$B$1,"")</f>
        <v>NIIMBL-FB01-B3</v>
      </c>
      <c r="B27" s="241">
        <f>IF(ISBLANK('Measured Data'!A20),"",'Measured Data'!A20)</f>
        <v>13</v>
      </c>
      <c r="C27" s="248">
        <f>IF(ISBLANK('Measured Data'!B20),"",'Measured Data'!B20)</f>
        <v>43713</v>
      </c>
      <c r="D27" s="249">
        <f>IF(ISBLANK('Measured Data'!C20),"",'Measured Data'!C20)</f>
        <v>0.34930555555555554</v>
      </c>
      <c r="E27" s="241">
        <f>IF(ISBLANK('Measured Data'!D20),"",'Measured Data'!D20)</f>
        <v>11</v>
      </c>
      <c r="F27" s="241" t="str">
        <f>IF(ISBLANK('Measured Data'!E20),"",'Measured Data'!E20)</f>
        <v/>
      </c>
      <c r="G27" s="241" t="str">
        <f>IF(ISBLANK('Measured Data'!G20),"",'Measured Data'!G20)</f>
        <v/>
      </c>
      <c r="H27" s="241">
        <f>IF(ISBLANK('Measured Data'!H20),"",'Measured Data'!H20)</f>
        <v>3.8119793964385988</v>
      </c>
      <c r="I27" s="241">
        <f>IF(ISBLANK('Measured Data'!I20),"",'Measured Data'!I20)</f>
        <v>0.18934745618324156</v>
      </c>
      <c r="J27" s="241">
        <f>IF(ISBLANK('Measured Data'!J20),"",'Measured Data'!J20)</f>
        <v>4.0013268526218404</v>
      </c>
      <c r="K27" s="241">
        <f>IF(ISBLANK('Measured Data'!K20),"",'Measured Data'!K20)</f>
        <v>95.26788330078125</v>
      </c>
      <c r="L27" s="241">
        <f>IF(ISBLANK('Measured Data'!L20),"",'Measured Data'!L20)</f>
        <v>6.9539999999999997</v>
      </c>
      <c r="M27" s="241">
        <f>IF(ISBLANK('Measured Data'!M20),"",'Measured Data'!M20)</f>
        <v>41.6</v>
      </c>
      <c r="N27" s="241" t="str">
        <f>IF(ISBLANK('Measured Data'!N20),"",'Measured Data'!N20)</f>
        <v/>
      </c>
      <c r="O27" s="241" t="str">
        <f>IF(ISBLANK('Measured Data'!O20),"",'Measured Data'!O20)</f>
        <v/>
      </c>
      <c r="P27" s="241" t="str">
        <f>IF(ISBLANK('Measured Data'!P20),"",'Measured Data'!P20)</f>
        <v/>
      </c>
      <c r="Q27" s="241" t="str">
        <f>IF(ISBLANK('Measured Data'!Q20),"",'Measured Data'!Q20)</f>
        <v/>
      </c>
      <c r="R27" s="241">
        <f>IF(ISBLANK('Measured Data'!R20),"",'Measured Data'!R20)</f>
        <v>372</v>
      </c>
      <c r="S27" s="241">
        <f>IF(ISBLANK('Measured Data'!S20),"",'Measured Data'!S20)</f>
        <v>865.5</v>
      </c>
      <c r="T27" s="241" t="str">
        <f>IF(ISBLANK('Measured Data'!T20),"",'Measured Data'!T20)</f>
        <v/>
      </c>
      <c r="U27" s="241" t="str">
        <f>IF(ISBLANK('Measured Data'!U20),"",'Measured Data'!U20)</f>
        <v/>
      </c>
      <c r="V27" s="241" t="str">
        <f>IF(ISBLANK('Measured Data'!V20),"",'Measured Data'!V20)</f>
        <v/>
      </c>
      <c r="W27" s="241" t="str">
        <f>IF(ISBLANK('Measured Data'!W20),"",'Measured Data'!W20)</f>
        <v/>
      </c>
      <c r="X27" s="241" t="str">
        <f>IF(ISBLANK('Measured Data'!X20),"",'Measured Data'!X20)</f>
        <v/>
      </c>
      <c r="Y27" s="241">
        <f>IF(ISBLANK('Measured Data'!Y20),"",'Measured Data'!Y20)</f>
        <v>31.944444444444443</v>
      </c>
      <c r="Z27" s="241">
        <f>IF(ISBLANK('Measured Data'!Z20),"",'Measured Data'!Z20)</f>
        <v>0.26</v>
      </c>
      <c r="AA27" s="241">
        <f>IF(ISBLANK('Measured Data'!AA20),"",'Measured Data'!AA20)</f>
        <v>2.98</v>
      </c>
      <c r="AB27" s="241" t="str">
        <f>IF(ISBLANK('Measured Data'!AB20),"",'Measured Data'!AB20)</f>
        <v/>
      </c>
      <c r="AC27" s="241" t="str">
        <f>IF(ISBLANK('Measured Data'!AC20),"",'Measured Data'!AC20)</f>
        <v/>
      </c>
      <c r="AD27" s="241" t="str">
        <f>IF(ISBLANK('Measured Data'!AD20),"",'Measured Data'!AD20)</f>
        <v/>
      </c>
      <c r="AE27" s="241">
        <f>IF(ISBLANK('Measured Data'!AE20),"",'Measured Data'!AE20)</f>
        <v>0.22202486678507993</v>
      </c>
      <c r="AF27" s="241" t="str">
        <f>IF(ISBLANK('Measured Data'!AF20),"",'Measured Data'!AF20)</f>
        <v/>
      </c>
      <c r="AG27" s="241" t="str">
        <f>IF(ISBLANK('Measured Data'!AG20),"",'Measured Data'!AG20)</f>
        <v/>
      </c>
      <c r="AH27" s="241" t="str">
        <f>IF(ISBLANK('Measured Data'!AH20),"",'Measured Data'!AH20)</f>
        <v/>
      </c>
      <c r="AI27" s="241">
        <f>IF(ISBLANK('Measured Data'!AI20),"",'Measured Data'!AI20)</f>
        <v>9.2899999999999991</v>
      </c>
      <c r="AJ27" s="241" t="str">
        <f>IF(ISBLANK('Measured Data'!AJ20),"",'Measured Data'!AJ20)</f>
        <v/>
      </c>
      <c r="AK27" s="241" t="str">
        <f>IF(ISBLANK('Measured Data'!AK20),"",'Measured Data'!AK20)</f>
        <v/>
      </c>
      <c r="AL27" s="241" t="str">
        <f>IF(ISBLANK('Measured Data'!AL20),"",'Measured Data'!AL20)</f>
        <v/>
      </c>
      <c r="AM27" s="241" t="str">
        <f>IF(ISBLANK('Measured Data'!AM20),"",'Measured Data'!AM20)</f>
        <v/>
      </c>
      <c r="AN27" s="241" t="str">
        <f>IF(ISBLANK('Measured Data'!AN20),"",'Measured Data'!AN20)</f>
        <v/>
      </c>
      <c r="AO27" s="241" t="str">
        <f>IF(ISBLANK('Measured Data'!AO20),"",'Measured Data'!AO20)</f>
        <v/>
      </c>
      <c r="AP27" s="241" t="str">
        <f>IF(ISBLANK('Measured Data'!AP20),"",'Measured Data'!AP20)</f>
        <v/>
      </c>
      <c r="AQ27" s="241" t="str">
        <f>IF(ISBLANK('Measured Data'!BN20),"",'Measured Data'!BN20)</f>
        <v/>
      </c>
      <c r="AR27" s="241" t="str">
        <f>IF(ISBLANK('Measured Data'!BO20),"",'Measured Data'!BO20)</f>
        <v/>
      </c>
      <c r="AS27" s="241" t="str">
        <f>IF(ISBLANK('Measured Data'!BP20),"",'Measured Data'!BP20)</f>
        <v/>
      </c>
      <c r="AT27" s="241" t="str">
        <f>IF(ISBLANK('Measured Data'!BQ20),"",'Measured Data'!BQ20)</f>
        <v/>
      </c>
      <c r="AU27" s="241" t="str">
        <f>IF(ISBLANK('Measured Data'!BR20),"",'Measured Data'!BR20)</f>
        <v/>
      </c>
      <c r="AV27" s="241" t="str">
        <f>IF(ISBLANK('Measured Data'!BS20),"",'Measured Data'!BS20)</f>
        <v/>
      </c>
      <c r="AW27" s="241" t="str">
        <f>IF(ISBLANK('Measured Data'!BT20),"",'Measured Data'!BT20)</f>
        <v/>
      </c>
      <c r="AX27" s="241" t="str">
        <f>IF(ISBLANK('Measured Data'!BU20),"",'Measured Data'!BU20)</f>
        <v/>
      </c>
      <c r="AY27" s="241" t="str">
        <f>IF(ISBLANK('Measured Data'!BV20),"",'Measured Data'!BV20)</f>
        <v/>
      </c>
      <c r="AZ27" s="241" t="str">
        <f>IF(ISBLANK('Measured Data'!BW20),"",'Measured Data'!BW20)</f>
        <v/>
      </c>
      <c r="BA27" s="241" t="str">
        <f>IF(ISBLANK('Measured Data'!BX20),"",'Measured Data'!BX20)</f>
        <v/>
      </c>
      <c r="BB27" s="241" t="str">
        <f>IF(ISBLANK('Measured Data'!BY20),"",'Measured Data'!BY20)</f>
        <v/>
      </c>
      <c r="BC27" s="241" t="str">
        <f>IF(ISBLANK('Measured Data'!BZ20),"",'Measured Data'!BZ20)</f>
        <v/>
      </c>
      <c r="BD27" s="241" t="str">
        <f>IF(ISBLANK('Measured Data'!CA20),"",'Measured Data'!CA20)</f>
        <v/>
      </c>
      <c r="BE27" s="241" t="str">
        <f>IF(ISBLANK('Measured Data'!CB20),"",'Measured Data'!CB20)</f>
        <v/>
      </c>
      <c r="BF27" s="241" t="str">
        <f>IF(ISBLANK('Measured Data'!CC20),"",'Measured Data'!CC20)</f>
        <v/>
      </c>
      <c r="BG27" s="241" t="str">
        <f>IF(ISBLANK('Measured Data'!CD20),"",'Measured Data'!CD20)</f>
        <v/>
      </c>
      <c r="BH27" s="241" t="str">
        <f>IF(ISBLANK('Measured Data'!CE20),"",'Measured Data'!CE20)</f>
        <v/>
      </c>
      <c r="BI27" s="241" t="str">
        <f>IF(ISBLANK('Measured Data'!CF20),"",'Measured Data'!CF20)</f>
        <v/>
      </c>
      <c r="BJ27" s="241" t="str">
        <f>IF(ISBLANK('Measured Data'!CG20),"",'Measured Data'!CG20)</f>
        <v/>
      </c>
      <c r="BK27" s="241" t="str">
        <f>IF(ISBLANK('Measured Data'!CH20),"",'Measured Data'!CH20)</f>
        <v/>
      </c>
      <c r="BL27" s="241" t="str">
        <f>IF(ISBLANK('Measured Data'!CI20),"",'Measured Data'!CI20)</f>
        <v/>
      </c>
      <c r="BM27" s="241" t="str">
        <f>IF(ISBLANK('Measured Data'!CJ20),"",'Measured Data'!CJ20)</f>
        <v/>
      </c>
      <c r="BN27" s="241" t="str">
        <f>IF(ISBLANK('In Process Calc.'!B20),"",ROUND('In Process Calc.'!B20,2))</f>
        <v/>
      </c>
      <c r="BO27" s="241" t="str">
        <f>IF(ISBLANK('In Process Calc.'!C20),"",ROUND('In Process Calc.'!C20,2))</f>
        <v/>
      </c>
      <c r="BP27" s="241" t="str">
        <f>IF(ISBLANK('In Process Calc.'!D20),"",'In Process Calc.'!D20)</f>
        <v/>
      </c>
      <c r="BQ27" s="241" t="str">
        <f>IF(ISBLANK('In Process Calc.'!E20),"",'In Process Calc.'!E20)</f>
        <v/>
      </c>
      <c r="BR27" s="241" t="str">
        <f>IF(ISBLANK('In Process Calc.'!G20),"",'In Process Calc.'!G20)</f>
        <v/>
      </c>
      <c r="BS27" s="241" t="str">
        <f>IF(ISBLANK('In Process Calc.'!I20),"",'In Process Calc.'!I20)</f>
        <v/>
      </c>
      <c r="BT27" s="241" t="str">
        <f>IF(ISBLANK('In Process Calc.'!J20),"",'In Process Calc.'!J20)</f>
        <v/>
      </c>
      <c r="BU27" s="241" t="str">
        <f>IF(ISBLANK('In Process Calc.'!K20),"",'In Process Calc.'!K20)</f>
        <v/>
      </c>
      <c r="BV27" s="246" t="str">
        <f>IF(ISBLANK('In Process Calc.'!L20),"",'In Process Calc.'!L20)</f>
        <v/>
      </c>
      <c r="BW27" s="246" t="str">
        <f>IF(ISBLANK('In Process Calc.'!M20),"",'In Process Calc.'!M20)</f>
        <v/>
      </c>
      <c r="BX27" s="246" t="str">
        <f>IF(ISBLANK('In Process Calc.'!N20),"",'In Process Calc.'!N20)</f>
        <v/>
      </c>
      <c r="BY27" s="246" t="str">
        <f>IF(ISBLANK('In Process Calc.'!O20),"",'In Process Calc.'!O20)</f>
        <v/>
      </c>
      <c r="BZ27" s="246" t="str">
        <f>IF(ISBLANK('In Process Calc.'!P20),"",'In Process Calc.'!P20)</f>
        <v/>
      </c>
      <c r="CA27" s="246" t="str">
        <f>IF(ISBLANK('In Process Calc.'!Q20),"",'In Process Calc.'!Q20)</f>
        <v/>
      </c>
      <c r="CB27" s="246" t="str">
        <f>IF(ISBLANK('In Process Calc.'!R20),"",'In Process Calc.'!R20)</f>
        <v/>
      </c>
      <c r="CC27" s="246" t="str">
        <f>IF(ISBLANK('In Process Calc.'!S20),"",'In Process Calc.'!S20)</f>
        <v/>
      </c>
      <c r="CD27" s="246" t="str">
        <f>IF(ISBLANK('In Process Calc.'!T20),"",'In Process Calc.'!T20)</f>
        <v/>
      </c>
      <c r="CE27" s="246" t="str">
        <f>IF(ISBLANK('In Process Calc.'!U20),"",'In Process Calc.'!U20)</f>
        <v/>
      </c>
      <c r="CF27" s="246" t="str">
        <f>IF(ISBLANK('In Process Calc.'!V20),"",'In Process Calc.'!V20)</f>
        <v/>
      </c>
      <c r="CG27" s="246" t="str">
        <f>IF(ISBLANK('In Process Calc.'!W20),"",'In Process Calc.'!W20)</f>
        <v/>
      </c>
      <c r="CH27" s="246" t="str">
        <f>IF(ISBLANK('In Process Calc.'!X20),"",'In Process Calc.'!X20)</f>
        <v/>
      </c>
      <c r="CI27" s="246" t="str">
        <f>IF(ISBLANK('In Process Calc.'!Y20),"",'In Process Calc.'!Y20)</f>
        <v/>
      </c>
      <c r="CJ27" s="246" t="str">
        <f>IF(ISBLANK('In Process Calc.'!Z20),"",'In Process Calc.'!Z20)</f>
        <v/>
      </c>
      <c r="CK27" s="246" t="str">
        <f>IF(ISBLANK('In Process Calc.'!AA20),"",'In Process Calc.'!AA20)</f>
        <v/>
      </c>
      <c r="CL27" s="246" t="str">
        <f>IF(ISBLANK('In Process Calc.'!AB20),"",'In Process Calc.'!AB20)</f>
        <v/>
      </c>
      <c r="CM27" s="246" t="str">
        <f>IF(ISBLANK('In Process Calc.'!AC20),"",'In Process Calc.'!AC20)</f>
        <v/>
      </c>
      <c r="CN27" s="246" t="str">
        <f>IF(ISBLANK('In Process Calc.'!AD20),"",'In Process Calc.'!AD20)</f>
        <v/>
      </c>
      <c r="CO27" s="246" t="str">
        <f>IF(ISBLANK('In Process Calc.'!AE20),"",'In Process Calc.'!AE20)</f>
        <v/>
      </c>
      <c r="CP27" s="246" t="str">
        <f>IF(ISBLANK('In Process Calc.'!AF20),"",'In Process Calc.'!AF20)</f>
        <v/>
      </c>
      <c r="CQ27" s="246" t="str">
        <f>IF(ISBLANK('In Process Calc.'!AG20),"",'In Process Calc.'!AG20)</f>
        <v/>
      </c>
      <c r="CR27" s="246" t="str">
        <f>IF(ISBLANK('In Process Calc.'!AH20),"",'In Process Calc.'!AH20)</f>
        <v/>
      </c>
      <c r="CS27" s="246" t="str">
        <f>IF(ISBLANK('In Process Calc.'!AI20),"",'In Process Calc.'!AI20)</f>
        <v/>
      </c>
      <c r="CT27" s="246" t="str">
        <f>IF(ISBLANK('In Process Calc.'!AJ20),"",'In Process Calc.'!AJ20)</f>
        <v/>
      </c>
      <c r="CU27" s="246" t="str">
        <f>IF(ISBLANK('In Process Calc.'!AK20),"",'In Process Calc.'!AK20)</f>
        <v/>
      </c>
      <c r="CV27" s="246" t="str">
        <f>IF(ISBLANK('In Process Calc.'!AL20),"",'In Process Calc.'!AL20)</f>
        <v/>
      </c>
      <c r="CW27" s="246" t="str">
        <f>IF(ISBLANK('In Process Calc.'!AM20),"",'In Process Calc.'!AM20)</f>
        <v/>
      </c>
      <c r="CX27" s="246" t="str">
        <f>IF(ISBLANK('In Process Calc.'!AN20),"",'In Process Calc.'!AN20)</f>
        <v/>
      </c>
      <c r="CY27" s="246" t="str">
        <f>IF(ISBLANK('In Process Calc.'!AO20),"",'In Process Calc.'!AO20)</f>
        <v/>
      </c>
      <c r="CZ27" s="246" t="str">
        <f>IF(ISBLANK('In Process Calc.'!AP20),"",'In Process Calc.'!AP20)</f>
        <v/>
      </c>
      <c r="DA27" s="246" t="str">
        <f>IF(ISBLANK('In Process Calc.'!AQ20),"",'In Process Calc.'!AQ20)</f>
        <v/>
      </c>
      <c r="DB27" s="246" t="str">
        <f>IF(ISBLANK('In Process Calc.'!AR20),"",'In Process Calc.'!AR20)</f>
        <v/>
      </c>
      <c r="DC27" s="246" t="str">
        <f>IF(ISBLANK('In Process Calc.'!AS20),"",'In Process Calc.'!AS20)</f>
        <v/>
      </c>
      <c r="DD27" s="246" t="str">
        <f>IF(ISBLANK('In Process Calc.'!AT20),"",'In Process Calc.'!AT20)</f>
        <v/>
      </c>
      <c r="DE27" s="246" t="str">
        <f>IF(ISBLANK('In Process Calc.'!AU20),"",'In Process Calc.'!AU20)</f>
        <v/>
      </c>
      <c r="DF27" s="246" t="str">
        <f>IF(ISBLANK('In Process Calc.'!AV20),"",'In Process Calc.'!AV20)</f>
        <v/>
      </c>
      <c r="DG27" s="246" t="str">
        <f>IF(ISBLANK('In Process Calc.'!AW20),"",'In Process Calc.'!AW20)</f>
        <v/>
      </c>
      <c r="DH27" s="246" t="str">
        <f>IF(ISBLANK('In Process Calc.'!AX20),"",'In Process Calc.'!AX20)</f>
        <v/>
      </c>
      <c r="DI27" s="246" t="str">
        <f>IF(ISBLANK('In Process Calc.'!AY20),"",'In Process Calc.'!AY20)</f>
        <v/>
      </c>
      <c r="DJ27" s="246" t="str">
        <f>IF(ISBLANK('In Process Calc.'!AZ20),"",'In Process Calc.'!AZ20)</f>
        <v/>
      </c>
      <c r="DK27" s="246" t="str">
        <f>IF(ISBLANK('In Process Calc.'!BA20),"",'In Process Calc.'!BA20)</f>
        <v/>
      </c>
      <c r="DL27" s="246" t="str">
        <f>IF(ISBLANK('In Process Calc.'!BB20),"",'In Process Calc.'!BB20)</f>
        <v/>
      </c>
      <c r="DM27" s="246" t="str">
        <f>IF(ISBLANK('In Process Calc.'!BC20),"",'In Process Calc.'!BC20)</f>
        <v/>
      </c>
      <c r="DN27" s="246" t="str">
        <f>IF(ISBLANK('In Process Calc.'!BD20),"",'In Process Calc.'!BD20)</f>
        <v/>
      </c>
      <c r="DO27" s="246" t="str">
        <f>IF(ISBLANK('In Process Calc.'!BE20),"",'In Process Calc.'!BE20)</f>
        <v/>
      </c>
      <c r="DP27" s="246" t="str">
        <f>IF(ISBLANK('In Process Calc.'!BF20),"",'In Process Calc.'!BF20)</f>
        <v/>
      </c>
      <c r="DQ27" s="246" t="str">
        <f>IF(ISBLANK('In Process Calc.'!BG20),"",'In Process Calc.'!BG20)</f>
        <v/>
      </c>
      <c r="DR27" s="246" t="str">
        <f>IF(ISBLANK('In Process Calc.'!BH20),"",'In Process Calc.'!BH20)</f>
        <v/>
      </c>
      <c r="DS27" s="246" t="str">
        <f>IF(ISBLANK('In Process Calc.'!BI20),"",'In Process Calc.'!BI20)</f>
        <v/>
      </c>
      <c r="DT27" s="246" t="str">
        <f>IF(ISBLANK('In Process Calc.'!BJ20),"",'In Process Calc.'!BJ20)</f>
        <v/>
      </c>
      <c r="DU27" s="246" t="str">
        <f>IF(ISBLANK('In Process Calc.'!BK20),"",'In Process Calc.'!BK20)</f>
        <v/>
      </c>
      <c r="DV27" s="246" t="str">
        <f>IF(ISBLANK('In Process Calc.'!BL20),"",'In Process Calc.'!BL20)</f>
        <v/>
      </c>
      <c r="DW27" s="246" t="str">
        <f>IF(ISBLANK('In Process Calc.'!BM20),"",'In Process Calc.'!BM20)</f>
        <v/>
      </c>
      <c r="DX27" s="246" t="str">
        <f>IF(ISBLANK('In Process Calc.'!BN20),"",'In Process Calc.'!BN20)</f>
        <v/>
      </c>
      <c r="DY27" s="246" t="str">
        <f>IF(ISBLANK('In Process Calc.'!BO20),"",'In Process Calc.'!BO20)</f>
        <v/>
      </c>
      <c r="DZ27" s="246" t="str">
        <f>IF(ISBLANK('In Process Calc.'!BP20),"",'In Process Calc.'!BP20)</f>
        <v/>
      </c>
      <c r="EA27" s="246" t="str">
        <f>IF(ISBLANK('In Process Calc.'!BQ20),"",'In Process Calc.'!BQ20)</f>
        <v/>
      </c>
      <c r="EB27" s="246" t="str">
        <f>IF(ISBLANK('In Process Calc.'!BR20),"",'In Process Calc.'!BR20)</f>
        <v/>
      </c>
      <c r="EC27" s="246" t="str">
        <f>IF(ISBLANK('In Process Calc.'!BS20),"",'In Process Calc.'!BS20)</f>
        <v/>
      </c>
      <c r="ED27" s="246" t="str">
        <f>IF(ISBLANK('In Process Calc.'!BT20),"",'In Process Calc.'!BT20)</f>
        <v/>
      </c>
      <c r="EE27" s="246" t="str">
        <f>IF(ISBLANK('In Process Calc.'!BU20),"",'In Process Calc.'!BU20)</f>
        <v/>
      </c>
      <c r="EF27" s="246" t="str">
        <f>IF(ISBLANK('In Process Calc.'!BV20),"",'In Process Calc.'!BV20)</f>
        <v/>
      </c>
      <c r="EG27" s="246" t="str">
        <f>IF(ISBLANK('In Process Calc.'!BW20),"",'In Process Calc.'!BW20)</f>
        <v/>
      </c>
      <c r="EH27" s="246" t="str">
        <f>IF(ISBLANK('In Process Calc.'!BX20),"",'In Process Calc.'!BX20)</f>
        <v/>
      </c>
      <c r="EI27" s="246" t="str">
        <f>IF(ISBLANK('In Process Calc.'!BY20),"",'In Process Calc.'!BY20)</f>
        <v/>
      </c>
      <c r="EJ27" s="246" t="str">
        <f>IF(ISBLANK('In Process Calc.'!BZ20),"",'In Process Calc.'!BZ20)</f>
        <v/>
      </c>
      <c r="EK27" s="246">
        <f>IF(ISBLANK('Post Process Calc.'!A27),"",'Post Process Calc.'!A27)</f>
        <v>1.8996848030220035</v>
      </c>
      <c r="EL27" s="246" t="str">
        <f>IF(ISBLANK('Post Process Calc.'!B27),"",'Post Process Calc.'!B27)</f>
        <v/>
      </c>
      <c r="EM27" s="246">
        <f>IF(ISBLANK('Post Process Calc.'!C27),"",'Post Process Calc.'!C27)</f>
        <v>3.6514205539646225E-2</v>
      </c>
      <c r="EN27" s="246">
        <f>IF(ISBLANK('Post Process Calc.'!D27),"",'Post Process Calc.'!D27)</f>
        <v>-1.6604441078433129E-2</v>
      </c>
      <c r="EO27" s="246">
        <f>IF(ISBLANK('Post Process Calc.'!E27),"",'Post Process Calc.'!E27)</f>
        <v>-7.728928731813321E-4</v>
      </c>
      <c r="EP27" s="246">
        <f>IF(ISBLANK('Post Process Calc.'!F27),"",'Post Process Calc.'!F27)</f>
        <v>1.6808607273545276E-2</v>
      </c>
      <c r="EQ27" s="246">
        <f>IF(ISBLANK('Post Process Calc.'!G27),"",'Post Process Calc.'!G27)</f>
        <v>4.7664524489451779E-3</v>
      </c>
      <c r="ER27" s="246" t="str">
        <f>IF(ISBLANK('Post Process Calc.'!H27),"",'Post Process Calc.'!H27)</f>
        <v/>
      </c>
      <c r="ES27" s="246" t="str">
        <f>IF(ISBLANK('Post Process Calc.'!I27),"",'Post Process Calc.'!I27)</f>
        <v/>
      </c>
      <c r="ET27" s="246" t="str">
        <f>IF(ISBLANK('Post Process Calc.'!J27),"",'Post Process Calc.'!J27)</f>
        <v/>
      </c>
      <c r="EU27" s="246" t="str">
        <f>IF(ISBLANK('Post Process Calc.'!K27),"",'Post Process Calc.'!K27)</f>
        <v/>
      </c>
      <c r="EV27" s="246" t="str">
        <f>IF(ISBLANK('Post Process Calc.'!L27),"",'Post Process Calc.'!L27)</f>
        <v/>
      </c>
      <c r="EW27" s="246" t="str">
        <f>IF(ISBLANK('Post Process Calc.'!M27),"",'Post Process Calc.'!M27)</f>
        <v/>
      </c>
      <c r="EX27" s="246" t="str">
        <f>IF(ISBLANK('Post Process Calc.'!N27),"",'Post Process Calc.'!N27)</f>
        <v/>
      </c>
      <c r="EY27" s="246" t="str">
        <f>IF(ISBLANK('Post Process Calc.'!O27),"",'Post Process Calc.'!O27)</f>
        <v/>
      </c>
      <c r="EZ27" s="246" t="str">
        <f>IF(ISBLANK('Post Process Calc.'!P27),"",'Post Process Calc.'!P27)</f>
        <v/>
      </c>
      <c r="FA27" s="246" t="str">
        <f>IF(ISBLANK('Post Process Calc.'!Q27),"",'Post Process Calc.'!Q27)</f>
        <v/>
      </c>
      <c r="FB27" s="246" t="str">
        <f>IF(ISBLANK('Post Process Calc.'!R27),"",'Post Process Calc.'!R27)</f>
        <v/>
      </c>
      <c r="FC27" s="246" t="str">
        <f>IF(ISBLANK('Post Process Calc.'!S27),"",'Post Process Calc.'!S27)</f>
        <v/>
      </c>
      <c r="FD27" s="246" t="str">
        <f>IF(ISBLANK('Post Process Calc.'!T27),"",'Post Process Calc.'!T27)</f>
        <v/>
      </c>
      <c r="FE27" s="246" t="str">
        <f>IF(ISBLANK('Post Process Calc.'!U27),"",'Post Process Calc.'!U27)</f>
        <v/>
      </c>
      <c r="FF27" s="246" t="str">
        <f>IF(ISBLANK('Post Process Calc.'!V27),"",'Post Process Calc.'!V27)</f>
        <v/>
      </c>
      <c r="FG27" s="246" t="str">
        <f>IF(ISBLANK('Post Process Calc.'!W27),"",'Post Process Calc.'!W27)</f>
        <v/>
      </c>
      <c r="FH27" s="246" t="str">
        <f>IF(ISBLANK('Post Process Calc.'!X27),"",'Post Process Calc.'!X27)</f>
        <v/>
      </c>
      <c r="FI27" s="246" t="str">
        <f>IF(ISBLANK('Post Process Calc.'!Y27),"",'Post Process Calc.'!Y27)</f>
        <v/>
      </c>
      <c r="FJ27" s="246" t="str">
        <f>IF(ISBLANK('Post Process Calc.'!Z27),"",'Post Process Calc.'!Z27)</f>
        <v/>
      </c>
      <c r="FK27" s="246" t="str">
        <f>IF(ISBLANK('Post Process Calc.'!AA27),"",'Post Process Calc.'!AA27)</f>
        <v/>
      </c>
      <c r="FL27" s="246" t="str">
        <f>IF(ISBLANK('Post Process Calc.'!AB27),"",'Post Process Calc.'!AB27)</f>
        <v/>
      </c>
      <c r="FM27" s="246" t="str">
        <f>IF(ISBLANK('Post Process Calc.'!AC27),"",'Post Process Calc.'!AC27)</f>
        <v/>
      </c>
      <c r="FN27" s="246" t="str">
        <f>IF(ISBLANK('Post Process Calc.'!AD27),"",'Post Process Calc.'!AD27)</f>
        <v/>
      </c>
      <c r="FO27" s="246" t="str">
        <f>IF(ISBLANK('Post Process Calc.'!AE27),"",'Post Process Calc.'!AE27)</f>
        <v/>
      </c>
      <c r="FP27" s="246" t="str">
        <f>IF(ISBLANK('Post Process Calc.'!AF27),"",'Post Process Calc.'!AF27)</f>
        <v/>
      </c>
      <c r="FQ27" s="246" t="str">
        <f>IF(ISBLANK('Post Process Calc.'!AG27),"",'Post Process Calc.'!AG27)</f>
        <v/>
      </c>
      <c r="FR27" s="246" t="str">
        <f>IF(ISBLANK('Post Process Calc.'!AH27),"",'Post Process Calc.'!AH27)</f>
        <v/>
      </c>
      <c r="FS27" s="246" t="str">
        <f>IF(ISBLANK('Post Process Calc.'!AI27),"",'Post Process Calc.'!AI27)</f>
        <v/>
      </c>
    </row>
    <row r="28" spans="1:175" x14ac:dyDescent="0.15">
      <c r="A28" s="241" t="str">
        <f>IF('Measured Data'!B21&lt;&gt;0,'Measured Data'!$B$1,"")</f>
        <v>NIIMBL-FB01-B3</v>
      </c>
      <c r="B28" s="241">
        <f>IF(ISBLANK('Measured Data'!A21),"",'Measured Data'!A21)</f>
        <v>14</v>
      </c>
      <c r="C28" s="248">
        <f>IF(ISBLANK('Measured Data'!B21),"",'Measured Data'!B21)</f>
        <v>43714</v>
      </c>
      <c r="D28" s="249">
        <f>IF(ISBLANK('Measured Data'!C21),"",'Measured Data'!C21)</f>
        <v>0.55972222222222223</v>
      </c>
      <c r="E28" s="241">
        <f>IF(ISBLANK('Measured Data'!D21),"",'Measured Data'!D21)</f>
        <v>11</v>
      </c>
      <c r="F28" s="241" t="str">
        <f>IF(ISBLANK('Measured Data'!E21),"",'Measured Data'!E21)</f>
        <v/>
      </c>
      <c r="G28" s="241" t="str">
        <f>IF(ISBLANK('Measured Data'!G21),"",'Measured Data'!G21)</f>
        <v/>
      </c>
      <c r="H28" s="241">
        <f>IF(ISBLANK('Measured Data'!H21),"",'Measured Data'!H21)</f>
        <v>3.5986968112945559</v>
      </c>
      <c r="I28" s="241">
        <f>IF(ISBLANK('Measured Data'!I21),"",'Measured Data'!I21)</f>
        <v>0.16431900820069156</v>
      </c>
      <c r="J28" s="241">
        <f>IF(ISBLANK('Measured Data'!J21),"",'Measured Data'!J21)</f>
        <v>3.7630158194952474</v>
      </c>
      <c r="K28" s="241">
        <f>IF(ISBLANK('Measured Data'!K21),"",'Measured Data'!K21)</f>
        <v>95.633316040039062</v>
      </c>
      <c r="L28" s="241">
        <f>IF(ISBLANK('Measured Data'!L21),"",'Measured Data'!L21)</f>
        <v>7.0030000000000001</v>
      </c>
      <c r="M28" s="241">
        <f>IF(ISBLANK('Measured Data'!M21),"",'Measured Data'!M21)</f>
        <v>30.5</v>
      </c>
      <c r="N28" s="241" t="str">
        <f>IF(ISBLANK('Measured Data'!N21),"",'Measured Data'!N21)</f>
        <v/>
      </c>
      <c r="O28" s="241" t="str">
        <f>IF(ISBLANK('Measured Data'!O21),"",'Measured Data'!O21)</f>
        <v/>
      </c>
      <c r="P28" s="241" t="str">
        <f>IF(ISBLANK('Measured Data'!P21),"",'Measured Data'!P21)</f>
        <v/>
      </c>
      <c r="Q28" s="241" t="str">
        <f>IF(ISBLANK('Measured Data'!Q21),"",'Measured Data'!Q21)</f>
        <v/>
      </c>
      <c r="R28" s="241">
        <f>IF(ISBLANK('Measured Data'!R21),"",'Measured Data'!R21)</f>
        <v>367</v>
      </c>
      <c r="S28" s="241">
        <f>IF(ISBLANK('Measured Data'!S21),"",'Measured Data'!S21)</f>
        <v>894.75</v>
      </c>
      <c r="T28" s="241">
        <f>IF(ISBLANK('Measured Data'!T21),"",'Measured Data'!T21)</f>
        <v>1.3413402177573239</v>
      </c>
      <c r="U28" s="241">
        <f>IF(ISBLANK('Measured Data'!U21),"",'Measured Data'!U21)</f>
        <v>2.1664753157290471</v>
      </c>
      <c r="V28" s="241">
        <f>IF(ISBLANK('Measured Data'!V21),"",'Measured Data'!V21)</f>
        <v>0</v>
      </c>
      <c r="W28" s="241">
        <f>IF(ISBLANK('Measured Data'!W21),"",'Measured Data'!W21)</f>
        <v>1.4559386973180073</v>
      </c>
      <c r="X28" s="241">
        <f>IF(ISBLANK('Measured Data'!X21),"",'Measured Data'!X21)</f>
        <v>0</v>
      </c>
      <c r="Y28" s="241">
        <f>IF(ISBLANK('Measured Data'!Y21),"",'Measured Data'!Y21)</f>
        <v>26.055555555555557</v>
      </c>
      <c r="Z28" s="241">
        <f>IF(ISBLANK('Measured Data'!Z21),"",'Measured Data'!Z21)</f>
        <v>0.32</v>
      </c>
      <c r="AA28" s="241">
        <f>IF(ISBLANK('Measured Data'!AA21),"",'Measured Data'!AA21)</f>
        <v>2.59</v>
      </c>
      <c r="AB28" s="241">
        <f>IF(ISBLANK('Measured Data'!AB21),"",'Measured Data'!AB21)</f>
        <v>4.971360063940323</v>
      </c>
      <c r="AC28" s="241">
        <f>IF(ISBLANK('Measured Data'!AC21),"",'Measured Data'!AC21)</f>
        <v>0.77535567749844359</v>
      </c>
      <c r="AD28" s="241">
        <f>IF(ISBLANK('Measured Data'!AD21),"",'Measured Data'!AD21)</f>
        <v>1.8456964244873066</v>
      </c>
      <c r="AE28" s="241">
        <f>IF(ISBLANK('Measured Data'!AE21),"",'Measured Data'!AE21)</f>
        <v>0.88809946714031973</v>
      </c>
      <c r="AF28" s="241">
        <f>IF(ISBLANK('Measured Data'!AF21),"",'Measured Data'!AF21)</f>
        <v>1.4050468857208205</v>
      </c>
      <c r="AG28" s="241">
        <f>IF(ISBLANK('Measured Data'!AG21),"",'Measured Data'!AG21)</f>
        <v>1.2600041042478967</v>
      </c>
      <c r="AH28" s="241">
        <f>IF(ISBLANK('Measured Data'!AH21),"",'Measured Data'!AH21)</f>
        <v>1.0321024060049595</v>
      </c>
      <c r="AI28" s="241">
        <f>IF(ISBLANK('Measured Data'!AI21),"",'Measured Data'!AI21)</f>
        <v>9.75</v>
      </c>
      <c r="AJ28" s="241">
        <f>IF(ISBLANK('Measured Data'!AJ21),"",'Measured Data'!AJ21)</f>
        <v>1.1744052303408197</v>
      </c>
      <c r="AK28" s="241">
        <f>IF(ISBLANK('Measured Data'!AK21),"",'Measured Data'!AK21)</f>
        <v>2.5909841049248676</v>
      </c>
      <c r="AL28" s="241">
        <f>IF(ISBLANK('Measured Data'!AL21),"",'Measured Data'!AL21)</f>
        <v>1.1218955181273194</v>
      </c>
      <c r="AM28" s="241">
        <f>IF(ISBLANK('Measured Data'!AM21),"",'Measured Data'!AM21)</f>
        <v>2.2414372061786434</v>
      </c>
      <c r="AN28" s="241">
        <f>IF(ISBLANK('Measured Data'!AN21),"",'Measured Data'!AN21)</f>
        <v>0.35744014101748028</v>
      </c>
      <c r="AO28" s="241">
        <f>IF(ISBLANK('Measured Data'!AO21),"",'Measured Data'!AO21)</f>
        <v>0.67608587670401243</v>
      </c>
      <c r="AP28" s="241">
        <f>IF(ISBLANK('Measured Data'!AP21),"",'Measured Data'!AP21)</f>
        <v>1.2829705505761841</v>
      </c>
      <c r="AQ28" s="241" t="str">
        <f>IF(ISBLANK('Measured Data'!BN21),"",'Measured Data'!BN21)</f>
        <v/>
      </c>
      <c r="AR28" s="241" t="str">
        <f>IF(ISBLANK('Measured Data'!BO21),"",'Measured Data'!BO21)</f>
        <v/>
      </c>
      <c r="AS28" s="241" t="str">
        <f>IF(ISBLANK('Measured Data'!BP21),"",'Measured Data'!BP21)</f>
        <v/>
      </c>
      <c r="AT28" s="241" t="str">
        <f>IF(ISBLANK('Measured Data'!BQ21),"",'Measured Data'!BQ21)</f>
        <v/>
      </c>
      <c r="AU28" s="241" t="str">
        <f>IF(ISBLANK('Measured Data'!BR21),"",'Measured Data'!BR21)</f>
        <v/>
      </c>
      <c r="AV28" s="241" t="str">
        <f>IF(ISBLANK('Measured Data'!BS21),"",'Measured Data'!BS21)</f>
        <v/>
      </c>
      <c r="AW28" s="241" t="str">
        <f>IF(ISBLANK('Measured Data'!BT21),"",'Measured Data'!BT21)</f>
        <v/>
      </c>
      <c r="AX28" s="241" t="str">
        <f>IF(ISBLANK('Measured Data'!BU21),"",'Measured Data'!BU21)</f>
        <v/>
      </c>
      <c r="AY28" s="241" t="str">
        <f>IF(ISBLANK('Measured Data'!BV21),"",'Measured Data'!BV21)</f>
        <v/>
      </c>
      <c r="AZ28" s="241" t="str">
        <f>IF(ISBLANK('Measured Data'!BW21),"",'Measured Data'!BW21)</f>
        <v/>
      </c>
      <c r="BA28" s="241" t="str">
        <f>IF(ISBLANK('Measured Data'!BX21),"",'Measured Data'!BX21)</f>
        <v/>
      </c>
      <c r="BB28" s="241" t="str">
        <f>IF(ISBLANK('Measured Data'!BY21),"",'Measured Data'!BY21)</f>
        <v/>
      </c>
      <c r="BC28" s="241" t="str">
        <f>IF(ISBLANK('Measured Data'!BZ21),"",'Measured Data'!BZ21)</f>
        <v/>
      </c>
      <c r="BD28" s="241" t="str">
        <f>IF(ISBLANK('Measured Data'!CA21),"",'Measured Data'!CA21)</f>
        <v/>
      </c>
      <c r="BE28" s="241" t="str">
        <f>IF(ISBLANK('Measured Data'!CB21),"",'Measured Data'!CB21)</f>
        <v/>
      </c>
      <c r="BF28" s="241" t="str">
        <f>IF(ISBLANK('Measured Data'!CC21),"",'Measured Data'!CC21)</f>
        <v/>
      </c>
      <c r="BG28" s="241" t="str">
        <f>IF(ISBLANK('Measured Data'!CD21),"",'Measured Data'!CD21)</f>
        <v/>
      </c>
      <c r="BH28" s="241" t="str">
        <f>IF(ISBLANK('Measured Data'!CE21),"",'Measured Data'!CE21)</f>
        <v/>
      </c>
      <c r="BI28" s="241" t="str">
        <f>IF(ISBLANK('Measured Data'!CF21),"",'Measured Data'!CF21)</f>
        <v/>
      </c>
      <c r="BJ28" s="241" t="str">
        <f>IF(ISBLANK('Measured Data'!CG21),"",'Measured Data'!CG21)</f>
        <v/>
      </c>
      <c r="BK28" s="241" t="str">
        <f>IF(ISBLANK('Measured Data'!CH21),"",'Measured Data'!CH21)</f>
        <v/>
      </c>
      <c r="BL28" s="241" t="str">
        <f>IF(ISBLANK('Measured Data'!CI21),"",'Measured Data'!CI21)</f>
        <v/>
      </c>
      <c r="BM28" s="241" t="str">
        <f>IF(ISBLANK('Measured Data'!CJ21),"",'Measured Data'!CJ21)</f>
        <v/>
      </c>
      <c r="BN28" s="241" t="str">
        <f>IF(ISBLANK('In Process Calc.'!B21),"",ROUND('In Process Calc.'!B21,2))</f>
        <v/>
      </c>
      <c r="BO28" s="241" t="str">
        <f>IF(ISBLANK('In Process Calc.'!C21),"",ROUND('In Process Calc.'!C21,2))</f>
        <v/>
      </c>
      <c r="BP28" s="241" t="str">
        <f>IF(ISBLANK('In Process Calc.'!D21),"",'In Process Calc.'!D21)</f>
        <v/>
      </c>
      <c r="BQ28" s="241" t="str">
        <f>IF(ISBLANK('In Process Calc.'!E21),"",'In Process Calc.'!E21)</f>
        <v/>
      </c>
      <c r="BR28" s="241" t="str">
        <f>IF(ISBLANK('In Process Calc.'!G21),"",'In Process Calc.'!G21)</f>
        <v/>
      </c>
      <c r="BS28" s="241" t="str">
        <f>IF(ISBLANK('In Process Calc.'!I21),"",'In Process Calc.'!I21)</f>
        <v/>
      </c>
      <c r="BT28" s="241" t="str">
        <f>IF(ISBLANK('In Process Calc.'!J21),"",'In Process Calc.'!J21)</f>
        <v/>
      </c>
      <c r="BU28" s="241" t="str">
        <f>IF(ISBLANK('In Process Calc.'!K21),"",'In Process Calc.'!K21)</f>
        <v/>
      </c>
      <c r="BV28" s="246" t="str">
        <f>IF(ISBLANK('In Process Calc.'!L21),"",'In Process Calc.'!L21)</f>
        <v/>
      </c>
      <c r="BW28" s="246" t="str">
        <f>IF(ISBLANK('In Process Calc.'!M21),"",'In Process Calc.'!M21)</f>
        <v/>
      </c>
      <c r="BX28" s="246" t="str">
        <f>IF(ISBLANK('In Process Calc.'!N21),"",'In Process Calc.'!N21)</f>
        <v/>
      </c>
      <c r="BY28" s="246" t="str">
        <f>IF(ISBLANK('In Process Calc.'!O21),"",'In Process Calc.'!O21)</f>
        <v/>
      </c>
      <c r="BZ28" s="246" t="str">
        <f>IF(ISBLANK('In Process Calc.'!P21),"",'In Process Calc.'!P21)</f>
        <v/>
      </c>
      <c r="CA28" s="246" t="str">
        <f>IF(ISBLANK('In Process Calc.'!Q21),"",'In Process Calc.'!Q21)</f>
        <v/>
      </c>
      <c r="CB28" s="246" t="str">
        <f>IF(ISBLANK('In Process Calc.'!R21),"",'In Process Calc.'!R21)</f>
        <v/>
      </c>
      <c r="CC28" s="246" t="str">
        <f>IF(ISBLANK('In Process Calc.'!S21),"",'In Process Calc.'!S21)</f>
        <v/>
      </c>
      <c r="CD28" s="246" t="str">
        <f>IF(ISBLANK('In Process Calc.'!T21),"",'In Process Calc.'!T21)</f>
        <v/>
      </c>
      <c r="CE28" s="246" t="str">
        <f>IF(ISBLANK('In Process Calc.'!U21),"",'In Process Calc.'!U21)</f>
        <v/>
      </c>
      <c r="CF28" s="246" t="str">
        <f>IF(ISBLANK('In Process Calc.'!V21),"",'In Process Calc.'!V21)</f>
        <v/>
      </c>
      <c r="CG28" s="246" t="str">
        <f>IF(ISBLANK('In Process Calc.'!W21),"",'In Process Calc.'!W21)</f>
        <v/>
      </c>
      <c r="CH28" s="246" t="str">
        <f>IF(ISBLANK('In Process Calc.'!X21),"",'In Process Calc.'!X21)</f>
        <v/>
      </c>
      <c r="CI28" s="246" t="str">
        <f>IF(ISBLANK('In Process Calc.'!Y21),"",'In Process Calc.'!Y21)</f>
        <v/>
      </c>
      <c r="CJ28" s="246" t="str">
        <f>IF(ISBLANK('In Process Calc.'!Z21),"",'In Process Calc.'!Z21)</f>
        <v/>
      </c>
      <c r="CK28" s="246" t="str">
        <f>IF(ISBLANK('In Process Calc.'!AA21),"",'In Process Calc.'!AA21)</f>
        <v/>
      </c>
      <c r="CL28" s="246" t="str">
        <f>IF(ISBLANK('In Process Calc.'!AB21),"",'In Process Calc.'!AB21)</f>
        <v/>
      </c>
      <c r="CM28" s="246" t="str">
        <f>IF(ISBLANK('In Process Calc.'!AC21),"",'In Process Calc.'!AC21)</f>
        <v/>
      </c>
      <c r="CN28" s="246" t="str">
        <f>IF(ISBLANK('In Process Calc.'!AD21),"",'In Process Calc.'!AD21)</f>
        <v/>
      </c>
      <c r="CO28" s="246" t="str">
        <f>IF(ISBLANK('In Process Calc.'!AE21),"",'In Process Calc.'!AE21)</f>
        <v/>
      </c>
      <c r="CP28" s="246" t="str">
        <f>IF(ISBLANK('In Process Calc.'!AF21),"",'In Process Calc.'!AF21)</f>
        <v/>
      </c>
      <c r="CQ28" s="246" t="str">
        <f>IF(ISBLANK('In Process Calc.'!AG21),"",'In Process Calc.'!AG21)</f>
        <v/>
      </c>
      <c r="CR28" s="246" t="str">
        <f>IF(ISBLANK('In Process Calc.'!AH21),"",'In Process Calc.'!AH21)</f>
        <v/>
      </c>
      <c r="CS28" s="246" t="str">
        <f>IF(ISBLANK('In Process Calc.'!AI21),"",'In Process Calc.'!AI21)</f>
        <v/>
      </c>
      <c r="CT28" s="246" t="str">
        <f>IF(ISBLANK('In Process Calc.'!AJ21),"",'In Process Calc.'!AJ21)</f>
        <v/>
      </c>
      <c r="CU28" s="246" t="str">
        <f>IF(ISBLANK('In Process Calc.'!AK21),"",'In Process Calc.'!AK21)</f>
        <v/>
      </c>
      <c r="CV28" s="246" t="str">
        <f>IF(ISBLANK('In Process Calc.'!AL21),"",'In Process Calc.'!AL21)</f>
        <v/>
      </c>
      <c r="CW28" s="246" t="str">
        <f>IF(ISBLANK('In Process Calc.'!AM21),"",'In Process Calc.'!AM21)</f>
        <v/>
      </c>
      <c r="CX28" s="246" t="str">
        <f>IF(ISBLANK('In Process Calc.'!AN21),"",'In Process Calc.'!AN21)</f>
        <v/>
      </c>
      <c r="CY28" s="246" t="str">
        <f>IF(ISBLANK('In Process Calc.'!AO21),"",'In Process Calc.'!AO21)</f>
        <v/>
      </c>
      <c r="CZ28" s="246" t="str">
        <f>IF(ISBLANK('In Process Calc.'!AP21),"",'In Process Calc.'!AP21)</f>
        <v/>
      </c>
      <c r="DA28" s="246" t="str">
        <f>IF(ISBLANK('In Process Calc.'!AQ21),"",'In Process Calc.'!AQ21)</f>
        <v/>
      </c>
      <c r="DB28" s="246" t="str">
        <f>IF(ISBLANK('In Process Calc.'!AR21),"",'In Process Calc.'!AR21)</f>
        <v/>
      </c>
      <c r="DC28" s="246" t="str">
        <f>IF(ISBLANK('In Process Calc.'!AS21),"",'In Process Calc.'!AS21)</f>
        <v/>
      </c>
      <c r="DD28" s="246" t="str">
        <f>IF(ISBLANK('In Process Calc.'!AT21),"",'In Process Calc.'!AT21)</f>
        <v/>
      </c>
      <c r="DE28" s="246" t="str">
        <f>IF(ISBLANK('In Process Calc.'!AU21),"",'In Process Calc.'!AU21)</f>
        <v/>
      </c>
      <c r="DF28" s="246" t="str">
        <f>IF(ISBLANK('In Process Calc.'!AV21),"",'In Process Calc.'!AV21)</f>
        <v/>
      </c>
      <c r="DG28" s="246" t="str">
        <f>IF(ISBLANK('In Process Calc.'!AW21),"",'In Process Calc.'!AW21)</f>
        <v/>
      </c>
      <c r="DH28" s="246" t="str">
        <f>IF(ISBLANK('In Process Calc.'!AX21),"",'In Process Calc.'!AX21)</f>
        <v/>
      </c>
      <c r="DI28" s="246" t="str">
        <f>IF(ISBLANK('In Process Calc.'!AY21),"",'In Process Calc.'!AY21)</f>
        <v/>
      </c>
      <c r="DJ28" s="246" t="str">
        <f>IF(ISBLANK('In Process Calc.'!AZ21),"",'In Process Calc.'!AZ21)</f>
        <v/>
      </c>
      <c r="DK28" s="246" t="str">
        <f>IF(ISBLANK('In Process Calc.'!BA21),"",'In Process Calc.'!BA21)</f>
        <v/>
      </c>
      <c r="DL28" s="246" t="str">
        <f>IF(ISBLANK('In Process Calc.'!BB21),"",'In Process Calc.'!BB21)</f>
        <v/>
      </c>
      <c r="DM28" s="246" t="str">
        <f>IF(ISBLANK('In Process Calc.'!BC21),"",'In Process Calc.'!BC21)</f>
        <v/>
      </c>
      <c r="DN28" s="246" t="str">
        <f>IF(ISBLANK('In Process Calc.'!BD21),"",'In Process Calc.'!BD21)</f>
        <v/>
      </c>
      <c r="DO28" s="246" t="str">
        <f>IF(ISBLANK('In Process Calc.'!BE21),"",'In Process Calc.'!BE21)</f>
        <v/>
      </c>
      <c r="DP28" s="246" t="str">
        <f>IF(ISBLANK('In Process Calc.'!BF21),"",'In Process Calc.'!BF21)</f>
        <v/>
      </c>
      <c r="DQ28" s="246" t="str">
        <f>IF(ISBLANK('In Process Calc.'!BG21),"",'In Process Calc.'!BG21)</f>
        <v/>
      </c>
      <c r="DR28" s="246" t="str">
        <f>IF(ISBLANK('In Process Calc.'!BH21),"",'In Process Calc.'!BH21)</f>
        <v/>
      </c>
      <c r="DS28" s="246" t="str">
        <f>IF(ISBLANK('In Process Calc.'!BI21),"",'In Process Calc.'!BI21)</f>
        <v/>
      </c>
      <c r="DT28" s="246" t="str">
        <f>IF(ISBLANK('In Process Calc.'!BJ21),"",'In Process Calc.'!BJ21)</f>
        <v/>
      </c>
      <c r="DU28" s="246" t="str">
        <f>IF(ISBLANK('In Process Calc.'!BK21),"",'In Process Calc.'!BK21)</f>
        <v/>
      </c>
      <c r="DV28" s="246" t="str">
        <f>IF(ISBLANK('In Process Calc.'!BL21),"",'In Process Calc.'!BL21)</f>
        <v/>
      </c>
      <c r="DW28" s="246" t="str">
        <f>IF(ISBLANK('In Process Calc.'!BM21),"",'In Process Calc.'!BM21)</f>
        <v/>
      </c>
      <c r="DX28" s="246" t="str">
        <f>IF(ISBLANK('In Process Calc.'!BN21),"",'In Process Calc.'!BN21)</f>
        <v/>
      </c>
      <c r="DY28" s="246" t="str">
        <f>IF(ISBLANK('In Process Calc.'!BO21),"",'In Process Calc.'!BO21)</f>
        <v/>
      </c>
      <c r="DZ28" s="246" t="str">
        <f>IF(ISBLANK('In Process Calc.'!BP21),"",'In Process Calc.'!BP21)</f>
        <v/>
      </c>
      <c r="EA28" s="246" t="str">
        <f>IF(ISBLANK('In Process Calc.'!BQ21),"",'In Process Calc.'!BQ21)</f>
        <v/>
      </c>
      <c r="EB28" s="246" t="str">
        <f>IF(ISBLANK('In Process Calc.'!BR21),"",'In Process Calc.'!BR21)</f>
        <v/>
      </c>
      <c r="EC28" s="246" t="str">
        <f>IF(ISBLANK('In Process Calc.'!BS21),"",'In Process Calc.'!BS21)</f>
        <v/>
      </c>
      <c r="ED28" s="246" t="str">
        <f>IF(ISBLANK('In Process Calc.'!BT21),"",'In Process Calc.'!BT21)</f>
        <v/>
      </c>
      <c r="EE28" s="246" t="str">
        <f>IF(ISBLANK('In Process Calc.'!BU21),"",'In Process Calc.'!BU21)</f>
        <v/>
      </c>
      <c r="EF28" s="246" t="str">
        <f>IF(ISBLANK('In Process Calc.'!BV21),"",'In Process Calc.'!BV21)</f>
        <v/>
      </c>
      <c r="EG28" s="246" t="str">
        <f>IF(ISBLANK('In Process Calc.'!BW21),"",'In Process Calc.'!BW21)</f>
        <v/>
      </c>
      <c r="EH28" s="246" t="str">
        <f>IF(ISBLANK('In Process Calc.'!BX21),"",'In Process Calc.'!BX21)</f>
        <v/>
      </c>
      <c r="EI28" s="246" t="str">
        <f>IF(ISBLANK('In Process Calc.'!BY21),"",'In Process Calc.'!BY21)</f>
        <v/>
      </c>
      <c r="EJ28" s="246" t="str">
        <f>IF(ISBLANK('In Process Calc.'!BZ21),"",'In Process Calc.'!BZ21)</f>
        <v/>
      </c>
      <c r="EK28" s="246">
        <f>IF(ISBLANK('Post Process Calc.'!A28),"",'Post Process Calc.'!A28)</f>
        <v>2.4240795220733644</v>
      </c>
      <c r="EL28" s="246" t="str">
        <f>IF(ISBLANK('Post Process Calc.'!B28),"",'Post Process Calc.'!B28)</f>
        <v/>
      </c>
      <c r="EM28" s="246">
        <f>IF(ISBLANK('Post Process Calc.'!C28),"",'Post Process Calc.'!C28)</f>
        <v>3.4238097701867851E-2</v>
      </c>
      <c r="EN28" s="246">
        <f>IF(ISBLANK('Post Process Calc.'!D28),"",'Post Process Calc.'!D28)</f>
        <v>-1.7837835588469842E-2</v>
      </c>
      <c r="EO28" s="246">
        <f>IF(ISBLANK('Post Process Calc.'!E28),"",'Post Process Calc.'!E28)</f>
        <v>-5.4865808750545096E-4</v>
      </c>
      <c r="EP28" s="246">
        <f>IF(ISBLANK('Post Process Calc.'!F28),"",'Post Process Calc.'!F28)</f>
        <v>1.0958058766976253E-2</v>
      </c>
      <c r="EQ28" s="246">
        <f>IF(ISBLANK('Post Process Calc.'!G28),"",'Post Process Calc.'!G28)</f>
        <v>5.9798237819376999E-3</v>
      </c>
      <c r="ER28" s="246" t="str">
        <f>IF(ISBLANK('Post Process Calc.'!H28),"",'Post Process Calc.'!H28)</f>
        <v/>
      </c>
      <c r="ES28" s="246" t="str">
        <f>IF(ISBLANK('Post Process Calc.'!I28),"",'Post Process Calc.'!I28)</f>
        <v/>
      </c>
      <c r="ET28" s="246" t="str">
        <f>IF(ISBLANK('Post Process Calc.'!J28),"",'Post Process Calc.'!J28)</f>
        <v/>
      </c>
      <c r="EU28" s="246" t="str">
        <f>IF(ISBLANK('Post Process Calc.'!K28),"",'Post Process Calc.'!K28)</f>
        <v/>
      </c>
      <c r="EV28" s="246" t="str">
        <f>IF(ISBLANK('Post Process Calc.'!L28),"",'Post Process Calc.'!L28)</f>
        <v/>
      </c>
      <c r="EW28" s="246" t="str">
        <f>IF(ISBLANK('Post Process Calc.'!M28),"",'Post Process Calc.'!M28)</f>
        <v/>
      </c>
      <c r="EX28" s="246" t="str">
        <f>IF(ISBLANK('Post Process Calc.'!N28),"",'Post Process Calc.'!N28)</f>
        <v/>
      </c>
      <c r="EY28" s="246" t="str">
        <f>IF(ISBLANK('Post Process Calc.'!O28),"",'Post Process Calc.'!O28)</f>
        <v/>
      </c>
      <c r="EZ28" s="246" t="str">
        <f>IF(ISBLANK('Post Process Calc.'!P28),"",'Post Process Calc.'!P28)</f>
        <v/>
      </c>
      <c r="FA28" s="246" t="str">
        <f>IF(ISBLANK('Post Process Calc.'!Q28),"",'Post Process Calc.'!Q28)</f>
        <v/>
      </c>
      <c r="FB28" s="246" t="str">
        <f>IF(ISBLANK('Post Process Calc.'!R28),"",'Post Process Calc.'!R28)</f>
        <v/>
      </c>
      <c r="FC28" s="246" t="str">
        <f>IF(ISBLANK('Post Process Calc.'!S28),"",'Post Process Calc.'!S28)</f>
        <v/>
      </c>
      <c r="FD28" s="246" t="str">
        <f>IF(ISBLANK('Post Process Calc.'!T28),"",'Post Process Calc.'!T28)</f>
        <v/>
      </c>
      <c r="FE28" s="246" t="str">
        <f>IF(ISBLANK('Post Process Calc.'!U28),"",'Post Process Calc.'!U28)</f>
        <v/>
      </c>
      <c r="FF28" s="246" t="str">
        <f>IF(ISBLANK('Post Process Calc.'!V28),"",'Post Process Calc.'!V28)</f>
        <v/>
      </c>
      <c r="FG28" s="246" t="str">
        <f>IF(ISBLANK('Post Process Calc.'!W28),"",'Post Process Calc.'!W28)</f>
        <v/>
      </c>
      <c r="FH28" s="246" t="str">
        <f>IF(ISBLANK('Post Process Calc.'!X28),"",'Post Process Calc.'!X28)</f>
        <v/>
      </c>
      <c r="FI28" s="246" t="str">
        <f>IF(ISBLANK('Post Process Calc.'!Y28),"",'Post Process Calc.'!Y28)</f>
        <v/>
      </c>
      <c r="FJ28" s="246" t="str">
        <f>IF(ISBLANK('Post Process Calc.'!Z28),"",'Post Process Calc.'!Z28)</f>
        <v/>
      </c>
      <c r="FK28" s="246" t="str">
        <f>IF(ISBLANK('Post Process Calc.'!AA28),"",'Post Process Calc.'!AA28)</f>
        <v/>
      </c>
      <c r="FL28" s="246" t="str">
        <f>IF(ISBLANK('Post Process Calc.'!AB28),"",'Post Process Calc.'!AB28)</f>
        <v/>
      </c>
      <c r="FM28" s="246" t="str">
        <f>IF(ISBLANK('Post Process Calc.'!AC28),"",'Post Process Calc.'!AC28)</f>
        <v/>
      </c>
      <c r="FN28" s="246" t="str">
        <f>IF(ISBLANK('Post Process Calc.'!AD28),"",'Post Process Calc.'!AD28)</f>
        <v/>
      </c>
      <c r="FO28" s="246" t="str">
        <f>IF(ISBLANK('Post Process Calc.'!AE28),"",'Post Process Calc.'!AE28)</f>
        <v/>
      </c>
      <c r="FP28" s="246" t="str">
        <f>IF(ISBLANK('Post Process Calc.'!AF28),"",'Post Process Calc.'!AF28)</f>
        <v/>
      </c>
      <c r="FQ28" s="246" t="str">
        <f>IF(ISBLANK('Post Process Calc.'!AG28),"",'Post Process Calc.'!AG28)</f>
        <v/>
      </c>
      <c r="FR28" s="246" t="str">
        <f>IF(ISBLANK('Post Process Calc.'!AH28),"",'Post Process Calc.'!AH28)</f>
        <v/>
      </c>
      <c r="FS28" s="246" t="str">
        <f>IF(ISBLANK('Post Process Calc.'!AI28),"",'Post Process Calc.'!AI28)</f>
        <v/>
      </c>
    </row>
    <row r="29" spans="1:175" x14ac:dyDescent="0.15">
      <c r="A29" s="241" t="str">
        <f>IF('Measured Data'!B22&lt;&gt;0,'Measured Data'!$B$1,"")</f>
        <v/>
      </c>
      <c r="B29" s="241" t="str">
        <f>IF(ISBLANK('Measured Data'!A22),"",'Measured Data'!A22)</f>
        <v/>
      </c>
      <c r="C29" s="248" t="str">
        <f>IF(ISBLANK('Measured Data'!B22),"",'Measured Data'!B22)</f>
        <v/>
      </c>
      <c r="D29" s="249" t="str">
        <f>IF(ISBLANK('Measured Data'!C22),"",'Measured Data'!C22)</f>
        <v/>
      </c>
      <c r="E29" s="241" t="str">
        <f>IF(ISBLANK('Measured Data'!D22),"",'Measured Data'!D22)</f>
        <v/>
      </c>
      <c r="F29" s="241" t="str">
        <f>IF(ISBLANK('Measured Data'!E22),"",'Measured Data'!E22)</f>
        <v/>
      </c>
      <c r="G29" s="241" t="str">
        <f>IF(ISBLANK('Measured Data'!G22),"",'Measured Data'!G22)</f>
        <v/>
      </c>
      <c r="H29" s="241" t="str">
        <f>IF(ISBLANK('Measured Data'!H22),"",'Measured Data'!H22)</f>
        <v/>
      </c>
      <c r="I29" s="241" t="str">
        <f>IF(ISBLANK('Measured Data'!I22),"",'Measured Data'!I22)</f>
        <v/>
      </c>
      <c r="J29" s="241" t="str">
        <f>IF(ISBLANK('Measured Data'!J22),"",'Measured Data'!J22)</f>
        <v/>
      </c>
      <c r="K29" s="241" t="str">
        <f>IF(ISBLANK('Measured Data'!K22),"",'Measured Data'!K22)</f>
        <v/>
      </c>
      <c r="L29" s="241" t="str">
        <f>IF(ISBLANK('Measured Data'!L22),"",'Measured Data'!L22)</f>
        <v/>
      </c>
      <c r="M29" s="241" t="str">
        <f>IF(ISBLANK('Measured Data'!M22),"",'Measured Data'!M22)</f>
        <v/>
      </c>
      <c r="N29" s="241" t="str">
        <f>IF(ISBLANK('Measured Data'!N22),"",'Measured Data'!N22)</f>
        <v/>
      </c>
      <c r="O29" s="241" t="str">
        <f>IF(ISBLANK('Measured Data'!O22),"",'Measured Data'!O22)</f>
        <v/>
      </c>
      <c r="P29" s="241" t="str">
        <f>IF(ISBLANK('Measured Data'!P22),"",'Measured Data'!P22)</f>
        <v/>
      </c>
      <c r="Q29" s="241" t="str">
        <f>IF(ISBLANK('Measured Data'!Q22),"",'Measured Data'!Q22)</f>
        <v/>
      </c>
      <c r="R29" s="241" t="str">
        <f>IF(ISBLANK('Measured Data'!R22),"",'Measured Data'!R22)</f>
        <v/>
      </c>
      <c r="S29" s="241" t="str">
        <f>IF(ISBLANK('Measured Data'!S22),"",'Measured Data'!S22)</f>
        <v/>
      </c>
      <c r="T29" s="241" t="str">
        <f>IF(ISBLANK('Measured Data'!T22),"",'Measured Data'!T22)</f>
        <v/>
      </c>
      <c r="U29" s="241" t="str">
        <f>IF(ISBLANK('Measured Data'!U22),"",'Measured Data'!U22)</f>
        <v/>
      </c>
      <c r="V29" s="241" t="str">
        <f>IF(ISBLANK('Measured Data'!V22),"",'Measured Data'!V22)</f>
        <v/>
      </c>
      <c r="W29" s="241" t="str">
        <f>IF(ISBLANK('Measured Data'!W22),"",'Measured Data'!W22)</f>
        <v/>
      </c>
      <c r="X29" s="241" t="str">
        <f>IF(ISBLANK('Measured Data'!X22),"",'Measured Data'!X22)</f>
        <v/>
      </c>
      <c r="Y29" s="241" t="str">
        <f>IF(ISBLANK('Measured Data'!Y22),"",'Measured Data'!Y22)</f>
        <v/>
      </c>
      <c r="Z29" s="241" t="str">
        <f>IF(ISBLANK('Measured Data'!Z22),"",'Measured Data'!Z22)</f>
        <v/>
      </c>
      <c r="AA29" s="241" t="str">
        <f>IF(ISBLANK('Measured Data'!AA22),"",'Measured Data'!AA22)</f>
        <v/>
      </c>
      <c r="AB29" s="241" t="str">
        <f>IF(ISBLANK('Measured Data'!AB22),"",'Measured Data'!AB22)</f>
        <v/>
      </c>
      <c r="AC29" s="241" t="str">
        <f>IF(ISBLANK('Measured Data'!AC22),"",'Measured Data'!AC22)</f>
        <v/>
      </c>
      <c r="AD29" s="241" t="str">
        <f>IF(ISBLANK('Measured Data'!AD22),"",'Measured Data'!AD22)</f>
        <v/>
      </c>
      <c r="AE29" s="241" t="str">
        <f>IF(ISBLANK('Measured Data'!AE22),"",'Measured Data'!AE22)</f>
        <v/>
      </c>
      <c r="AF29" s="241" t="str">
        <f>IF(ISBLANK('Measured Data'!AF22),"",'Measured Data'!AF22)</f>
        <v/>
      </c>
      <c r="AG29" s="241" t="str">
        <f>IF(ISBLANK('Measured Data'!AG22),"",'Measured Data'!AG22)</f>
        <v/>
      </c>
      <c r="AH29" s="241" t="str">
        <f>IF(ISBLANK('Measured Data'!AH22),"",'Measured Data'!AH22)</f>
        <v/>
      </c>
      <c r="AI29" s="241" t="str">
        <f>IF(ISBLANK('Measured Data'!AI22),"",'Measured Data'!AI22)</f>
        <v/>
      </c>
      <c r="AJ29" s="241" t="str">
        <f>IF(ISBLANK('Measured Data'!AJ22),"",'Measured Data'!AJ22)</f>
        <v/>
      </c>
      <c r="AK29" s="241" t="str">
        <f>IF(ISBLANK('Measured Data'!AK22),"",'Measured Data'!AK22)</f>
        <v/>
      </c>
      <c r="AL29" s="241" t="str">
        <f>IF(ISBLANK('Measured Data'!AL22),"",'Measured Data'!AL22)</f>
        <v/>
      </c>
      <c r="AM29" s="241" t="str">
        <f>IF(ISBLANK('Measured Data'!AM22),"",'Measured Data'!AM22)</f>
        <v/>
      </c>
      <c r="AN29" s="241" t="str">
        <f>IF(ISBLANK('Measured Data'!AN22),"",'Measured Data'!AN22)</f>
        <v/>
      </c>
      <c r="AO29" s="241" t="str">
        <f>IF(ISBLANK('Measured Data'!AO22),"",'Measured Data'!AO22)</f>
        <v/>
      </c>
      <c r="AP29" s="241" t="str">
        <f>IF(ISBLANK('Measured Data'!AP22),"",'Measured Data'!AP22)</f>
        <v/>
      </c>
      <c r="AQ29" s="241" t="str">
        <f>IF(ISBLANK('Measured Data'!AQ22),"",'Measured Data'!AQ22)</f>
        <v/>
      </c>
      <c r="AR29" s="241" t="str">
        <f>IF(ISBLANK('Measured Data'!AR22),"",'Measured Data'!AR22)</f>
        <v/>
      </c>
      <c r="AS29" s="241" t="str">
        <f>IF(ISBLANK('Measured Data'!AS22),"",'Measured Data'!AS22)</f>
        <v/>
      </c>
      <c r="AT29" s="241" t="str">
        <f>IF(ISBLANK('Measured Data'!AT22),"",'Measured Data'!AT22)</f>
        <v/>
      </c>
      <c r="AU29" s="241" t="str">
        <f>IF(ISBLANK('Measured Data'!AU22),"",'Measured Data'!AU22)</f>
        <v/>
      </c>
      <c r="AV29" s="241" t="str">
        <f>IF(ISBLANK('Measured Data'!AV22),"",'Measured Data'!AV22)</f>
        <v/>
      </c>
      <c r="AW29" s="241" t="str">
        <f>IF(ISBLANK('Measured Data'!AW22),"",'Measured Data'!AW22)</f>
        <v/>
      </c>
      <c r="AX29" s="241" t="str">
        <f>IF(ISBLANK('Measured Data'!AX22),"",'Measured Data'!AX22)</f>
        <v/>
      </c>
      <c r="AY29" s="241" t="str">
        <f>IF(ISBLANK('Measured Data'!AY22),"",'Measured Data'!AY22)</f>
        <v/>
      </c>
      <c r="AZ29" s="241" t="str">
        <f>IF(ISBLANK('Measured Data'!AZ22),"",'Measured Data'!AZ22)</f>
        <v/>
      </c>
      <c r="BA29" s="241" t="str">
        <f>IF(ISBLANK('Measured Data'!BA22),"",'Measured Data'!BA22)</f>
        <v/>
      </c>
      <c r="BB29" s="241" t="str">
        <f>IF(ISBLANK('Measured Data'!BB22),"",'Measured Data'!BB22)</f>
        <v/>
      </c>
      <c r="BC29" s="241" t="str">
        <f>IF(ISBLANK('Measured Data'!BC22),"",'Measured Data'!BC22)</f>
        <v/>
      </c>
      <c r="BD29" s="241" t="str">
        <f>IF(ISBLANK('Measured Data'!BD22),"",'Measured Data'!BD22)</f>
        <v/>
      </c>
      <c r="BE29" s="241" t="str">
        <f>IF(ISBLANK('Measured Data'!BE22),"",'Measured Data'!BE22)</f>
        <v/>
      </c>
      <c r="BF29" s="241" t="str">
        <f>IF(ISBLANK('Measured Data'!BF22),"",'Measured Data'!BF22)</f>
        <v/>
      </c>
      <c r="BG29" s="241" t="str">
        <f>IF(ISBLANK('Measured Data'!BG22),"",'Measured Data'!BG22)</f>
        <v/>
      </c>
      <c r="BH29" s="241" t="str">
        <f>IF(ISBLANK('Measured Data'!BH22),"",'Measured Data'!BH22)</f>
        <v/>
      </c>
      <c r="BI29" s="241" t="str">
        <f>IF(ISBLANK('Measured Data'!BI22),"",'Measured Data'!BI22)</f>
        <v/>
      </c>
      <c r="BJ29" s="241" t="str">
        <f>IF(ISBLANK('Measured Data'!BJ22),"",'Measured Data'!BJ22)</f>
        <v/>
      </c>
      <c r="BK29" s="241" t="str">
        <f>IF(ISBLANK('Measured Data'!BK22),"",'Measured Data'!BK22)</f>
        <v/>
      </c>
      <c r="BL29" s="241" t="str">
        <f>IF(ISBLANK('Measured Data'!BL22),"",'Measured Data'!BL22)</f>
        <v/>
      </c>
      <c r="BM29" s="241" t="str">
        <f>IF(ISBLANK('Measured Data'!BM22),"",'Measured Data'!BM22)</f>
        <v/>
      </c>
      <c r="BN29" s="241" t="str">
        <f>IF(ISBLANK('In Process Calc.'!B22),"",ROUND('In Process Calc.'!B22,2))</f>
        <v/>
      </c>
      <c r="BO29" s="241" t="str">
        <f>IF(ISBLANK('In Process Calc.'!C22),"",ROUND('In Process Calc.'!C22,2))</f>
        <v/>
      </c>
      <c r="BP29" s="241" t="str">
        <f>IF(ISBLANK('In Process Calc.'!D22),"",'In Process Calc.'!D22)</f>
        <v/>
      </c>
      <c r="BQ29" s="241" t="str">
        <f>IF(ISBLANK('In Process Calc.'!E22),"",'In Process Calc.'!E22)</f>
        <v/>
      </c>
      <c r="BR29" s="241" t="str">
        <f>IF(ISBLANK('In Process Calc.'!G22),"",'In Process Calc.'!G22)</f>
        <v/>
      </c>
      <c r="BS29" s="241" t="str">
        <f>IF(ISBLANK('In Process Calc.'!I22),"",'In Process Calc.'!I22)</f>
        <v/>
      </c>
      <c r="BT29" s="241" t="str">
        <f>IF(ISBLANK('In Process Calc.'!J22),"",'In Process Calc.'!J22)</f>
        <v/>
      </c>
      <c r="BU29" s="241" t="str">
        <f>IF(ISBLANK('In Process Calc.'!K22),"",'In Process Calc.'!K22)</f>
        <v/>
      </c>
      <c r="BV29" s="246" t="str">
        <f>IF(ISBLANK('In Process Calc.'!L22),"",'In Process Calc.'!L22)</f>
        <v/>
      </c>
      <c r="BW29" s="246" t="str">
        <f>IF(ISBLANK('In Process Calc.'!M22),"",'In Process Calc.'!M22)</f>
        <v/>
      </c>
      <c r="BX29" s="246" t="str">
        <f>IF(ISBLANK('In Process Calc.'!N22),"",'In Process Calc.'!N22)</f>
        <v/>
      </c>
      <c r="BY29" s="246" t="str">
        <f>IF(ISBLANK('In Process Calc.'!O22),"",'In Process Calc.'!O22)</f>
        <v/>
      </c>
      <c r="BZ29" s="246" t="str">
        <f>IF(ISBLANK('In Process Calc.'!P22),"",'In Process Calc.'!P22)</f>
        <v/>
      </c>
      <c r="CA29" s="246" t="str">
        <f>IF(ISBLANK('In Process Calc.'!Q22),"",'In Process Calc.'!Q22)</f>
        <v/>
      </c>
      <c r="CB29" s="246" t="str">
        <f>IF(ISBLANK('In Process Calc.'!R22),"",'In Process Calc.'!R22)</f>
        <v/>
      </c>
      <c r="CC29" s="246" t="str">
        <f>IF(ISBLANK('In Process Calc.'!S22),"",'In Process Calc.'!S22)</f>
        <v/>
      </c>
      <c r="CD29" s="246" t="str">
        <f>IF(ISBLANK('In Process Calc.'!T22),"",'In Process Calc.'!T22)</f>
        <v/>
      </c>
      <c r="CE29" s="246" t="str">
        <f>IF(ISBLANK('In Process Calc.'!U22),"",'In Process Calc.'!U22)</f>
        <v/>
      </c>
      <c r="CF29" s="246" t="str">
        <f>IF(ISBLANK('In Process Calc.'!V22),"",'In Process Calc.'!V22)</f>
        <v/>
      </c>
      <c r="CG29" s="246" t="str">
        <f>IF(ISBLANK('In Process Calc.'!W22),"",'In Process Calc.'!W22)</f>
        <v/>
      </c>
      <c r="CH29" s="246" t="str">
        <f>IF(ISBLANK('In Process Calc.'!X22),"",'In Process Calc.'!X22)</f>
        <v/>
      </c>
      <c r="CI29" s="246" t="str">
        <f>IF(ISBLANK('In Process Calc.'!Y22),"",'In Process Calc.'!Y22)</f>
        <v/>
      </c>
      <c r="CJ29" s="246" t="str">
        <f>IF(ISBLANK('In Process Calc.'!Z22),"",'In Process Calc.'!Z22)</f>
        <v/>
      </c>
      <c r="CK29" s="246" t="str">
        <f>IF(ISBLANK('In Process Calc.'!AA22),"",'In Process Calc.'!AA22)</f>
        <v/>
      </c>
      <c r="CL29" s="246" t="str">
        <f>IF(ISBLANK('In Process Calc.'!AB22),"",'In Process Calc.'!AB22)</f>
        <v/>
      </c>
      <c r="CM29" s="246" t="str">
        <f>IF(ISBLANK('In Process Calc.'!AC22),"",'In Process Calc.'!AC22)</f>
        <v/>
      </c>
      <c r="CN29" s="246" t="str">
        <f>IF(ISBLANK('In Process Calc.'!AD22),"",'In Process Calc.'!AD22)</f>
        <v/>
      </c>
      <c r="CO29" s="246" t="str">
        <f>IF(ISBLANK('In Process Calc.'!AE22),"",'In Process Calc.'!AE22)</f>
        <v/>
      </c>
      <c r="CP29" s="246" t="str">
        <f>IF(ISBLANK('In Process Calc.'!AF22),"",'In Process Calc.'!AF22)</f>
        <v/>
      </c>
      <c r="CQ29" s="246" t="str">
        <f>IF(ISBLANK('In Process Calc.'!AG22),"",'In Process Calc.'!AG22)</f>
        <v/>
      </c>
      <c r="CR29" s="246" t="str">
        <f>IF(ISBLANK('In Process Calc.'!AH22),"",'In Process Calc.'!AH22)</f>
        <v/>
      </c>
      <c r="CS29" s="246" t="str">
        <f>IF(ISBLANK('In Process Calc.'!AI22),"",'In Process Calc.'!AI22)</f>
        <v/>
      </c>
      <c r="CT29" s="246" t="str">
        <f>IF(ISBLANK('In Process Calc.'!AJ22),"",'In Process Calc.'!AJ22)</f>
        <v/>
      </c>
      <c r="CU29" s="246" t="str">
        <f>IF(ISBLANK('In Process Calc.'!AK22),"",'In Process Calc.'!AK22)</f>
        <v/>
      </c>
      <c r="CV29" s="246" t="str">
        <f>IF(ISBLANK('In Process Calc.'!AL22),"",'In Process Calc.'!AL22)</f>
        <v/>
      </c>
      <c r="CW29" s="246" t="str">
        <f>IF(ISBLANK('In Process Calc.'!AM22),"",'In Process Calc.'!AM22)</f>
        <v/>
      </c>
      <c r="CX29" s="246" t="str">
        <f>IF(ISBLANK('In Process Calc.'!AN22),"",'In Process Calc.'!AN22)</f>
        <v/>
      </c>
      <c r="CY29" s="246" t="str">
        <f>IF(ISBLANK('In Process Calc.'!AO22),"",'In Process Calc.'!AO22)</f>
        <v/>
      </c>
      <c r="CZ29" s="246" t="str">
        <f>IF(ISBLANK('In Process Calc.'!AP22),"",'In Process Calc.'!AP22)</f>
        <v/>
      </c>
      <c r="DA29" s="246" t="str">
        <f>IF(ISBLANK('In Process Calc.'!AQ22),"",'In Process Calc.'!AQ22)</f>
        <v/>
      </c>
      <c r="DB29" s="246" t="str">
        <f>IF(ISBLANK('In Process Calc.'!AR22),"",'In Process Calc.'!AR22)</f>
        <v/>
      </c>
      <c r="DC29" s="246" t="str">
        <f>IF(ISBLANK('In Process Calc.'!AS22),"",'In Process Calc.'!AS22)</f>
        <v/>
      </c>
      <c r="DD29" s="246" t="str">
        <f>IF(ISBLANK('In Process Calc.'!AT22),"",'In Process Calc.'!AT22)</f>
        <v/>
      </c>
      <c r="DE29" s="246" t="str">
        <f>IF(ISBLANK('In Process Calc.'!AU22),"",'In Process Calc.'!AU22)</f>
        <v/>
      </c>
      <c r="DF29" s="246" t="str">
        <f>IF(ISBLANK('In Process Calc.'!AV22),"",'In Process Calc.'!AV22)</f>
        <v/>
      </c>
      <c r="DG29" s="246" t="str">
        <f>IF(ISBLANK('In Process Calc.'!AW22),"",'In Process Calc.'!AW22)</f>
        <v/>
      </c>
      <c r="DH29" s="246" t="str">
        <f>IF(ISBLANK('In Process Calc.'!AX22),"",'In Process Calc.'!AX22)</f>
        <v/>
      </c>
      <c r="DI29" s="246" t="str">
        <f>IF(ISBLANK('In Process Calc.'!AY22),"",'In Process Calc.'!AY22)</f>
        <v/>
      </c>
      <c r="DJ29" s="246" t="str">
        <f>IF(ISBLANK('In Process Calc.'!AZ22),"",'In Process Calc.'!AZ22)</f>
        <v/>
      </c>
      <c r="DK29" s="246" t="str">
        <f>IF(ISBLANK('In Process Calc.'!BA22),"",'In Process Calc.'!BA22)</f>
        <v/>
      </c>
      <c r="DL29" s="246" t="str">
        <f>IF(ISBLANK('In Process Calc.'!BB22),"",'In Process Calc.'!BB22)</f>
        <v/>
      </c>
      <c r="DM29" s="246" t="str">
        <f>IF(ISBLANK('In Process Calc.'!BC22),"",'In Process Calc.'!BC22)</f>
        <v/>
      </c>
      <c r="DN29" s="246" t="str">
        <f>IF(ISBLANK('In Process Calc.'!BD22),"",'In Process Calc.'!BD22)</f>
        <v/>
      </c>
      <c r="DO29" s="246" t="str">
        <f>IF(ISBLANK('In Process Calc.'!BE22),"",'In Process Calc.'!BE22)</f>
        <v/>
      </c>
      <c r="DP29" s="246" t="str">
        <f>IF(ISBLANK('In Process Calc.'!BF22),"",'In Process Calc.'!BF22)</f>
        <v/>
      </c>
      <c r="DQ29" s="246" t="str">
        <f>IF(ISBLANK('In Process Calc.'!BG22),"",'In Process Calc.'!BG22)</f>
        <v/>
      </c>
      <c r="DR29" s="246" t="str">
        <f>IF(ISBLANK('In Process Calc.'!BH22),"",'In Process Calc.'!BH22)</f>
        <v/>
      </c>
      <c r="DS29" s="246" t="str">
        <f>IF(ISBLANK('In Process Calc.'!BI22),"",'In Process Calc.'!BI22)</f>
        <v/>
      </c>
      <c r="DT29" s="246" t="str">
        <f>IF(ISBLANK('In Process Calc.'!BJ22),"",'In Process Calc.'!BJ22)</f>
        <v/>
      </c>
      <c r="DU29" s="246" t="str">
        <f>IF(ISBLANK('In Process Calc.'!BK22),"",'In Process Calc.'!BK22)</f>
        <v/>
      </c>
      <c r="DV29" s="246" t="str">
        <f>IF(ISBLANK('In Process Calc.'!BL22),"",'In Process Calc.'!BL22)</f>
        <v/>
      </c>
      <c r="DW29" s="246" t="str">
        <f>IF(ISBLANK('In Process Calc.'!BM22),"",'In Process Calc.'!BM22)</f>
        <v/>
      </c>
      <c r="DX29" s="246" t="str">
        <f>IF(ISBLANK('In Process Calc.'!BN22),"",'In Process Calc.'!BN22)</f>
        <v/>
      </c>
      <c r="DY29" s="246" t="str">
        <f>IF(ISBLANK('In Process Calc.'!BO22),"",'In Process Calc.'!BO22)</f>
        <v/>
      </c>
      <c r="DZ29" s="246" t="str">
        <f>IF(ISBLANK('In Process Calc.'!BP22),"",'In Process Calc.'!BP22)</f>
        <v/>
      </c>
      <c r="EA29" s="246" t="str">
        <f>IF(ISBLANK('In Process Calc.'!BQ22),"",'In Process Calc.'!BQ22)</f>
        <v/>
      </c>
      <c r="EB29" s="246" t="str">
        <f>IF(ISBLANK('In Process Calc.'!BR22),"",'In Process Calc.'!BR22)</f>
        <v/>
      </c>
      <c r="EC29" s="246" t="str">
        <f>IF(ISBLANK('In Process Calc.'!BS22),"",'In Process Calc.'!BS22)</f>
        <v/>
      </c>
      <c r="ED29" s="246" t="str">
        <f>IF(ISBLANK('In Process Calc.'!BT22),"",'In Process Calc.'!BT22)</f>
        <v/>
      </c>
      <c r="EE29" s="246" t="str">
        <f>IF(ISBLANK('In Process Calc.'!BU22),"",'In Process Calc.'!BU22)</f>
        <v/>
      </c>
      <c r="EF29" s="246" t="str">
        <f>IF(ISBLANK('In Process Calc.'!BV22),"",'In Process Calc.'!BV22)</f>
        <v/>
      </c>
      <c r="EG29" s="246" t="str">
        <f>IF(ISBLANK('In Process Calc.'!BW22),"",'In Process Calc.'!BW22)</f>
        <v/>
      </c>
      <c r="EH29" s="246" t="str">
        <f>IF(ISBLANK('In Process Calc.'!BX22),"",'In Process Calc.'!BX22)</f>
        <v/>
      </c>
      <c r="EI29" s="246" t="str">
        <f>IF(ISBLANK('In Process Calc.'!BY22),"",'In Process Calc.'!BY22)</f>
        <v/>
      </c>
      <c r="EJ29" s="246" t="str">
        <f>IF(ISBLANK('In Process Calc.'!BZ22),"",'In Process Calc.'!BZ22)</f>
        <v/>
      </c>
      <c r="EK29" s="246">
        <f>IF(ISBLANK('Post Process Calc.'!A29),"",'Post Process Calc.'!A29)</f>
        <v>2.7914950585697937</v>
      </c>
      <c r="EL29" s="246" t="str">
        <f>IF(ISBLANK('Post Process Calc.'!B29),"",'Post Process Calc.'!B29)</f>
        <v/>
      </c>
      <c r="EM29" s="246">
        <f>IF(ISBLANK('Post Process Calc.'!C29),"",'Post Process Calc.'!C29)</f>
        <v>3.5695377129951404E-2</v>
      </c>
      <c r="EN29" s="246">
        <f>IF(ISBLANK('Post Process Calc.'!D29),"",'Post Process Calc.'!D29)</f>
        <v>-1.3205666742143405E-2</v>
      </c>
      <c r="EO29" s="246">
        <f>IF(ISBLANK('Post Process Calc.'!E29),"",'Post Process Calc.'!E29)</f>
        <v>-4.0355027822410339E-4</v>
      </c>
      <c r="EP29" s="246">
        <f>IF(ISBLANK('Post Process Calc.'!F29),"",'Post Process Calc.'!F29)</f>
        <v>6.9651942533832658E-3</v>
      </c>
      <c r="EQ29" s="246">
        <f>IF(ISBLANK('Post Process Calc.'!G29),"",'Post Process Calc.'!G29)</f>
        <v>7.2237881110767156E-3</v>
      </c>
      <c r="ER29" s="246" t="str">
        <f>IF(ISBLANK('Post Process Calc.'!H29),"",'Post Process Calc.'!H29)</f>
        <v/>
      </c>
      <c r="ES29" s="246" t="str">
        <f>IF(ISBLANK('Post Process Calc.'!I29),"",'Post Process Calc.'!I29)</f>
        <v/>
      </c>
      <c r="ET29" s="246" t="str">
        <f>IF(ISBLANK('Post Process Calc.'!J29),"",'Post Process Calc.'!J29)</f>
        <v/>
      </c>
      <c r="EU29" s="246" t="str">
        <f>IF(ISBLANK('Post Process Calc.'!K29),"",'Post Process Calc.'!K29)</f>
        <v/>
      </c>
      <c r="EV29" s="246" t="str">
        <f>IF(ISBLANK('Post Process Calc.'!L29),"",'Post Process Calc.'!L29)</f>
        <v/>
      </c>
      <c r="EW29" s="246" t="str">
        <f>IF(ISBLANK('Post Process Calc.'!M29),"",'Post Process Calc.'!M29)</f>
        <v/>
      </c>
      <c r="EX29" s="246" t="str">
        <f>IF(ISBLANK('Post Process Calc.'!N29),"",'Post Process Calc.'!N29)</f>
        <v/>
      </c>
      <c r="EY29" s="246" t="str">
        <f>IF(ISBLANK('Post Process Calc.'!O29),"",'Post Process Calc.'!O29)</f>
        <v/>
      </c>
      <c r="EZ29" s="246" t="str">
        <f>IF(ISBLANK('Post Process Calc.'!P29),"",'Post Process Calc.'!P29)</f>
        <v/>
      </c>
      <c r="FA29" s="246" t="str">
        <f>IF(ISBLANK('Post Process Calc.'!Q29),"",'Post Process Calc.'!Q29)</f>
        <v/>
      </c>
      <c r="FB29" s="246" t="str">
        <f>IF(ISBLANK('Post Process Calc.'!R29),"",'Post Process Calc.'!R29)</f>
        <v/>
      </c>
      <c r="FC29" s="246" t="str">
        <f>IF(ISBLANK('Post Process Calc.'!S29),"",'Post Process Calc.'!S29)</f>
        <v/>
      </c>
      <c r="FD29" s="246" t="str">
        <f>IF(ISBLANK('Post Process Calc.'!T29),"",'Post Process Calc.'!T29)</f>
        <v/>
      </c>
      <c r="FE29" s="246" t="str">
        <f>IF(ISBLANK('Post Process Calc.'!U29),"",'Post Process Calc.'!U29)</f>
        <v/>
      </c>
      <c r="FF29" s="246" t="str">
        <f>IF(ISBLANK('Post Process Calc.'!V29),"",'Post Process Calc.'!V29)</f>
        <v/>
      </c>
      <c r="FG29" s="246" t="str">
        <f>IF(ISBLANK('Post Process Calc.'!W29),"",'Post Process Calc.'!W29)</f>
        <v/>
      </c>
      <c r="FH29" s="246" t="str">
        <f>IF(ISBLANK('Post Process Calc.'!X29),"",'Post Process Calc.'!X29)</f>
        <v/>
      </c>
      <c r="FI29" s="246" t="str">
        <f>IF(ISBLANK('Post Process Calc.'!Y29),"",'Post Process Calc.'!Y29)</f>
        <v/>
      </c>
      <c r="FJ29" s="246" t="str">
        <f>IF(ISBLANK('Post Process Calc.'!Z29),"",'Post Process Calc.'!Z29)</f>
        <v/>
      </c>
      <c r="FK29" s="246" t="str">
        <f>IF(ISBLANK('Post Process Calc.'!AA29),"",'Post Process Calc.'!AA29)</f>
        <v/>
      </c>
      <c r="FL29" s="246" t="str">
        <f>IF(ISBLANK('Post Process Calc.'!AB29),"",'Post Process Calc.'!AB29)</f>
        <v/>
      </c>
      <c r="FM29" s="246" t="str">
        <f>IF(ISBLANK('Post Process Calc.'!AC29),"",'Post Process Calc.'!AC29)</f>
        <v/>
      </c>
      <c r="FN29" s="246" t="str">
        <f>IF(ISBLANK('Post Process Calc.'!AD29),"",'Post Process Calc.'!AD29)</f>
        <v/>
      </c>
      <c r="FO29" s="246" t="str">
        <f>IF(ISBLANK('Post Process Calc.'!AE29),"",'Post Process Calc.'!AE29)</f>
        <v/>
      </c>
      <c r="FP29" s="246" t="str">
        <f>IF(ISBLANK('Post Process Calc.'!AF29),"",'Post Process Calc.'!AF29)</f>
        <v/>
      </c>
      <c r="FQ29" s="246" t="str">
        <f>IF(ISBLANK('Post Process Calc.'!AG29),"",'Post Process Calc.'!AG29)</f>
        <v/>
      </c>
      <c r="FR29" s="246" t="str">
        <f>IF(ISBLANK('Post Process Calc.'!AH29),"",'Post Process Calc.'!AH29)</f>
        <v/>
      </c>
      <c r="FS29" s="246" t="str">
        <f>IF(ISBLANK('Post Process Calc.'!AI29),"",'Post Process Calc.'!AI29)</f>
        <v/>
      </c>
    </row>
    <row r="30" spans="1:175" x14ac:dyDescent="0.15">
      <c r="A30" s="241" t="str">
        <f>IF('Measured Data'!B23&lt;&gt;0,'Measured Data'!$B$1,"")</f>
        <v/>
      </c>
      <c r="B30" s="241" t="str">
        <f>IF(ISBLANK('Measured Data'!A23),"",'Measured Data'!A23)</f>
        <v/>
      </c>
      <c r="C30" s="248" t="str">
        <f>IF(ISBLANK('Measured Data'!B23),"",'Measured Data'!B23)</f>
        <v/>
      </c>
      <c r="D30" s="249" t="str">
        <f>IF(ISBLANK('Measured Data'!C23),"",'Measured Data'!C23)</f>
        <v/>
      </c>
      <c r="E30" s="241" t="str">
        <f>IF(ISBLANK('Measured Data'!D23),"",'Measured Data'!D23)</f>
        <v/>
      </c>
      <c r="F30" s="241" t="str">
        <f>IF(ISBLANK('Measured Data'!E23),"",'Measured Data'!E23)</f>
        <v/>
      </c>
      <c r="G30" s="241" t="str">
        <f>IF(ISBLANK('Measured Data'!G23),"",'Measured Data'!G23)</f>
        <v/>
      </c>
      <c r="H30" s="241" t="str">
        <f>IF(ISBLANK('Measured Data'!H23),"",'Measured Data'!H23)</f>
        <v/>
      </c>
      <c r="I30" s="241" t="str">
        <f>IF(ISBLANK('Measured Data'!I23),"",'Measured Data'!I23)</f>
        <v/>
      </c>
      <c r="J30" s="241" t="str">
        <f>IF(ISBLANK('Measured Data'!J23),"",'Measured Data'!J23)</f>
        <v/>
      </c>
      <c r="K30" s="241" t="str">
        <f>IF(ISBLANK('Measured Data'!K23),"",'Measured Data'!K23)</f>
        <v/>
      </c>
      <c r="L30" s="241" t="str">
        <f>IF(ISBLANK('Measured Data'!L23),"",'Measured Data'!L23)</f>
        <v/>
      </c>
      <c r="M30" s="241" t="str">
        <f>IF(ISBLANK('Measured Data'!M23),"",'Measured Data'!M23)</f>
        <v/>
      </c>
      <c r="N30" s="241" t="str">
        <f>IF(ISBLANK('Measured Data'!N23),"",'Measured Data'!N23)</f>
        <v/>
      </c>
      <c r="O30" s="241" t="str">
        <f>IF(ISBLANK('Measured Data'!O23),"",'Measured Data'!O23)</f>
        <v/>
      </c>
      <c r="P30" s="241" t="str">
        <f>IF(ISBLANK('Measured Data'!P23),"",'Measured Data'!P23)</f>
        <v/>
      </c>
      <c r="Q30" s="241" t="str">
        <f>IF(ISBLANK('Measured Data'!Q23),"",'Measured Data'!Q23)</f>
        <v/>
      </c>
      <c r="R30" s="241" t="str">
        <f>IF(ISBLANK('Measured Data'!R23),"",'Measured Data'!R23)</f>
        <v/>
      </c>
      <c r="S30" s="241" t="str">
        <f>IF(ISBLANK('Measured Data'!S23),"",'Measured Data'!S23)</f>
        <v/>
      </c>
      <c r="T30" s="241" t="str">
        <f>IF(ISBLANK('Measured Data'!T23),"",'Measured Data'!T23)</f>
        <v/>
      </c>
      <c r="U30" s="241" t="str">
        <f>IF(ISBLANK('Measured Data'!U23),"",'Measured Data'!U23)</f>
        <v/>
      </c>
      <c r="V30" s="241" t="str">
        <f>IF(ISBLANK('Measured Data'!V23),"",'Measured Data'!V23)</f>
        <v/>
      </c>
      <c r="W30" s="241" t="str">
        <f>IF(ISBLANK('Measured Data'!W23),"",'Measured Data'!W23)</f>
        <v/>
      </c>
      <c r="X30" s="241" t="str">
        <f>IF(ISBLANK('Measured Data'!X23),"",'Measured Data'!X23)</f>
        <v/>
      </c>
      <c r="Y30" s="241" t="str">
        <f>IF(ISBLANK('Measured Data'!Y23),"",'Measured Data'!Y23)</f>
        <v/>
      </c>
      <c r="Z30" s="241" t="str">
        <f>IF(ISBLANK('Measured Data'!Z23),"",'Measured Data'!Z23)</f>
        <v/>
      </c>
      <c r="AA30" s="241" t="str">
        <f>IF(ISBLANK('Measured Data'!AA23),"",'Measured Data'!AA23)</f>
        <v/>
      </c>
      <c r="AB30" s="241" t="str">
        <f>IF(ISBLANK('Measured Data'!AB23),"",'Measured Data'!AB23)</f>
        <v/>
      </c>
      <c r="AC30" s="241" t="str">
        <f>IF(ISBLANK('Measured Data'!AC23),"",'Measured Data'!AC23)</f>
        <v/>
      </c>
      <c r="AD30" s="241" t="str">
        <f>IF(ISBLANK('Measured Data'!AD23),"",'Measured Data'!AD23)</f>
        <v/>
      </c>
      <c r="AE30" s="241" t="str">
        <f>IF(ISBLANK('Measured Data'!AE23),"",'Measured Data'!AE23)</f>
        <v/>
      </c>
      <c r="AF30" s="241" t="str">
        <f>IF(ISBLANK('Measured Data'!AF23),"",'Measured Data'!AF23)</f>
        <v/>
      </c>
      <c r="AG30" s="241" t="str">
        <f>IF(ISBLANK('Measured Data'!AG23),"",'Measured Data'!AG23)</f>
        <v/>
      </c>
      <c r="AH30" s="241" t="str">
        <f>IF(ISBLANK('Measured Data'!AH23),"",'Measured Data'!AH23)</f>
        <v/>
      </c>
      <c r="AI30" s="241" t="str">
        <f>IF(ISBLANK('Measured Data'!AI23),"",'Measured Data'!AI23)</f>
        <v/>
      </c>
      <c r="AJ30" s="241" t="str">
        <f>IF(ISBLANK('Measured Data'!AJ23),"",'Measured Data'!AJ23)</f>
        <v/>
      </c>
      <c r="AK30" s="241" t="str">
        <f>IF(ISBLANK('Measured Data'!AK23),"",'Measured Data'!AK23)</f>
        <v/>
      </c>
      <c r="AL30" s="241" t="str">
        <f>IF(ISBLANK('Measured Data'!AL23),"",'Measured Data'!AL23)</f>
        <v/>
      </c>
      <c r="AM30" s="241" t="str">
        <f>IF(ISBLANK('Measured Data'!AM23),"",'Measured Data'!AM23)</f>
        <v/>
      </c>
      <c r="AN30" s="241" t="str">
        <f>IF(ISBLANK('Measured Data'!AN23),"",'Measured Data'!AN23)</f>
        <v/>
      </c>
      <c r="AO30" s="241" t="str">
        <f>IF(ISBLANK('Measured Data'!AO23),"",'Measured Data'!AO23)</f>
        <v/>
      </c>
      <c r="AP30" s="241" t="str">
        <f>IF(ISBLANK('Measured Data'!AP23),"",'Measured Data'!AP23)</f>
        <v/>
      </c>
      <c r="AQ30" s="241" t="str">
        <f>IF(ISBLANK('Measured Data'!AQ23),"",'Measured Data'!AQ23)</f>
        <v/>
      </c>
      <c r="AR30" s="241" t="str">
        <f>IF(ISBLANK('Measured Data'!AR23),"",'Measured Data'!AR23)</f>
        <v/>
      </c>
      <c r="AS30" s="241" t="str">
        <f>IF(ISBLANK('Measured Data'!AS23),"",'Measured Data'!AS23)</f>
        <v/>
      </c>
      <c r="AT30" s="241" t="str">
        <f>IF(ISBLANK('Measured Data'!AT23),"",'Measured Data'!AT23)</f>
        <v/>
      </c>
      <c r="AU30" s="241" t="str">
        <f>IF(ISBLANK('Measured Data'!AU23),"",'Measured Data'!AU23)</f>
        <v/>
      </c>
      <c r="AV30" s="241" t="str">
        <f>IF(ISBLANK('Measured Data'!AV23),"",'Measured Data'!AV23)</f>
        <v/>
      </c>
      <c r="AW30" s="241" t="str">
        <f>IF(ISBLANK('Measured Data'!AW23),"",'Measured Data'!AW23)</f>
        <v/>
      </c>
      <c r="AX30" s="241" t="str">
        <f>IF(ISBLANK('Measured Data'!AX23),"",'Measured Data'!AX23)</f>
        <v/>
      </c>
      <c r="AY30" s="241" t="str">
        <f>IF(ISBLANK('Measured Data'!AY23),"",'Measured Data'!AY23)</f>
        <v/>
      </c>
      <c r="AZ30" s="241" t="str">
        <f>IF(ISBLANK('Measured Data'!AZ23),"",'Measured Data'!AZ23)</f>
        <v/>
      </c>
      <c r="BA30" s="241" t="str">
        <f>IF(ISBLANK('Measured Data'!BA23),"",'Measured Data'!BA23)</f>
        <v/>
      </c>
      <c r="BB30" s="241" t="str">
        <f>IF(ISBLANK('Measured Data'!BB23),"",'Measured Data'!BB23)</f>
        <v/>
      </c>
      <c r="BC30" s="241" t="str">
        <f>IF(ISBLANK('Measured Data'!BC23),"",'Measured Data'!BC23)</f>
        <v/>
      </c>
      <c r="BD30" s="241" t="str">
        <f>IF(ISBLANK('Measured Data'!BD23),"",'Measured Data'!BD23)</f>
        <v/>
      </c>
      <c r="BE30" s="241" t="str">
        <f>IF(ISBLANK('Measured Data'!BE23),"",'Measured Data'!BE23)</f>
        <v/>
      </c>
      <c r="BF30" s="241" t="str">
        <f>IF(ISBLANK('Measured Data'!BF23),"",'Measured Data'!BF23)</f>
        <v/>
      </c>
      <c r="BG30" s="241" t="str">
        <f>IF(ISBLANK('Measured Data'!BG23),"",'Measured Data'!BG23)</f>
        <v/>
      </c>
      <c r="BH30" s="241" t="str">
        <f>IF(ISBLANK('Measured Data'!BH23),"",'Measured Data'!BH23)</f>
        <v/>
      </c>
      <c r="BI30" s="241" t="str">
        <f>IF(ISBLANK('Measured Data'!BI23),"",'Measured Data'!BI23)</f>
        <v/>
      </c>
      <c r="BJ30" s="241" t="str">
        <f>IF(ISBLANK('Measured Data'!BJ23),"",'Measured Data'!BJ23)</f>
        <v/>
      </c>
      <c r="BK30" s="241" t="str">
        <f>IF(ISBLANK('Measured Data'!BK23),"",'Measured Data'!BK23)</f>
        <v/>
      </c>
      <c r="BL30" s="241" t="str">
        <f>IF(ISBLANK('Measured Data'!BL23),"",'Measured Data'!BL23)</f>
        <v/>
      </c>
      <c r="BM30" s="241" t="str">
        <f>IF(ISBLANK('Measured Data'!BM23),"",'Measured Data'!BM23)</f>
        <v/>
      </c>
      <c r="BN30" s="241" t="str">
        <f>IF(ISBLANK('In Process Calc.'!B23),"",ROUND('In Process Calc.'!B23,2))</f>
        <v/>
      </c>
      <c r="BO30" s="241" t="str">
        <f>IF(ISBLANK('In Process Calc.'!C23),"",ROUND('In Process Calc.'!C23,2))</f>
        <v/>
      </c>
      <c r="BP30" s="241" t="str">
        <f>IF(ISBLANK('In Process Calc.'!D23),"",'In Process Calc.'!D23)</f>
        <v/>
      </c>
      <c r="BQ30" s="241" t="str">
        <f>IF(ISBLANK('In Process Calc.'!E23),"",'In Process Calc.'!E23)</f>
        <v/>
      </c>
      <c r="BR30" s="241" t="str">
        <f>IF(ISBLANK('In Process Calc.'!G23),"",'In Process Calc.'!G23)</f>
        <v/>
      </c>
      <c r="BS30" s="241" t="str">
        <f>IF(ISBLANK('In Process Calc.'!I23),"",'In Process Calc.'!I23)</f>
        <v/>
      </c>
      <c r="BT30" s="241" t="str">
        <f>IF(ISBLANK('In Process Calc.'!J23),"",'In Process Calc.'!J23)</f>
        <v/>
      </c>
      <c r="BU30" s="241" t="str">
        <f>IF(ISBLANK('In Process Calc.'!K23),"",'In Process Calc.'!K23)</f>
        <v/>
      </c>
      <c r="BV30" s="246" t="str">
        <f>IF(ISBLANK('In Process Calc.'!L23),"",'In Process Calc.'!L23)</f>
        <v/>
      </c>
      <c r="BW30" s="246" t="str">
        <f>IF(ISBLANK('In Process Calc.'!M23),"",'In Process Calc.'!M23)</f>
        <v/>
      </c>
      <c r="BX30" s="246" t="str">
        <f>IF(ISBLANK('In Process Calc.'!N23),"",'In Process Calc.'!N23)</f>
        <v/>
      </c>
      <c r="BY30" s="246" t="str">
        <f>IF(ISBLANK('In Process Calc.'!O23),"",'In Process Calc.'!O23)</f>
        <v/>
      </c>
      <c r="BZ30" s="246" t="str">
        <f>IF(ISBLANK('In Process Calc.'!P23),"",'In Process Calc.'!P23)</f>
        <v/>
      </c>
      <c r="CA30" s="246" t="str">
        <f>IF(ISBLANK('In Process Calc.'!Q23),"",'In Process Calc.'!Q23)</f>
        <v/>
      </c>
      <c r="CB30" s="246" t="str">
        <f>IF(ISBLANK('In Process Calc.'!R23),"",'In Process Calc.'!R23)</f>
        <v/>
      </c>
      <c r="CC30" s="246" t="str">
        <f>IF(ISBLANK('In Process Calc.'!S23),"",'In Process Calc.'!S23)</f>
        <v/>
      </c>
      <c r="CD30" s="246" t="str">
        <f>IF(ISBLANK('In Process Calc.'!T23),"",'In Process Calc.'!T23)</f>
        <v/>
      </c>
      <c r="CE30" s="246" t="str">
        <f>IF(ISBLANK('In Process Calc.'!U23),"",'In Process Calc.'!U23)</f>
        <v/>
      </c>
      <c r="CF30" s="246" t="str">
        <f>IF(ISBLANK('In Process Calc.'!V23),"",'In Process Calc.'!V23)</f>
        <v/>
      </c>
      <c r="CG30" s="246" t="str">
        <f>IF(ISBLANK('In Process Calc.'!W23),"",'In Process Calc.'!W23)</f>
        <v/>
      </c>
      <c r="CH30" s="246" t="str">
        <f>IF(ISBLANK('In Process Calc.'!X23),"",'In Process Calc.'!X23)</f>
        <v/>
      </c>
      <c r="CI30" s="246" t="str">
        <f>IF(ISBLANK('In Process Calc.'!Y23),"",'In Process Calc.'!Y23)</f>
        <v/>
      </c>
      <c r="CJ30" s="246" t="str">
        <f>IF(ISBLANK('In Process Calc.'!Z23),"",'In Process Calc.'!Z23)</f>
        <v/>
      </c>
      <c r="CK30" s="246" t="str">
        <f>IF(ISBLANK('In Process Calc.'!AA23),"",'In Process Calc.'!AA23)</f>
        <v/>
      </c>
      <c r="CL30" s="246" t="str">
        <f>IF(ISBLANK('In Process Calc.'!AB23),"",'In Process Calc.'!AB23)</f>
        <v/>
      </c>
      <c r="CM30" s="246" t="str">
        <f>IF(ISBLANK('In Process Calc.'!AC23),"",'In Process Calc.'!AC23)</f>
        <v/>
      </c>
      <c r="CN30" s="246" t="str">
        <f>IF(ISBLANK('In Process Calc.'!AD23),"",'In Process Calc.'!AD23)</f>
        <v/>
      </c>
      <c r="CO30" s="246" t="str">
        <f>IF(ISBLANK('In Process Calc.'!AE23),"",'In Process Calc.'!AE23)</f>
        <v/>
      </c>
      <c r="CP30" s="246" t="str">
        <f>IF(ISBLANK('In Process Calc.'!AF23),"",'In Process Calc.'!AF23)</f>
        <v/>
      </c>
      <c r="CQ30" s="246" t="str">
        <f>IF(ISBLANK('In Process Calc.'!AG23),"",'In Process Calc.'!AG23)</f>
        <v/>
      </c>
      <c r="CR30" s="246" t="str">
        <f>IF(ISBLANK('In Process Calc.'!AH23),"",'In Process Calc.'!AH23)</f>
        <v/>
      </c>
      <c r="CS30" s="246" t="str">
        <f>IF(ISBLANK('In Process Calc.'!AI23),"",'In Process Calc.'!AI23)</f>
        <v/>
      </c>
      <c r="CT30" s="246" t="str">
        <f>IF(ISBLANK('In Process Calc.'!AJ23),"",'In Process Calc.'!AJ23)</f>
        <v/>
      </c>
      <c r="CU30" s="246" t="str">
        <f>IF(ISBLANK('In Process Calc.'!AK23),"",'In Process Calc.'!AK23)</f>
        <v/>
      </c>
      <c r="CV30" s="246" t="str">
        <f>IF(ISBLANK('In Process Calc.'!AL23),"",'In Process Calc.'!AL23)</f>
        <v/>
      </c>
      <c r="CW30" s="246" t="str">
        <f>IF(ISBLANK('In Process Calc.'!AM23),"",'In Process Calc.'!AM23)</f>
        <v/>
      </c>
      <c r="CX30" s="246" t="str">
        <f>IF(ISBLANK('In Process Calc.'!AN23),"",'In Process Calc.'!AN23)</f>
        <v/>
      </c>
      <c r="CY30" s="246" t="str">
        <f>IF(ISBLANK('In Process Calc.'!AO23),"",'In Process Calc.'!AO23)</f>
        <v/>
      </c>
      <c r="CZ30" s="246" t="str">
        <f>IF(ISBLANK('In Process Calc.'!AP23),"",'In Process Calc.'!AP23)</f>
        <v/>
      </c>
      <c r="DA30" s="246" t="str">
        <f>IF(ISBLANK('In Process Calc.'!AQ23),"",'In Process Calc.'!AQ23)</f>
        <v/>
      </c>
      <c r="DB30" s="246" t="str">
        <f>IF(ISBLANK('In Process Calc.'!AR23),"",'In Process Calc.'!AR23)</f>
        <v/>
      </c>
      <c r="DC30" s="246" t="str">
        <f>IF(ISBLANK('In Process Calc.'!AS23),"",'In Process Calc.'!AS23)</f>
        <v/>
      </c>
      <c r="DD30" s="246" t="str">
        <f>IF(ISBLANK('In Process Calc.'!AT23),"",'In Process Calc.'!AT23)</f>
        <v/>
      </c>
      <c r="DE30" s="246" t="str">
        <f>IF(ISBLANK('In Process Calc.'!AU23),"",'In Process Calc.'!AU23)</f>
        <v/>
      </c>
      <c r="DF30" s="246" t="str">
        <f>IF(ISBLANK('In Process Calc.'!AV23),"",'In Process Calc.'!AV23)</f>
        <v/>
      </c>
      <c r="DG30" s="246" t="str">
        <f>IF(ISBLANK('In Process Calc.'!AW23),"",'In Process Calc.'!AW23)</f>
        <v/>
      </c>
      <c r="DH30" s="246" t="str">
        <f>IF(ISBLANK('In Process Calc.'!AX23),"",'In Process Calc.'!AX23)</f>
        <v/>
      </c>
      <c r="DI30" s="246" t="str">
        <f>IF(ISBLANK('In Process Calc.'!AY23),"",'In Process Calc.'!AY23)</f>
        <v/>
      </c>
      <c r="DJ30" s="246" t="str">
        <f>IF(ISBLANK('In Process Calc.'!AZ23),"",'In Process Calc.'!AZ23)</f>
        <v/>
      </c>
      <c r="DK30" s="246" t="str">
        <f>IF(ISBLANK('In Process Calc.'!BA23),"",'In Process Calc.'!BA23)</f>
        <v/>
      </c>
      <c r="DL30" s="246" t="str">
        <f>IF(ISBLANK('In Process Calc.'!BB23),"",'In Process Calc.'!BB23)</f>
        <v/>
      </c>
      <c r="DM30" s="246" t="str">
        <f>IF(ISBLANK('In Process Calc.'!BC23),"",'In Process Calc.'!BC23)</f>
        <v/>
      </c>
      <c r="DN30" s="246" t="str">
        <f>IF(ISBLANK('In Process Calc.'!BD23),"",'In Process Calc.'!BD23)</f>
        <v/>
      </c>
      <c r="DO30" s="246" t="str">
        <f>IF(ISBLANK('In Process Calc.'!BE23),"",'In Process Calc.'!BE23)</f>
        <v/>
      </c>
      <c r="DP30" s="246" t="str">
        <f>IF(ISBLANK('In Process Calc.'!BF23),"",'In Process Calc.'!BF23)</f>
        <v/>
      </c>
      <c r="DQ30" s="246" t="str">
        <f>IF(ISBLANK('In Process Calc.'!BG23),"",'In Process Calc.'!BG23)</f>
        <v/>
      </c>
      <c r="DR30" s="246" t="str">
        <f>IF(ISBLANK('In Process Calc.'!BH23),"",'In Process Calc.'!BH23)</f>
        <v/>
      </c>
      <c r="DS30" s="246" t="str">
        <f>IF(ISBLANK('In Process Calc.'!BI23),"",'In Process Calc.'!BI23)</f>
        <v/>
      </c>
      <c r="DT30" s="246" t="str">
        <f>IF(ISBLANK('In Process Calc.'!BJ23),"",'In Process Calc.'!BJ23)</f>
        <v/>
      </c>
      <c r="DU30" s="246" t="str">
        <f>IF(ISBLANK('In Process Calc.'!BK23),"",'In Process Calc.'!BK23)</f>
        <v/>
      </c>
      <c r="DV30" s="246" t="str">
        <f>IF(ISBLANK('In Process Calc.'!BL23),"",'In Process Calc.'!BL23)</f>
        <v/>
      </c>
      <c r="DW30" s="246" t="str">
        <f>IF(ISBLANK('In Process Calc.'!BM23),"",'In Process Calc.'!BM23)</f>
        <v/>
      </c>
      <c r="DX30" s="246" t="str">
        <f>IF(ISBLANK('In Process Calc.'!BN23),"",'In Process Calc.'!BN23)</f>
        <v/>
      </c>
      <c r="DY30" s="246" t="str">
        <f>IF(ISBLANK('In Process Calc.'!BO23),"",'In Process Calc.'!BO23)</f>
        <v/>
      </c>
      <c r="DZ30" s="246" t="str">
        <f>IF(ISBLANK('In Process Calc.'!BP23),"",'In Process Calc.'!BP23)</f>
        <v/>
      </c>
      <c r="EA30" s="246" t="str">
        <f>IF(ISBLANK('In Process Calc.'!BQ23),"",'In Process Calc.'!BQ23)</f>
        <v/>
      </c>
      <c r="EB30" s="246" t="str">
        <f>IF(ISBLANK('In Process Calc.'!BR23),"",'In Process Calc.'!BR23)</f>
        <v/>
      </c>
      <c r="EC30" s="246" t="str">
        <f>IF(ISBLANK('In Process Calc.'!BS23),"",'In Process Calc.'!BS23)</f>
        <v/>
      </c>
      <c r="ED30" s="246" t="str">
        <f>IF(ISBLANK('In Process Calc.'!BT23),"",'In Process Calc.'!BT23)</f>
        <v/>
      </c>
      <c r="EE30" s="246" t="str">
        <f>IF(ISBLANK('In Process Calc.'!BU23),"",'In Process Calc.'!BU23)</f>
        <v/>
      </c>
      <c r="EF30" s="246" t="str">
        <f>IF(ISBLANK('In Process Calc.'!BV23),"",'In Process Calc.'!BV23)</f>
        <v/>
      </c>
      <c r="EG30" s="246" t="str">
        <f>IF(ISBLANK('In Process Calc.'!BW23),"",'In Process Calc.'!BW23)</f>
        <v/>
      </c>
      <c r="EH30" s="246" t="str">
        <f>IF(ISBLANK('In Process Calc.'!BX23),"",'In Process Calc.'!BX23)</f>
        <v/>
      </c>
      <c r="EI30" s="246" t="str">
        <f>IF(ISBLANK('In Process Calc.'!BY23),"",'In Process Calc.'!BY23)</f>
        <v/>
      </c>
      <c r="EJ30" s="246" t="str">
        <f>IF(ISBLANK('In Process Calc.'!BZ23),"",'In Process Calc.'!BZ23)</f>
        <v/>
      </c>
      <c r="EK30" s="246">
        <f>IF(ISBLANK('Post Process Calc.'!A30),"",'Post Process Calc.'!A30)</f>
        <v>3.0169163483663177</v>
      </c>
      <c r="EL30" s="246" t="str">
        <f>IF(ISBLANK('Post Process Calc.'!B30),"",'Post Process Calc.'!B30)</f>
        <v/>
      </c>
      <c r="EM30" s="246">
        <f>IF(ISBLANK('Post Process Calc.'!C30),"",'Post Process Calc.'!C30)</f>
        <v>3.8029176256015151E-2</v>
      </c>
      <c r="EN30" s="246">
        <f>IF(ISBLANK('Post Process Calc.'!D30),"",'Post Process Calc.'!D30)</f>
        <v>-7.2284745475844807E-3</v>
      </c>
      <c r="EO30" s="246">
        <f>IF(ISBLANK('Post Process Calc.'!E30),"",'Post Process Calc.'!E30)</f>
        <v>-2.9862918884066827E-4</v>
      </c>
      <c r="EP30" s="246">
        <f>IF(ISBLANK('Post Process Calc.'!F30),"",'Post Process Calc.'!F30)</f>
        <v>4.2707641536402956E-3</v>
      </c>
      <c r="EQ30" s="246">
        <f>IF(ISBLANK('Post Process Calc.'!G30),"",'Post Process Calc.'!G30)</f>
        <v>8.1531809059677135E-3</v>
      </c>
      <c r="ER30" s="246" t="str">
        <f>IF(ISBLANK('Post Process Calc.'!H30),"",'Post Process Calc.'!H30)</f>
        <v/>
      </c>
      <c r="ES30" s="246" t="str">
        <f>IF(ISBLANK('Post Process Calc.'!I30),"",'Post Process Calc.'!I30)</f>
        <v/>
      </c>
      <c r="ET30" s="246" t="str">
        <f>IF(ISBLANK('Post Process Calc.'!J30),"",'Post Process Calc.'!J30)</f>
        <v/>
      </c>
      <c r="EU30" s="246" t="str">
        <f>IF(ISBLANK('Post Process Calc.'!K30),"",'Post Process Calc.'!K30)</f>
        <v/>
      </c>
      <c r="EV30" s="246" t="str">
        <f>IF(ISBLANK('Post Process Calc.'!L30),"",'Post Process Calc.'!L30)</f>
        <v/>
      </c>
      <c r="EW30" s="246" t="str">
        <f>IF(ISBLANK('Post Process Calc.'!M30),"",'Post Process Calc.'!M30)</f>
        <v/>
      </c>
      <c r="EX30" s="246" t="str">
        <f>IF(ISBLANK('Post Process Calc.'!N30),"",'Post Process Calc.'!N30)</f>
        <v/>
      </c>
      <c r="EY30" s="246" t="str">
        <f>IF(ISBLANK('Post Process Calc.'!O30),"",'Post Process Calc.'!O30)</f>
        <v/>
      </c>
      <c r="EZ30" s="246" t="str">
        <f>IF(ISBLANK('Post Process Calc.'!P30),"",'Post Process Calc.'!P30)</f>
        <v/>
      </c>
      <c r="FA30" s="246" t="str">
        <f>IF(ISBLANK('Post Process Calc.'!Q30),"",'Post Process Calc.'!Q30)</f>
        <v/>
      </c>
      <c r="FB30" s="246" t="str">
        <f>IF(ISBLANK('Post Process Calc.'!R30),"",'Post Process Calc.'!R30)</f>
        <v/>
      </c>
      <c r="FC30" s="246" t="str">
        <f>IF(ISBLANK('Post Process Calc.'!S30),"",'Post Process Calc.'!S30)</f>
        <v/>
      </c>
      <c r="FD30" s="246" t="str">
        <f>IF(ISBLANK('Post Process Calc.'!T30),"",'Post Process Calc.'!T30)</f>
        <v/>
      </c>
      <c r="FE30" s="246" t="str">
        <f>IF(ISBLANK('Post Process Calc.'!U30),"",'Post Process Calc.'!U30)</f>
        <v/>
      </c>
      <c r="FF30" s="246" t="str">
        <f>IF(ISBLANK('Post Process Calc.'!V30),"",'Post Process Calc.'!V30)</f>
        <v/>
      </c>
      <c r="FG30" s="246" t="str">
        <f>IF(ISBLANK('Post Process Calc.'!W30),"",'Post Process Calc.'!W30)</f>
        <v/>
      </c>
      <c r="FH30" s="246" t="str">
        <f>IF(ISBLANK('Post Process Calc.'!X30),"",'Post Process Calc.'!X30)</f>
        <v/>
      </c>
      <c r="FI30" s="246" t="str">
        <f>IF(ISBLANK('Post Process Calc.'!Y30),"",'Post Process Calc.'!Y30)</f>
        <v/>
      </c>
      <c r="FJ30" s="246" t="str">
        <f>IF(ISBLANK('Post Process Calc.'!Z30),"",'Post Process Calc.'!Z30)</f>
        <v/>
      </c>
      <c r="FK30" s="246" t="str">
        <f>IF(ISBLANK('Post Process Calc.'!AA30),"",'Post Process Calc.'!AA30)</f>
        <v/>
      </c>
      <c r="FL30" s="246" t="str">
        <f>IF(ISBLANK('Post Process Calc.'!AB30),"",'Post Process Calc.'!AB30)</f>
        <v/>
      </c>
      <c r="FM30" s="246" t="str">
        <f>IF(ISBLANK('Post Process Calc.'!AC30),"",'Post Process Calc.'!AC30)</f>
        <v/>
      </c>
      <c r="FN30" s="246" t="str">
        <f>IF(ISBLANK('Post Process Calc.'!AD30),"",'Post Process Calc.'!AD30)</f>
        <v/>
      </c>
      <c r="FO30" s="246" t="str">
        <f>IF(ISBLANK('Post Process Calc.'!AE30),"",'Post Process Calc.'!AE30)</f>
        <v/>
      </c>
      <c r="FP30" s="246" t="str">
        <f>IF(ISBLANK('Post Process Calc.'!AF30),"",'Post Process Calc.'!AF30)</f>
        <v/>
      </c>
      <c r="FQ30" s="246" t="str">
        <f>IF(ISBLANK('Post Process Calc.'!AG30),"",'Post Process Calc.'!AG30)</f>
        <v/>
      </c>
      <c r="FR30" s="246" t="str">
        <f>IF(ISBLANK('Post Process Calc.'!AH30),"",'Post Process Calc.'!AH30)</f>
        <v/>
      </c>
      <c r="FS30" s="246" t="str">
        <f>IF(ISBLANK('Post Process Calc.'!AI30),"",'Post Process Calc.'!AI30)</f>
        <v/>
      </c>
    </row>
    <row r="31" spans="1:175" x14ac:dyDescent="0.15">
      <c r="A31" s="241" t="str">
        <f>IF('Measured Data'!B24&lt;&gt;0,'Measured Data'!$B$1,"")</f>
        <v/>
      </c>
      <c r="B31" s="241" t="str">
        <f>IF(ISBLANK('Measured Data'!A24),"",'Measured Data'!A24)</f>
        <v/>
      </c>
      <c r="C31" s="248" t="str">
        <f>IF(ISBLANK('Measured Data'!B24),"",'Measured Data'!B24)</f>
        <v/>
      </c>
      <c r="D31" s="249" t="str">
        <f>IF(ISBLANK('Measured Data'!C24),"",'Measured Data'!C24)</f>
        <v/>
      </c>
      <c r="E31" s="241" t="str">
        <f>IF(ISBLANK('Measured Data'!D24),"",'Measured Data'!D24)</f>
        <v/>
      </c>
      <c r="F31" s="241" t="str">
        <f>IF(ISBLANK('Measured Data'!E24),"",'Measured Data'!E24)</f>
        <v/>
      </c>
      <c r="G31" s="241" t="str">
        <f>IF(ISBLANK('Measured Data'!G24),"",'Measured Data'!G24)</f>
        <v/>
      </c>
      <c r="H31" s="241" t="str">
        <f>IF(ISBLANK('Measured Data'!H24),"",'Measured Data'!H24)</f>
        <v/>
      </c>
      <c r="I31" s="241" t="str">
        <f>IF(ISBLANK('Measured Data'!I24),"",'Measured Data'!I24)</f>
        <v/>
      </c>
      <c r="J31" s="241" t="str">
        <f>IF(ISBLANK('Measured Data'!J24),"",'Measured Data'!J24)</f>
        <v/>
      </c>
      <c r="K31" s="241" t="str">
        <f>IF(ISBLANK('Measured Data'!K24),"",'Measured Data'!K24)</f>
        <v/>
      </c>
      <c r="L31" s="241" t="str">
        <f>IF(ISBLANK('Measured Data'!L24),"",'Measured Data'!L24)</f>
        <v/>
      </c>
      <c r="M31" s="241" t="str">
        <f>IF(ISBLANK('Measured Data'!M24),"",'Measured Data'!M24)</f>
        <v/>
      </c>
      <c r="N31" s="241" t="str">
        <f>IF(ISBLANK('Measured Data'!N24),"",'Measured Data'!N24)</f>
        <v/>
      </c>
      <c r="O31" s="241" t="str">
        <f>IF(ISBLANK('Measured Data'!O24),"",'Measured Data'!O24)</f>
        <v/>
      </c>
      <c r="P31" s="241" t="str">
        <f>IF(ISBLANK('Measured Data'!P24),"",'Measured Data'!P24)</f>
        <v/>
      </c>
      <c r="Q31" s="241" t="str">
        <f>IF(ISBLANK('Measured Data'!Q24),"",'Measured Data'!Q24)</f>
        <v/>
      </c>
      <c r="R31" s="241" t="str">
        <f>IF(ISBLANK('Measured Data'!R24),"",'Measured Data'!R24)</f>
        <v/>
      </c>
      <c r="S31" s="241" t="str">
        <f>IF(ISBLANK('Measured Data'!S24),"",'Measured Data'!S24)</f>
        <v/>
      </c>
      <c r="T31" s="241" t="str">
        <f>IF(ISBLANK('Measured Data'!T24),"",'Measured Data'!T24)</f>
        <v/>
      </c>
      <c r="U31" s="241" t="str">
        <f>IF(ISBLANK('Measured Data'!U24),"",'Measured Data'!U24)</f>
        <v/>
      </c>
      <c r="V31" s="241" t="str">
        <f>IF(ISBLANK('Measured Data'!V24),"",'Measured Data'!V24)</f>
        <v/>
      </c>
      <c r="W31" s="241" t="str">
        <f>IF(ISBLANK('Measured Data'!W24),"",'Measured Data'!W24)</f>
        <v/>
      </c>
      <c r="X31" s="241" t="str">
        <f>IF(ISBLANK('Measured Data'!X24),"",'Measured Data'!X24)</f>
        <v/>
      </c>
      <c r="Y31" s="241" t="str">
        <f>IF(ISBLANK('Measured Data'!Y24),"",'Measured Data'!Y24)</f>
        <v/>
      </c>
      <c r="Z31" s="241" t="str">
        <f>IF(ISBLANK('Measured Data'!Z24),"",'Measured Data'!Z24)</f>
        <v/>
      </c>
      <c r="AA31" s="241" t="str">
        <f>IF(ISBLANK('Measured Data'!AA24),"",'Measured Data'!AA24)</f>
        <v/>
      </c>
      <c r="AB31" s="241" t="str">
        <f>IF(ISBLANK('Measured Data'!AB24),"",'Measured Data'!AB24)</f>
        <v/>
      </c>
      <c r="AC31" s="241" t="str">
        <f>IF(ISBLANK('Measured Data'!AC24),"",'Measured Data'!AC24)</f>
        <v/>
      </c>
      <c r="AD31" s="241" t="str">
        <f>IF(ISBLANK('Measured Data'!AD24),"",'Measured Data'!AD24)</f>
        <v/>
      </c>
      <c r="AE31" s="241" t="str">
        <f>IF(ISBLANK('Measured Data'!AE24),"",'Measured Data'!AE24)</f>
        <v/>
      </c>
      <c r="AF31" s="241" t="str">
        <f>IF(ISBLANK('Measured Data'!AF24),"",'Measured Data'!AF24)</f>
        <v/>
      </c>
      <c r="AG31" s="241" t="str">
        <f>IF(ISBLANK('Measured Data'!AG24),"",'Measured Data'!AG24)</f>
        <v/>
      </c>
      <c r="AH31" s="241" t="str">
        <f>IF(ISBLANK('Measured Data'!AH24),"",'Measured Data'!AH24)</f>
        <v/>
      </c>
      <c r="AI31" s="241" t="str">
        <f>IF(ISBLANK('Measured Data'!AI24),"",'Measured Data'!AI24)</f>
        <v/>
      </c>
      <c r="AJ31" s="241" t="str">
        <f>IF(ISBLANK('Measured Data'!AJ24),"",'Measured Data'!AJ24)</f>
        <v/>
      </c>
      <c r="AK31" s="241" t="str">
        <f>IF(ISBLANK('Measured Data'!AK24),"",'Measured Data'!AK24)</f>
        <v/>
      </c>
      <c r="AL31" s="241" t="str">
        <f>IF(ISBLANK('Measured Data'!AL24),"",'Measured Data'!AL24)</f>
        <v/>
      </c>
      <c r="AM31" s="241" t="str">
        <f>IF(ISBLANK('Measured Data'!AM24),"",'Measured Data'!AM24)</f>
        <v/>
      </c>
      <c r="AN31" s="241" t="str">
        <f>IF(ISBLANK('Measured Data'!AN24),"",'Measured Data'!AN24)</f>
        <v/>
      </c>
      <c r="AO31" s="241" t="str">
        <f>IF(ISBLANK('Measured Data'!AO24),"",'Measured Data'!AO24)</f>
        <v/>
      </c>
      <c r="AP31" s="241" t="str">
        <f>IF(ISBLANK('Measured Data'!AP24),"",'Measured Data'!AP24)</f>
        <v/>
      </c>
      <c r="AQ31" s="241" t="str">
        <f>IF(ISBLANK('Measured Data'!AQ24),"",'Measured Data'!AQ24)</f>
        <v/>
      </c>
      <c r="AR31" s="241" t="str">
        <f>IF(ISBLANK('Measured Data'!AR24),"",'Measured Data'!AR24)</f>
        <v/>
      </c>
      <c r="AS31" s="241" t="str">
        <f>IF(ISBLANK('Measured Data'!AS24),"",'Measured Data'!AS24)</f>
        <v/>
      </c>
      <c r="AT31" s="241" t="str">
        <f>IF(ISBLANK('Measured Data'!AT24),"",'Measured Data'!AT24)</f>
        <v/>
      </c>
      <c r="AU31" s="241" t="str">
        <f>IF(ISBLANK('Measured Data'!AU24),"",'Measured Data'!AU24)</f>
        <v/>
      </c>
      <c r="AV31" s="241" t="str">
        <f>IF(ISBLANK('Measured Data'!AV24),"",'Measured Data'!AV24)</f>
        <v/>
      </c>
      <c r="AW31" s="241" t="str">
        <f>IF(ISBLANK('Measured Data'!AW24),"",'Measured Data'!AW24)</f>
        <v/>
      </c>
      <c r="AX31" s="241" t="str">
        <f>IF(ISBLANK('Measured Data'!AX24),"",'Measured Data'!AX24)</f>
        <v/>
      </c>
      <c r="AY31" s="241" t="str">
        <f>IF(ISBLANK('Measured Data'!AY24),"",'Measured Data'!AY24)</f>
        <v/>
      </c>
      <c r="AZ31" s="241" t="str">
        <f>IF(ISBLANK('Measured Data'!AZ24),"",'Measured Data'!AZ24)</f>
        <v/>
      </c>
      <c r="BA31" s="241" t="str">
        <f>IF(ISBLANK('Measured Data'!BA24),"",'Measured Data'!BA24)</f>
        <v/>
      </c>
      <c r="BB31" s="241" t="str">
        <f>IF(ISBLANK('Measured Data'!BB24),"",'Measured Data'!BB24)</f>
        <v/>
      </c>
      <c r="BC31" s="241" t="str">
        <f>IF(ISBLANK('Measured Data'!BC24),"",'Measured Data'!BC24)</f>
        <v/>
      </c>
      <c r="BD31" s="241" t="str">
        <f>IF(ISBLANK('Measured Data'!BD24),"",'Measured Data'!BD24)</f>
        <v/>
      </c>
      <c r="BE31" s="241" t="str">
        <f>IF(ISBLANK('Measured Data'!BE24),"",'Measured Data'!BE24)</f>
        <v/>
      </c>
      <c r="BF31" s="241" t="str">
        <f>IF(ISBLANK('Measured Data'!BF24),"",'Measured Data'!BF24)</f>
        <v/>
      </c>
      <c r="BG31" s="241" t="str">
        <f>IF(ISBLANK('Measured Data'!BG24),"",'Measured Data'!BG24)</f>
        <v/>
      </c>
      <c r="BH31" s="241" t="str">
        <f>IF(ISBLANK('Measured Data'!BH24),"",'Measured Data'!BH24)</f>
        <v/>
      </c>
      <c r="BI31" s="241" t="str">
        <f>IF(ISBLANK('Measured Data'!BI24),"",'Measured Data'!BI24)</f>
        <v/>
      </c>
      <c r="BJ31" s="241" t="str">
        <f>IF(ISBLANK('Measured Data'!BJ24),"",'Measured Data'!BJ24)</f>
        <v/>
      </c>
      <c r="BK31" s="241" t="str">
        <f>IF(ISBLANK('Measured Data'!BK24),"",'Measured Data'!BK24)</f>
        <v/>
      </c>
      <c r="BL31" s="241" t="str">
        <f>IF(ISBLANK('Measured Data'!BL24),"",'Measured Data'!BL24)</f>
        <v/>
      </c>
      <c r="BM31" s="241" t="str">
        <f>IF(ISBLANK('Measured Data'!BM24),"",'Measured Data'!BM24)</f>
        <v/>
      </c>
      <c r="BN31" s="241" t="str">
        <f>IF(ISBLANK('In Process Calc.'!B24),"",ROUND('In Process Calc.'!B24,2))</f>
        <v/>
      </c>
      <c r="BO31" s="241" t="str">
        <f>IF(ISBLANK('In Process Calc.'!C24),"",ROUND('In Process Calc.'!C24,2))</f>
        <v/>
      </c>
      <c r="BP31" s="241" t="str">
        <f>IF(ISBLANK('In Process Calc.'!D24),"",'In Process Calc.'!D24)</f>
        <v/>
      </c>
      <c r="BQ31" s="241" t="str">
        <f>IF(ISBLANK('In Process Calc.'!E24),"",'In Process Calc.'!E24)</f>
        <v/>
      </c>
      <c r="BR31" s="241" t="str">
        <f>IF(ISBLANK('In Process Calc.'!G24),"",'In Process Calc.'!G24)</f>
        <v/>
      </c>
      <c r="BS31" s="241" t="str">
        <f>IF(ISBLANK('In Process Calc.'!I24),"",'In Process Calc.'!I24)</f>
        <v/>
      </c>
      <c r="BT31" s="241" t="str">
        <f>IF(ISBLANK('In Process Calc.'!J24),"",'In Process Calc.'!J24)</f>
        <v/>
      </c>
      <c r="BU31" s="241" t="str">
        <f>IF(ISBLANK('In Process Calc.'!K24),"",'In Process Calc.'!K24)</f>
        <v/>
      </c>
      <c r="BV31" s="246" t="str">
        <f>IF(ISBLANK('In Process Calc.'!L24),"",'In Process Calc.'!L24)</f>
        <v/>
      </c>
      <c r="BW31" s="246" t="str">
        <f>IF(ISBLANK('In Process Calc.'!M24),"",'In Process Calc.'!M24)</f>
        <v/>
      </c>
      <c r="BX31" s="246" t="str">
        <f>IF(ISBLANK('In Process Calc.'!N24),"",'In Process Calc.'!N24)</f>
        <v/>
      </c>
      <c r="BY31" s="246" t="str">
        <f>IF(ISBLANK('In Process Calc.'!O24),"",'In Process Calc.'!O24)</f>
        <v/>
      </c>
      <c r="BZ31" s="246" t="str">
        <f>IF(ISBLANK('In Process Calc.'!P24),"",'In Process Calc.'!P24)</f>
        <v/>
      </c>
      <c r="CA31" s="246" t="str">
        <f>IF(ISBLANK('In Process Calc.'!Q24),"",'In Process Calc.'!Q24)</f>
        <v/>
      </c>
      <c r="CB31" s="246" t="str">
        <f>IF(ISBLANK('In Process Calc.'!R24),"",'In Process Calc.'!R24)</f>
        <v/>
      </c>
      <c r="CC31" s="246" t="str">
        <f>IF(ISBLANK('In Process Calc.'!S24),"",'In Process Calc.'!S24)</f>
        <v/>
      </c>
      <c r="CD31" s="246" t="str">
        <f>IF(ISBLANK('In Process Calc.'!T24),"",'In Process Calc.'!T24)</f>
        <v/>
      </c>
      <c r="CE31" s="246" t="str">
        <f>IF(ISBLANK('In Process Calc.'!U24),"",'In Process Calc.'!U24)</f>
        <v/>
      </c>
      <c r="CF31" s="246" t="str">
        <f>IF(ISBLANK('In Process Calc.'!V24),"",'In Process Calc.'!V24)</f>
        <v/>
      </c>
      <c r="CG31" s="246" t="str">
        <f>IF(ISBLANK('In Process Calc.'!W24),"",'In Process Calc.'!W24)</f>
        <v/>
      </c>
      <c r="CH31" s="246" t="str">
        <f>IF(ISBLANK('In Process Calc.'!X24),"",'In Process Calc.'!X24)</f>
        <v/>
      </c>
      <c r="CI31" s="246" t="str">
        <f>IF(ISBLANK('In Process Calc.'!Y24),"",'In Process Calc.'!Y24)</f>
        <v/>
      </c>
      <c r="CJ31" s="246" t="str">
        <f>IF(ISBLANK('In Process Calc.'!Z24),"",'In Process Calc.'!Z24)</f>
        <v/>
      </c>
      <c r="CK31" s="246" t="str">
        <f>IF(ISBLANK('In Process Calc.'!AA24),"",'In Process Calc.'!AA24)</f>
        <v/>
      </c>
      <c r="CL31" s="246" t="str">
        <f>IF(ISBLANK('In Process Calc.'!AB24),"",'In Process Calc.'!AB24)</f>
        <v/>
      </c>
      <c r="CM31" s="246" t="str">
        <f>IF(ISBLANK('In Process Calc.'!AC24),"",'In Process Calc.'!AC24)</f>
        <v/>
      </c>
      <c r="CN31" s="246" t="str">
        <f>IF(ISBLANK('In Process Calc.'!AD24),"",'In Process Calc.'!AD24)</f>
        <v/>
      </c>
      <c r="CO31" s="246" t="str">
        <f>IF(ISBLANK('In Process Calc.'!AE24),"",'In Process Calc.'!AE24)</f>
        <v/>
      </c>
      <c r="CP31" s="246" t="str">
        <f>IF(ISBLANK('In Process Calc.'!AF24),"",'In Process Calc.'!AF24)</f>
        <v/>
      </c>
      <c r="CQ31" s="246" t="str">
        <f>IF(ISBLANK('In Process Calc.'!AG24),"",'In Process Calc.'!AG24)</f>
        <v/>
      </c>
      <c r="CR31" s="246" t="str">
        <f>IF(ISBLANK('In Process Calc.'!AH24),"",'In Process Calc.'!AH24)</f>
        <v/>
      </c>
      <c r="CS31" s="246" t="str">
        <f>IF(ISBLANK('In Process Calc.'!AI24),"",'In Process Calc.'!AI24)</f>
        <v/>
      </c>
      <c r="CT31" s="246" t="str">
        <f>IF(ISBLANK('In Process Calc.'!AJ24),"",'In Process Calc.'!AJ24)</f>
        <v/>
      </c>
      <c r="CU31" s="246" t="str">
        <f>IF(ISBLANK('In Process Calc.'!AK24),"",'In Process Calc.'!AK24)</f>
        <v/>
      </c>
      <c r="CV31" s="246" t="str">
        <f>IF(ISBLANK('In Process Calc.'!AL24),"",'In Process Calc.'!AL24)</f>
        <v/>
      </c>
      <c r="CW31" s="246" t="str">
        <f>IF(ISBLANK('In Process Calc.'!AM24),"",'In Process Calc.'!AM24)</f>
        <v/>
      </c>
      <c r="CX31" s="246" t="str">
        <f>IF(ISBLANK('In Process Calc.'!AN24),"",'In Process Calc.'!AN24)</f>
        <v/>
      </c>
      <c r="CY31" s="246" t="str">
        <f>IF(ISBLANK('In Process Calc.'!AO24),"",'In Process Calc.'!AO24)</f>
        <v/>
      </c>
      <c r="CZ31" s="246" t="str">
        <f>IF(ISBLANK('In Process Calc.'!AP24),"",'In Process Calc.'!AP24)</f>
        <v/>
      </c>
      <c r="DA31" s="246" t="str">
        <f>IF(ISBLANK('In Process Calc.'!AQ24),"",'In Process Calc.'!AQ24)</f>
        <v/>
      </c>
      <c r="DB31" s="246" t="str">
        <f>IF(ISBLANK('In Process Calc.'!AR24),"",'In Process Calc.'!AR24)</f>
        <v/>
      </c>
      <c r="DC31" s="246" t="str">
        <f>IF(ISBLANK('In Process Calc.'!AS24),"",'In Process Calc.'!AS24)</f>
        <v/>
      </c>
      <c r="DD31" s="246" t="str">
        <f>IF(ISBLANK('In Process Calc.'!AT24),"",'In Process Calc.'!AT24)</f>
        <v/>
      </c>
      <c r="DE31" s="246" t="str">
        <f>IF(ISBLANK('In Process Calc.'!AU24),"",'In Process Calc.'!AU24)</f>
        <v/>
      </c>
      <c r="DF31" s="246" t="str">
        <f>IF(ISBLANK('In Process Calc.'!AV24),"",'In Process Calc.'!AV24)</f>
        <v/>
      </c>
      <c r="DG31" s="246" t="str">
        <f>IF(ISBLANK('In Process Calc.'!AW24),"",'In Process Calc.'!AW24)</f>
        <v/>
      </c>
      <c r="DH31" s="246" t="str">
        <f>IF(ISBLANK('In Process Calc.'!AX24),"",'In Process Calc.'!AX24)</f>
        <v/>
      </c>
      <c r="DI31" s="246" t="str">
        <f>IF(ISBLANK('In Process Calc.'!AY24),"",'In Process Calc.'!AY24)</f>
        <v/>
      </c>
      <c r="DJ31" s="246" t="str">
        <f>IF(ISBLANK('In Process Calc.'!AZ24),"",'In Process Calc.'!AZ24)</f>
        <v/>
      </c>
      <c r="DK31" s="246" t="str">
        <f>IF(ISBLANK('In Process Calc.'!BA24),"",'In Process Calc.'!BA24)</f>
        <v/>
      </c>
      <c r="DL31" s="246" t="str">
        <f>IF(ISBLANK('In Process Calc.'!BB24),"",'In Process Calc.'!BB24)</f>
        <v/>
      </c>
      <c r="DM31" s="246" t="str">
        <f>IF(ISBLANK('In Process Calc.'!BC24),"",'In Process Calc.'!BC24)</f>
        <v/>
      </c>
      <c r="DN31" s="246" t="str">
        <f>IF(ISBLANK('In Process Calc.'!BD24),"",'In Process Calc.'!BD24)</f>
        <v/>
      </c>
      <c r="DO31" s="246" t="str">
        <f>IF(ISBLANK('In Process Calc.'!BE24),"",'In Process Calc.'!BE24)</f>
        <v/>
      </c>
      <c r="DP31" s="246" t="str">
        <f>IF(ISBLANK('In Process Calc.'!BF24),"",'In Process Calc.'!BF24)</f>
        <v/>
      </c>
      <c r="DQ31" s="246" t="str">
        <f>IF(ISBLANK('In Process Calc.'!BG24),"",'In Process Calc.'!BG24)</f>
        <v/>
      </c>
      <c r="DR31" s="246" t="str">
        <f>IF(ISBLANK('In Process Calc.'!BH24),"",'In Process Calc.'!BH24)</f>
        <v/>
      </c>
      <c r="DS31" s="246" t="str">
        <f>IF(ISBLANK('In Process Calc.'!BI24),"",'In Process Calc.'!BI24)</f>
        <v/>
      </c>
      <c r="DT31" s="246" t="str">
        <f>IF(ISBLANK('In Process Calc.'!BJ24),"",'In Process Calc.'!BJ24)</f>
        <v/>
      </c>
      <c r="DU31" s="246" t="str">
        <f>IF(ISBLANK('In Process Calc.'!BK24),"",'In Process Calc.'!BK24)</f>
        <v/>
      </c>
      <c r="DV31" s="246" t="str">
        <f>IF(ISBLANK('In Process Calc.'!BL24),"",'In Process Calc.'!BL24)</f>
        <v/>
      </c>
      <c r="DW31" s="246" t="str">
        <f>IF(ISBLANK('In Process Calc.'!BM24),"",'In Process Calc.'!BM24)</f>
        <v/>
      </c>
      <c r="DX31" s="246" t="str">
        <f>IF(ISBLANK('In Process Calc.'!BN24),"",'In Process Calc.'!BN24)</f>
        <v/>
      </c>
      <c r="DY31" s="246" t="str">
        <f>IF(ISBLANK('In Process Calc.'!BO24),"",'In Process Calc.'!BO24)</f>
        <v/>
      </c>
      <c r="DZ31" s="246" t="str">
        <f>IF(ISBLANK('In Process Calc.'!BP24),"",'In Process Calc.'!BP24)</f>
        <v/>
      </c>
      <c r="EA31" s="246" t="str">
        <f>IF(ISBLANK('In Process Calc.'!BQ24),"",'In Process Calc.'!BQ24)</f>
        <v/>
      </c>
      <c r="EB31" s="246" t="str">
        <f>IF(ISBLANK('In Process Calc.'!BR24),"",'In Process Calc.'!BR24)</f>
        <v/>
      </c>
      <c r="EC31" s="246" t="str">
        <f>IF(ISBLANK('In Process Calc.'!BS24),"",'In Process Calc.'!BS24)</f>
        <v/>
      </c>
      <c r="ED31" s="246" t="str">
        <f>IF(ISBLANK('In Process Calc.'!BT24),"",'In Process Calc.'!BT24)</f>
        <v/>
      </c>
      <c r="EE31" s="246" t="str">
        <f>IF(ISBLANK('In Process Calc.'!BU24),"",'In Process Calc.'!BU24)</f>
        <v/>
      </c>
      <c r="EF31" s="246" t="str">
        <f>IF(ISBLANK('In Process Calc.'!BV24),"",'In Process Calc.'!BV24)</f>
        <v/>
      </c>
      <c r="EG31" s="246" t="str">
        <f>IF(ISBLANK('In Process Calc.'!BW24),"",'In Process Calc.'!BW24)</f>
        <v/>
      </c>
      <c r="EH31" s="246" t="str">
        <f>IF(ISBLANK('In Process Calc.'!BX24),"",'In Process Calc.'!BX24)</f>
        <v/>
      </c>
      <c r="EI31" s="246" t="str">
        <f>IF(ISBLANK('In Process Calc.'!BY24),"",'In Process Calc.'!BY24)</f>
        <v/>
      </c>
      <c r="EJ31" s="246" t="str">
        <f>IF(ISBLANK('In Process Calc.'!BZ24),"",'In Process Calc.'!BZ24)</f>
        <v/>
      </c>
      <c r="EK31" s="246">
        <f>IF(ISBLANK('Post Process Calc.'!A31),"",'Post Process Calc.'!A31)</f>
        <v>2.9722546215280152</v>
      </c>
      <c r="EL31" s="246" t="str">
        <f>IF(ISBLANK('Post Process Calc.'!B31),"",'Post Process Calc.'!B31)</f>
        <v/>
      </c>
      <c r="EM31" s="246">
        <f>IF(ISBLANK('Post Process Calc.'!C31),"",'Post Process Calc.'!C31)</f>
        <v>4.384943487351619E-2</v>
      </c>
      <c r="EN31" s="246">
        <f>IF(ISBLANK('Post Process Calc.'!D31),"",'Post Process Calc.'!D31)</f>
        <v>-1.3404515034379169E-3</v>
      </c>
      <c r="EO31" s="246">
        <f>IF(ISBLANK('Post Process Calc.'!E31),"",'Post Process Calc.'!E31)</f>
        <v>-2.0355240781288729E-4</v>
      </c>
      <c r="EP31" s="246">
        <f>IF(ISBLANK('Post Process Calc.'!F31),"",'Post Process Calc.'!F31)</f>
        <v>2.1136670802212433E-3</v>
      </c>
      <c r="EQ31" s="246">
        <f>IF(ISBLANK('Post Process Calc.'!G31),"",'Post Process Calc.'!G31)</f>
        <v>9.5483759192575377E-3</v>
      </c>
      <c r="ER31" s="246" t="str">
        <f>IF(ISBLANK('Post Process Calc.'!H31),"",'Post Process Calc.'!H31)</f>
        <v/>
      </c>
      <c r="ES31" s="246" t="str">
        <f>IF(ISBLANK('Post Process Calc.'!I31),"",'Post Process Calc.'!I31)</f>
        <v/>
      </c>
      <c r="ET31" s="246" t="str">
        <f>IF(ISBLANK('Post Process Calc.'!J31),"",'Post Process Calc.'!J31)</f>
        <v/>
      </c>
      <c r="EU31" s="246" t="str">
        <f>IF(ISBLANK('Post Process Calc.'!K31),"",'Post Process Calc.'!K31)</f>
        <v/>
      </c>
      <c r="EV31" s="246" t="str">
        <f>IF(ISBLANK('Post Process Calc.'!L31),"",'Post Process Calc.'!L31)</f>
        <v/>
      </c>
      <c r="EW31" s="246" t="str">
        <f>IF(ISBLANK('Post Process Calc.'!M31),"",'Post Process Calc.'!M31)</f>
        <v/>
      </c>
      <c r="EX31" s="246" t="str">
        <f>IF(ISBLANK('Post Process Calc.'!N31),"",'Post Process Calc.'!N31)</f>
        <v/>
      </c>
      <c r="EY31" s="246" t="str">
        <f>IF(ISBLANK('Post Process Calc.'!O31),"",'Post Process Calc.'!O31)</f>
        <v/>
      </c>
      <c r="EZ31" s="246" t="str">
        <f>IF(ISBLANK('Post Process Calc.'!P31),"",'Post Process Calc.'!P31)</f>
        <v/>
      </c>
      <c r="FA31" s="246" t="str">
        <f>IF(ISBLANK('Post Process Calc.'!Q31),"",'Post Process Calc.'!Q31)</f>
        <v/>
      </c>
      <c r="FB31" s="246" t="str">
        <f>IF(ISBLANK('Post Process Calc.'!R31),"",'Post Process Calc.'!R31)</f>
        <v/>
      </c>
      <c r="FC31" s="246" t="str">
        <f>IF(ISBLANK('Post Process Calc.'!S31),"",'Post Process Calc.'!S31)</f>
        <v/>
      </c>
      <c r="FD31" s="246" t="str">
        <f>IF(ISBLANK('Post Process Calc.'!T31),"",'Post Process Calc.'!T31)</f>
        <v/>
      </c>
      <c r="FE31" s="246" t="str">
        <f>IF(ISBLANK('Post Process Calc.'!U31),"",'Post Process Calc.'!U31)</f>
        <v/>
      </c>
      <c r="FF31" s="246" t="str">
        <f>IF(ISBLANK('Post Process Calc.'!V31),"",'Post Process Calc.'!V31)</f>
        <v/>
      </c>
      <c r="FG31" s="246" t="str">
        <f>IF(ISBLANK('Post Process Calc.'!W31),"",'Post Process Calc.'!W31)</f>
        <v/>
      </c>
      <c r="FH31" s="246" t="str">
        <f>IF(ISBLANK('Post Process Calc.'!X31),"",'Post Process Calc.'!X31)</f>
        <v/>
      </c>
      <c r="FI31" s="246" t="str">
        <f>IF(ISBLANK('Post Process Calc.'!Y31),"",'Post Process Calc.'!Y31)</f>
        <v/>
      </c>
      <c r="FJ31" s="246" t="str">
        <f>IF(ISBLANK('Post Process Calc.'!Z31),"",'Post Process Calc.'!Z31)</f>
        <v/>
      </c>
      <c r="FK31" s="246" t="str">
        <f>IF(ISBLANK('Post Process Calc.'!AA31),"",'Post Process Calc.'!AA31)</f>
        <v/>
      </c>
      <c r="FL31" s="246" t="str">
        <f>IF(ISBLANK('Post Process Calc.'!AB31),"",'Post Process Calc.'!AB31)</f>
        <v/>
      </c>
      <c r="FM31" s="246" t="str">
        <f>IF(ISBLANK('Post Process Calc.'!AC31),"",'Post Process Calc.'!AC31)</f>
        <v/>
      </c>
      <c r="FN31" s="246" t="str">
        <f>IF(ISBLANK('Post Process Calc.'!AD31),"",'Post Process Calc.'!AD31)</f>
        <v/>
      </c>
      <c r="FO31" s="246" t="str">
        <f>IF(ISBLANK('Post Process Calc.'!AE31),"",'Post Process Calc.'!AE31)</f>
        <v/>
      </c>
      <c r="FP31" s="246" t="str">
        <f>IF(ISBLANK('Post Process Calc.'!AF31),"",'Post Process Calc.'!AF31)</f>
        <v/>
      </c>
      <c r="FQ31" s="246" t="str">
        <f>IF(ISBLANK('Post Process Calc.'!AG31),"",'Post Process Calc.'!AG31)</f>
        <v/>
      </c>
      <c r="FR31" s="246" t="str">
        <f>IF(ISBLANK('Post Process Calc.'!AH31),"",'Post Process Calc.'!AH31)</f>
        <v/>
      </c>
      <c r="FS31" s="246" t="str">
        <f>IF(ISBLANK('Post Process Calc.'!AI31),"",'Post Process Calc.'!AI31)</f>
        <v/>
      </c>
    </row>
    <row r="32" spans="1:175" x14ac:dyDescent="0.15">
      <c r="A32" s="241" t="str">
        <f>IF('Measured Data'!B25&lt;&gt;0,'Measured Data'!$B$1,"")</f>
        <v/>
      </c>
      <c r="B32" s="241" t="str">
        <f>IF(ISBLANK('Measured Data'!A25),"",'Measured Data'!A25)</f>
        <v/>
      </c>
      <c r="C32" s="248" t="str">
        <f>IF(ISBLANK('Measured Data'!B25),"",'Measured Data'!B25)</f>
        <v/>
      </c>
      <c r="D32" s="249" t="str">
        <f>IF(ISBLANK('Measured Data'!C25),"",'Measured Data'!C25)</f>
        <v/>
      </c>
      <c r="E32" s="241" t="str">
        <f>IF(ISBLANK('Measured Data'!D25),"",'Measured Data'!D25)</f>
        <v/>
      </c>
      <c r="F32" s="241" t="str">
        <f>IF(ISBLANK('Measured Data'!E25),"",'Measured Data'!E25)</f>
        <v/>
      </c>
      <c r="G32" s="241" t="str">
        <f>IF(ISBLANK('Measured Data'!G25),"",'Measured Data'!G25)</f>
        <v/>
      </c>
      <c r="H32" s="241" t="str">
        <f>IF(ISBLANK('Measured Data'!H25),"",'Measured Data'!H25)</f>
        <v/>
      </c>
      <c r="I32" s="241" t="str">
        <f>IF(ISBLANK('Measured Data'!I25),"",'Measured Data'!I25)</f>
        <v/>
      </c>
      <c r="J32" s="241" t="str">
        <f>IF(ISBLANK('Measured Data'!J25),"",'Measured Data'!J25)</f>
        <v/>
      </c>
      <c r="K32" s="241" t="str">
        <f>IF(ISBLANK('Measured Data'!K25),"",'Measured Data'!K25)</f>
        <v/>
      </c>
      <c r="L32" s="241" t="str">
        <f>IF(ISBLANK('Measured Data'!L25),"",'Measured Data'!L25)</f>
        <v/>
      </c>
      <c r="M32" s="241" t="str">
        <f>IF(ISBLANK('Measured Data'!M25),"",'Measured Data'!M25)</f>
        <v/>
      </c>
      <c r="N32" s="241" t="str">
        <f>IF(ISBLANK('Measured Data'!N25),"",'Measured Data'!N25)</f>
        <v/>
      </c>
      <c r="O32" s="241" t="str">
        <f>IF(ISBLANK('Measured Data'!O25),"",'Measured Data'!O25)</f>
        <v/>
      </c>
      <c r="P32" s="241" t="str">
        <f>IF(ISBLANK('Measured Data'!P25),"",'Measured Data'!P25)</f>
        <v/>
      </c>
      <c r="Q32" s="241" t="str">
        <f>IF(ISBLANK('Measured Data'!Q25),"",'Measured Data'!Q25)</f>
        <v/>
      </c>
      <c r="R32" s="241" t="str">
        <f>IF(ISBLANK('Measured Data'!R25),"",'Measured Data'!R25)</f>
        <v/>
      </c>
      <c r="S32" s="241" t="str">
        <f>IF(ISBLANK('Measured Data'!S25),"",'Measured Data'!S25)</f>
        <v/>
      </c>
      <c r="T32" s="241" t="str">
        <f>IF(ISBLANK('Measured Data'!T25),"",'Measured Data'!T25)</f>
        <v/>
      </c>
      <c r="U32" s="241" t="str">
        <f>IF(ISBLANK('Measured Data'!U25),"",'Measured Data'!U25)</f>
        <v/>
      </c>
      <c r="V32" s="241" t="str">
        <f>IF(ISBLANK('Measured Data'!V25),"",'Measured Data'!V25)</f>
        <v/>
      </c>
      <c r="W32" s="241" t="str">
        <f>IF(ISBLANK('Measured Data'!W25),"",'Measured Data'!W25)</f>
        <v/>
      </c>
      <c r="X32" s="241" t="str">
        <f>IF(ISBLANK('Measured Data'!X25),"",'Measured Data'!X25)</f>
        <v/>
      </c>
      <c r="Y32" s="241" t="str">
        <f>IF(ISBLANK('Measured Data'!Y25),"",'Measured Data'!Y25)</f>
        <v/>
      </c>
      <c r="Z32" s="241" t="str">
        <f>IF(ISBLANK('Measured Data'!Z25),"",'Measured Data'!Z25)</f>
        <v/>
      </c>
      <c r="AA32" s="241" t="str">
        <f>IF(ISBLANK('Measured Data'!AA25),"",'Measured Data'!AA25)</f>
        <v/>
      </c>
      <c r="AB32" s="241" t="str">
        <f>IF(ISBLANK('Measured Data'!AB25),"",'Measured Data'!AB25)</f>
        <v/>
      </c>
      <c r="AC32" s="241" t="str">
        <f>IF(ISBLANK('Measured Data'!AC25),"",'Measured Data'!AC25)</f>
        <v/>
      </c>
      <c r="AD32" s="241" t="str">
        <f>IF(ISBLANK('Measured Data'!AD25),"",'Measured Data'!AD25)</f>
        <v/>
      </c>
      <c r="AE32" s="241" t="str">
        <f>IF(ISBLANK('Measured Data'!AE25),"",'Measured Data'!AE25)</f>
        <v/>
      </c>
      <c r="AF32" s="241" t="str">
        <f>IF(ISBLANK('Measured Data'!AF25),"",'Measured Data'!AF25)</f>
        <v/>
      </c>
      <c r="AG32" s="241" t="str">
        <f>IF(ISBLANK('Measured Data'!AG25),"",'Measured Data'!AG25)</f>
        <v/>
      </c>
      <c r="AH32" s="241" t="str">
        <f>IF(ISBLANK('Measured Data'!AH25),"",'Measured Data'!AH25)</f>
        <v/>
      </c>
      <c r="AI32" s="241" t="str">
        <f>IF(ISBLANK('Measured Data'!AI25),"",'Measured Data'!AI25)</f>
        <v/>
      </c>
      <c r="AJ32" s="241" t="str">
        <f>IF(ISBLANK('Measured Data'!AJ25),"",'Measured Data'!AJ25)</f>
        <v/>
      </c>
      <c r="AK32" s="241" t="str">
        <f>IF(ISBLANK('Measured Data'!AK25),"",'Measured Data'!AK25)</f>
        <v/>
      </c>
      <c r="AL32" s="241" t="str">
        <f>IF(ISBLANK('Measured Data'!AL25),"",'Measured Data'!AL25)</f>
        <v/>
      </c>
      <c r="AM32" s="241" t="str">
        <f>IF(ISBLANK('Measured Data'!AM25),"",'Measured Data'!AM25)</f>
        <v/>
      </c>
      <c r="AN32" s="241" t="str">
        <f>IF(ISBLANK('Measured Data'!AN25),"",'Measured Data'!AN25)</f>
        <v/>
      </c>
      <c r="AO32" s="241" t="str">
        <f>IF(ISBLANK('Measured Data'!AO25),"",'Measured Data'!AO25)</f>
        <v/>
      </c>
      <c r="AP32" s="241" t="str">
        <f>IF(ISBLANK('Measured Data'!AP25),"",'Measured Data'!AP25)</f>
        <v/>
      </c>
      <c r="AQ32" s="241" t="str">
        <f>IF(ISBLANK('Measured Data'!AQ25),"",'Measured Data'!AQ25)</f>
        <v/>
      </c>
      <c r="AR32" s="241" t="str">
        <f>IF(ISBLANK('Measured Data'!AR25),"",'Measured Data'!AR25)</f>
        <v/>
      </c>
      <c r="AS32" s="241" t="str">
        <f>IF(ISBLANK('Measured Data'!AS25),"",'Measured Data'!AS25)</f>
        <v/>
      </c>
      <c r="AT32" s="241" t="str">
        <f>IF(ISBLANK('Measured Data'!AT25),"",'Measured Data'!AT25)</f>
        <v/>
      </c>
      <c r="AU32" s="241" t="str">
        <f>IF(ISBLANK('Measured Data'!AU25),"",'Measured Data'!AU25)</f>
        <v/>
      </c>
      <c r="AV32" s="241" t="str">
        <f>IF(ISBLANK('Measured Data'!AV25),"",'Measured Data'!AV25)</f>
        <v/>
      </c>
      <c r="AW32" s="241" t="str">
        <f>IF(ISBLANK('Measured Data'!AW25),"",'Measured Data'!AW25)</f>
        <v/>
      </c>
      <c r="AX32" s="241" t="str">
        <f>IF(ISBLANK('Measured Data'!AX25),"",'Measured Data'!AX25)</f>
        <v/>
      </c>
      <c r="AY32" s="241" t="str">
        <f>IF(ISBLANK('Measured Data'!AY25),"",'Measured Data'!AY25)</f>
        <v/>
      </c>
      <c r="AZ32" s="241" t="str">
        <f>IF(ISBLANK('Measured Data'!AZ25),"",'Measured Data'!AZ25)</f>
        <v/>
      </c>
      <c r="BA32" s="241" t="str">
        <f>IF(ISBLANK('Measured Data'!BA25),"",'Measured Data'!BA25)</f>
        <v/>
      </c>
      <c r="BB32" s="241" t="str">
        <f>IF(ISBLANK('Measured Data'!BB25),"",'Measured Data'!BB25)</f>
        <v/>
      </c>
      <c r="BC32" s="241" t="str">
        <f>IF(ISBLANK('Measured Data'!BC25),"",'Measured Data'!BC25)</f>
        <v/>
      </c>
      <c r="BD32" s="241" t="str">
        <f>IF(ISBLANK('Measured Data'!BD25),"",'Measured Data'!BD25)</f>
        <v/>
      </c>
      <c r="BE32" s="241" t="str">
        <f>IF(ISBLANK('Measured Data'!BE25),"",'Measured Data'!BE25)</f>
        <v/>
      </c>
      <c r="BF32" s="241" t="str">
        <f>IF(ISBLANK('Measured Data'!BF25),"",'Measured Data'!BF25)</f>
        <v/>
      </c>
      <c r="BG32" s="241" t="str">
        <f>IF(ISBLANK('Measured Data'!BG25),"",'Measured Data'!BG25)</f>
        <v/>
      </c>
      <c r="BH32" s="241" t="str">
        <f>IF(ISBLANK('Measured Data'!BH25),"",'Measured Data'!BH25)</f>
        <v/>
      </c>
      <c r="BI32" s="241" t="str">
        <f>IF(ISBLANK('Measured Data'!BI25),"",'Measured Data'!BI25)</f>
        <v/>
      </c>
      <c r="BJ32" s="241" t="str">
        <f>IF(ISBLANK('Measured Data'!BJ25),"",'Measured Data'!BJ25)</f>
        <v/>
      </c>
      <c r="BK32" s="241" t="str">
        <f>IF(ISBLANK('Measured Data'!BK25),"",'Measured Data'!BK25)</f>
        <v/>
      </c>
      <c r="BL32" s="241" t="str">
        <f>IF(ISBLANK('Measured Data'!BL25),"",'Measured Data'!BL25)</f>
        <v/>
      </c>
      <c r="BM32" s="241" t="str">
        <f>IF(ISBLANK('Measured Data'!BM25),"",'Measured Data'!BM25)</f>
        <v/>
      </c>
      <c r="BN32" s="241" t="str">
        <f>IF(ISBLANK('In Process Calc.'!B25),"",ROUND('In Process Calc.'!B25,2))</f>
        <v/>
      </c>
      <c r="BO32" s="241" t="str">
        <f>IF(ISBLANK('In Process Calc.'!C25),"",ROUND('In Process Calc.'!C25,2))</f>
        <v/>
      </c>
      <c r="BP32" s="241" t="str">
        <f>IF(ISBLANK('In Process Calc.'!D25),"",'In Process Calc.'!D25)</f>
        <v/>
      </c>
      <c r="BQ32" s="241" t="str">
        <f>IF(ISBLANK('In Process Calc.'!E25),"",'In Process Calc.'!E25)</f>
        <v/>
      </c>
      <c r="BR32" s="241" t="str">
        <f>IF(ISBLANK('In Process Calc.'!G25),"",'In Process Calc.'!G25)</f>
        <v/>
      </c>
      <c r="BS32" s="241" t="str">
        <f>IF(ISBLANK('In Process Calc.'!I25),"",'In Process Calc.'!I25)</f>
        <v/>
      </c>
      <c r="BT32" s="241" t="str">
        <f>IF(ISBLANK('In Process Calc.'!J25),"",'In Process Calc.'!J25)</f>
        <v/>
      </c>
      <c r="BU32" s="241" t="str">
        <f>IF(ISBLANK('In Process Calc.'!K25),"",'In Process Calc.'!K25)</f>
        <v/>
      </c>
      <c r="BV32" s="246" t="str">
        <f>IF(ISBLANK('In Process Calc.'!L25),"",'In Process Calc.'!L25)</f>
        <v/>
      </c>
      <c r="BW32" s="246" t="str">
        <f>IF(ISBLANK('In Process Calc.'!M25),"",'In Process Calc.'!M25)</f>
        <v/>
      </c>
      <c r="BX32" s="246" t="str">
        <f>IF(ISBLANK('In Process Calc.'!N25),"",'In Process Calc.'!N25)</f>
        <v/>
      </c>
      <c r="BY32" s="246" t="str">
        <f>IF(ISBLANK('In Process Calc.'!O25),"",'In Process Calc.'!O25)</f>
        <v/>
      </c>
      <c r="BZ32" s="246" t="str">
        <f>IF(ISBLANK('In Process Calc.'!P25),"",'In Process Calc.'!P25)</f>
        <v/>
      </c>
      <c r="CA32" s="246" t="str">
        <f>IF(ISBLANK('In Process Calc.'!Q25),"",'In Process Calc.'!Q25)</f>
        <v/>
      </c>
      <c r="CB32" s="246" t="str">
        <f>IF(ISBLANK('In Process Calc.'!R25),"",'In Process Calc.'!R25)</f>
        <v/>
      </c>
      <c r="CC32" s="246" t="str">
        <f>IF(ISBLANK('In Process Calc.'!S25),"",'In Process Calc.'!S25)</f>
        <v/>
      </c>
      <c r="CD32" s="246" t="str">
        <f>IF(ISBLANK('In Process Calc.'!T25),"",'In Process Calc.'!T25)</f>
        <v/>
      </c>
      <c r="CE32" s="246" t="str">
        <f>IF(ISBLANK('In Process Calc.'!U25),"",'In Process Calc.'!U25)</f>
        <v/>
      </c>
      <c r="CF32" s="246" t="str">
        <f>IF(ISBLANK('In Process Calc.'!V25),"",'In Process Calc.'!V25)</f>
        <v/>
      </c>
      <c r="CG32" s="246" t="str">
        <f>IF(ISBLANK('In Process Calc.'!W25),"",'In Process Calc.'!W25)</f>
        <v/>
      </c>
      <c r="CH32" s="246" t="str">
        <f>IF(ISBLANK('In Process Calc.'!X25),"",'In Process Calc.'!X25)</f>
        <v/>
      </c>
      <c r="CI32" s="246" t="str">
        <f>IF(ISBLANK('In Process Calc.'!Y25),"",'In Process Calc.'!Y25)</f>
        <v/>
      </c>
      <c r="CJ32" s="246" t="str">
        <f>IF(ISBLANK('In Process Calc.'!Z25),"",'In Process Calc.'!Z25)</f>
        <v/>
      </c>
      <c r="CK32" s="246" t="str">
        <f>IF(ISBLANK('In Process Calc.'!AA25),"",'In Process Calc.'!AA25)</f>
        <v/>
      </c>
      <c r="CL32" s="246" t="str">
        <f>IF(ISBLANK('In Process Calc.'!AB25),"",'In Process Calc.'!AB25)</f>
        <v/>
      </c>
      <c r="CM32" s="246" t="str">
        <f>IF(ISBLANK('In Process Calc.'!AC25),"",'In Process Calc.'!AC25)</f>
        <v/>
      </c>
      <c r="CN32" s="246" t="str">
        <f>IF(ISBLANK('In Process Calc.'!AD25),"",'In Process Calc.'!AD25)</f>
        <v/>
      </c>
      <c r="CO32" s="246" t="str">
        <f>IF(ISBLANK('In Process Calc.'!AE25),"",'In Process Calc.'!AE25)</f>
        <v/>
      </c>
      <c r="CP32" s="246" t="str">
        <f>IF(ISBLANK('In Process Calc.'!AF25),"",'In Process Calc.'!AF25)</f>
        <v/>
      </c>
      <c r="CQ32" s="246" t="str">
        <f>IF(ISBLANK('In Process Calc.'!AG25),"",'In Process Calc.'!AG25)</f>
        <v/>
      </c>
      <c r="CR32" s="246" t="str">
        <f>IF(ISBLANK('In Process Calc.'!AH25),"",'In Process Calc.'!AH25)</f>
        <v/>
      </c>
      <c r="CS32" s="246" t="str">
        <f>IF(ISBLANK('In Process Calc.'!AI25),"",'In Process Calc.'!AI25)</f>
        <v/>
      </c>
      <c r="CT32" s="246" t="str">
        <f>IF(ISBLANK('In Process Calc.'!AJ25),"",'In Process Calc.'!AJ25)</f>
        <v/>
      </c>
      <c r="CU32" s="246" t="str">
        <f>IF(ISBLANK('In Process Calc.'!AK25),"",'In Process Calc.'!AK25)</f>
        <v/>
      </c>
      <c r="CV32" s="246" t="str">
        <f>IF(ISBLANK('In Process Calc.'!AL25),"",'In Process Calc.'!AL25)</f>
        <v/>
      </c>
      <c r="CW32" s="246" t="str">
        <f>IF(ISBLANK('In Process Calc.'!AM25),"",'In Process Calc.'!AM25)</f>
        <v/>
      </c>
      <c r="CX32" s="246" t="str">
        <f>IF(ISBLANK('In Process Calc.'!AN25),"",'In Process Calc.'!AN25)</f>
        <v/>
      </c>
      <c r="CY32" s="246" t="str">
        <f>IF(ISBLANK('In Process Calc.'!AO25),"",'In Process Calc.'!AO25)</f>
        <v/>
      </c>
      <c r="CZ32" s="246" t="str">
        <f>IF(ISBLANK('In Process Calc.'!AP25),"",'In Process Calc.'!AP25)</f>
        <v/>
      </c>
      <c r="DA32" s="246" t="str">
        <f>IF(ISBLANK('In Process Calc.'!AQ25),"",'In Process Calc.'!AQ25)</f>
        <v/>
      </c>
      <c r="DB32" s="246" t="str">
        <f>IF(ISBLANK('In Process Calc.'!AR25),"",'In Process Calc.'!AR25)</f>
        <v/>
      </c>
      <c r="DC32" s="246" t="str">
        <f>IF(ISBLANK('In Process Calc.'!AS25),"",'In Process Calc.'!AS25)</f>
        <v/>
      </c>
      <c r="DD32" s="246" t="str">
        <f>IF(ISBLANK('In Process Calc.'!AT25),"",'In Process Calc.'!AT25)</f>
        <v/>
      </c>
      <c r="DE32" s="246" t="str">
        <f>IF(ISBLANK('In Process Calc.'!AU25),"",'In Process Calc.'!AU25)</f>
        <v/>
      </c>
      <c r="DF32" s="246" t="str">
        <f>IF(ISBLANK('In Process Calc.'!AV25),"",'In Process Calc.'!AV25)</f>
        <v/>
      </c>
      <c r="DG32" s="246" t="str">
        <f>IF(ISBLANK('In Process Calc.'!AW25),"",'In Process Calc.'!AW25)</f>
        <v/>
      </c>
      <c r="DH32" s="246" t="str">
        <f>IF(ISBLANK('In Process Calc.'!AX25),"",'In Process Calc.'!AX25)</f>
        <v/>
      </c>
      <c r="DI32" s="246" t="str">
        <f>IF(ISBLANK('In Process Calc.'!AY25),"",'In Process Calc.'!AY25)</f>
        <v/>
      </c>
      <c r="DJ32" s="246" t="str">
        <f>IF(ISBLANK('In Process Calc.'!AZ25),"",'In Process Calc.'!AZ25)</f>
        <v/>
      </c>
      <c r="DK32" s="246" t="str">
        <f>IF(ISBLANK('In Process Calc.'!BA25),"",'In Process Calc.'!BA25)</f>
        <v/>
      </c>
      <c r="DL32" s="246" t="str">
        <f>IF(ISBLANK('In Process Calc.'!BB25),"",'In Process Calc.'!BB25)</f>
        <v/>
      </c>
      <c r="DM32" s="246" t="str">
        <f>IF(ISBLANK('In Process Calc.'!BC25),"",'In Process Calc.'!BC25)</f>
        <v/>
      </c>
      <c r="DN32" s="246" t="str">
        <f>IF(ISBLANK('In Process Calc.'!BD25),"",'In Process Calc.'!BD25)</f>
        <v/>
      </c>
      <c r="DO32" s="246" t="str">
        <f>IF(ISBLANK('In Process Calc.'!BE25),"",'In Process Calc.'!BE25)</f>
        <v/>
      </c>
      <c r="DP32" s="246" t="str">
        <f>IF(ISBLANK('In Process Calc.'!BF25),"",'In Process Calc.'!BF25)</f>
        <v/>
      </c>
      <c r="DQ32" s="246" t="str">
        <f>IF(ISBLANK('In Process Calc.'!BG25),"",'In Process Calc.'!BG25)</f>
        <v/>
      </c>
      <c r="DR32" s="246" t="str">
        <f>IF(ISBLANK('In Process Calc.'!BH25),"",'In Process Calc.'!BH25)</f>
        <v/>
      </c>
      <c r="DS32" s="246" t="str">
        <f>IF(ISBLANK('In Process Calc.'!BI25),"",'In Process Calc.'!BI25)</f>
        <v/>
      </c>
      <c r="DT32" s="246" t="str">
        <f>IF(ISBLANK('In Process Calc.'!BJ25),"",'In Process Calc.'!BJ25)</f>
        <v/>
      </c>
      <c r="DU32" s="246" t="str">
        <f>IF(ISBLANK('In Process Calc.'!BK25),"",'In Process Calc.'!BK25)</f>
        <v/>
      </c>
      <c r="DV32" s="246" t="str">
        <f>IF(ISBLANK('In Process Calc.'!BL25),"",'In Process Calc.'!BL25)</f>
        <v/>
      </c>
      <c r="DW32" s="246" t="str">
        <f>IF(ISBLANK('In Process Calc.'!BM25),"",'In Process Calc.'!BM25)</f>
        <v/>
      </c>
      <c r="DX32" s="246" t="str">
        <f>IF(ISBLANK('In Process Calc.'!BN25),"",'In Process Calc.'!BN25)</f>
        <v/>
      </c>
      <c r="DY32" s="246" t="str">
        <f>IF(ISBLANK('In Process Calc.'!BO25),"",'In Process Calc.'!BO25)</f>
        <v/>
      </c>
      <c r="DZ32" s="246" t="str">
        <f>IF(ISBLANK('In Process Calc.'!BP25),"",'In Process Calc.'!BP25)</f>
        <v/>
      </c>
      <c r="EA32" s="246" t="str">
        <f>IF(ISBLANK('In Process Calc.'!BQ25),"",'In Process Calc.'!BQ25)</f>
        <v/>
      </c>
      <c r="EB32" s="246" t="str">
        <f>IF(ISBLANK('In Process Calc.'!BR25),"",'In Process Calc.'!BR25)</f>
        <v/>
      </c>
      <c r="EC32" s="246" t="str">
        <f>IF(ISBLANK('In Process Calc.'!BS25),"",'In Process Calc.'!BS25)</f>
        <v/>
      </c>
      <c r="ED32" s="246" t="str">
        <f>IF(ISBLANK('In Process Calc.'!BT25),"",'In Process Calc.'!BT25)</f>
        <v/>
      </c>
      <c r="EE32" s="246" t="str">
        <f>IF(ISBLANK('In Process Calc.'!BU25),"",'In Process Calc.'!BU25)</f>
        <v/>
      </c>
      <c r="EF32" s="246" t="str">
        <f>IF(ISBLANK('In Process Calc.'!BV25),"",'In Process Calc.'!BV25)</f>
        <v/>
      </c>
      <c r="EG32" s="246" t="str">
        <f>IF(ISBLANK('In Process Calc.'!BW25),"",'In Process Calc.'!BW25)</f>
        <v/>
      </c>
      <c r="EH32" s="246" t="str">
        <f>IF(ISBLANK('In Process Calc.'!BX25),"",'In Process Calc.'!BX25)</f>
        <v/>
      </c>
      <c r="EI32" s="246" t="str">
        <f>IF(ISBLANK('In Process Calc.'!BY25),"",'In Process Calc.'!BY25)</f>
        <v/>
      </c>
      <c r="EJ32" s="246" t="str">
        <f>IF(ISBLANK('In Process Calc.'!BZ25),"",'In Process Calc.'!BZ25)</f>
        <v/>
      </c>
      <c r="EK32" s="246">
        <f>IF(ISBLANK('Post Process Calc.'!A32),"",'Post Process Calc.'!A32)</f>
        <v>3.0502518914170835</v>
      </c>
      <c r="EL32" s="246" t="str">
        <f>IF(ISBLANK('Post Process Calc.'!B32),"",'Post Process Calc.'!B32)</f>
        <v/>
      </c>
      <c r="EM32" s="246">
        <f>IF(ISBLANK('Post Process Calc.'!C32),"",'Post Process Calc.'!C32)</f>
        <v>4.7338865407992634E-2</v>
      </c>
      <c r="EN32" s="246">
        <f>IF(ISBLANK('Post Process Calc.'!D32),"",'Post Process Calc.'!D32)</f>
        <v>2.4665608678280798E-3</v>
      </c>
      <c r="EO32" s="246">
        <f>IF(ISBLANK('Post Process Calc.'!E32),"",'Post Process Calc.'!E32)</f>
        <v>-7.634201579012929E-5</v>
      </c>
      <c r="EP32" s="246">
        <f>IF(ISBLANK('Post Process Calc.'!F32),"",'Post Process Calc.'!F32)</f>
        <v>2.9039926158525795E-4</v>
      </c>
      <c r="EQ32" s="246">
        <f>IF(ISBLANK('Post Process Calc.'!G32),"",'Post Process Calc.'!G32)</f>
        <v>1.0047772494801722E-2</v>
      </c>
      <c r="ER32" s="246" t="str">
        <f>IF(ISBLANK('Post Process Calc.'!H32),"",'Post Process Calc.'!H32)</f>
        <v/>
      </c>
      <c r="ES32" s="246" t="str">
        <f>IF(ISBLANK('Post Process Calc.'!I32),"",'Post Process Calc.'!I32)</f>
        <v/>
      </c>
      <c r="ET32" s="246" t="str">
        <f>IF(ISBLANK('Post Process Calc.'!J32),"",'Post Process Calc.'!J32)</f>
        <v/>
      </c>
      <c r="EU32" s="246" t="str">
        <f>IF(ISBLANK('Post Process Calc.'!K32),"",'Post Process Calc.'!K32)</f>
        <v/>
      </c>
      <c r="EV32" s="246" t="str">
        <f>IF(ISBLANK('Post Process Calc.'!L32),"",'Post Process Calc.'!L32)</f>
        <v/>
      </c>
      <c r="EW32" s="246" t="str">
        <f>IF(ISBLANK('Post Process Calc.'!M32),"",'Post Process Calc.'!M32)</f>
        <v/>
      </c>
      <c r="EX32" s="246" t="str">
        <f>IF(ISBLANK('Post Process Calc.'!N32),"",'Post Process Calc.'!N32)</f>
        <v/>
      </c>
      <c r="EY32" s="246" t="str">
        <f>IF(ISBLANK('Post Process Calc.'!O32),"",'Post Process Calc.'!O32)</f>
        <v/>
      </c>
      <c r="EZ32" s="246" t="str">
        <f>IF(ISBLANK('Post Process Calc.'!P32),"",'Post Process Calc.'!P32)</f>
        <v/>
      </c>
      <c r="FA32" s="246" t="str">
        <f>IF(ISBLANK('Post Process Calc.'!Q32),"",'Post Process Calc.'!Q32)</f>
        <v/>
      </c>
      <c r="FB32" s="246" t="str">
        <f>IF(ISBLANK('Post Process Calc.'!R32),"",'Post Process Calc.'!R32)</f>
        <v/>
      </c>
      <c r="FC32" s="246" t="str">
        <f>IF(ISBLANK('Post Process Calc.'!S32),"",'Post Process Calc.'!S32)</f>
        <v/>
      </c>
      <c r="FD32" s="246" t="str">
        <f>IF(ISBLANK('Post Process Calc.'!T32),"",'Post Process Calc.'!T32)</f>
        <v/>
      </c>
      <c r="FE32" s="246" t="str">
        <f>IF(ISBLANK('Post Process Calc.'!U32),"",'Post Process Calc.'!U32)</f>
        <v/>
      </c>
      <c r="FF32" s="246" t="str">
        <f>IF(ISBLANK('Post Process Calc.'!V32),"",'Post Process Calc.'!V32)</f>
        <v/>
      </c>
      <c r="FG32" s="246" t="str">
        <f>IF(ISBLANK('Post Process Calc.'!W32),"",'Post Process Calc.'!W32)</f>
        <v/>
      </c>
      <c r="FH32" s="246" t="str">
        <f>IF(ISBLANK('Post Process Calc.'!X32),"",'Post Process Calc.'!X32)</f>
        <v/>
      </c>
      <c r="FI32" s="246" t="str">
        <f>IF(ISBLANK('Post Process Calc.'!Y32),"",'Post Process Calc.'!Y32)</f>
        <v/>
      </c>
      <c r="FJ32" s="246" t="str">
        <f>IF(ISBLANK('Post Process Calc.'!Z32),"",'Post Process Calc.'!Z32)</f>
        <v/>
      </c>
      <c r="FK32" s="246" t="str">
        <f>IF(ISBLANK('Post Process Calc.'!AA32),"",'Post Process Calc.'!AA32)</f>
        <v/>
      </c>
      <c r="FL32" s="246" t="str">
        <f>IF(ISBLANK('Post Process Calc.'!AB32),"",'Post Process Calc.'!AB32)</f>
        <v/>
      </c>
      <c r="FM32" s="246" t="str">
        <f>IF(ISBLANK('Post Process Calc.'!AC32),"",'Post Process Calc.'!AC32)</f>
        <v/>
      </c>
      <c r="FN32" s="246" t="str">
        <f>IF(ISBLANK('Post Process Calc.'!AD32),"",'Post Process Calc.'!AD32)</f>
        <v/>
      </c>
      <c r="FO32" s="246" t="str">
        <f>IF(ISBLANK('Post Process Calc.'!AE32),"",'Post Process Calc.'!AE32)</f>
        <v/>
      </c>
      <c r="FP32" s="246" t="str">
        <f>IF(ISBLANK('Post Process Calc.'!AF32),"",'Post Process Calc.'!AF32)</f>
        <v/>
      </c>
      <c r="FQ32" s="246" t="str">
        <f>IF(ISBLANK('Post Process Calc.'!AG32),"",'Post Process Calc.'!AG32)</f>
        <v/>
      </c>
      <c r="FR32" s="246" t="str">
        <f>IF(ISBLANK('Post Process Calc.'!AH32),"",'Post Process Calc.'!AH32)</f>
        <v/>
      </c>
      <c r="FS32" s="246" t="str">
        <f>IF(ISBLANK('Post Process Calc.'!AI32),"",'Post Process Calc.'!AI32)</f>
        <v/>
      </c>
    </row>
    <row r="33" spans="1:175" x14ac:dyDescent="0.15">
      <c r="A33" s="241" t="str">
        <f>IF('Measured Data'!B26&lt;&gt;0,'Measured Data'!$B$1,"")</f>
        <v/>
      </c>
      <c r="B33" s="241" t="str">
        <f>IF(ISBLANK('Measured Data'!A26),"",'Measured Data'!A26)</f>
        <v/>
      </c>
      <c r="C33" s="248" t="str">
        <f>IF(ISBLANK('Measured Data'!B26),"",'Measured Data'!B26)</f>
        <v/>
      </c>
      <c r="D33" s="249" t="str">
        <f>IF(ISBLANK('Measured Data'!C26),"",'Measured Data'!C26)</f>
        <v/>
      </c>
      <c r="E33" s="241" t="str">
        <f>IF(ISBLANK('Measured Data'!D26),"",'Measured Data'!D26)</f>
        <v/>
      </c>
      <c r="F33" s="241" t="str">
        <f>IF(ISBLANK('Measured Data'!E26),"",'Measured Data'!E26)</f>
        <v/>
      </c>
      <c r="G33" s="241" t="str">
        <f>IF(ISBLANK('Measured Data'!G26),"",'Measured Data'!G26)</f>
        <v/>
      </c>
      <c r="H33" s="241" t="str">
        <f>IF(ISBLANK('Measured Data'!H26),"",'Measured Data'!H26)</f>
        <v/>
      </c>
      <c r="I33" s="241" t="str">
        <f>IF(ISBLANK('Measured Data'!I26),"",'Measured Data'!I26)</f>
        <v/>
      </c>
      <c r="J33" s="241" t="str">
        <f>IF(ISBLANK('Measured Data'!J26),"",'Measured Data'!J26)</f>
        <v/>
      </c>
      <c r="K33" s="241" t="str">
        <f>IF(ISBLANK('Measured Data'!K26),"",'Measured Data'!K26)</f>
        <v/>
      </c>
      <c r="L33" s="241" t="str">
        <f>IF(ISBLANK('Measured Data'!L26),"",'Measured Data'!L26)</f>
        <v/>
      </c>
      <c r="M33" s="241" t="str">
        <f>IF(ISBLANK('Measured Data'!M26),"",'Measured Data'!M26)</f>
        <v/>
      </c>
      <c r="N33" s="241" t="str">
        <f>IF(ISBLANK('Measured Data'!N26),"",'Measured Data'!N26)</f>
        <v/>
      </c>
      <c r="O33" s="241" t="str">
        <f>IF(ISBLANK('Measured Data'!O26),"",'Measured Data'!O26)</f>
        <v/>
      </c>
      <c r="P33" s="241" t="str">
        <f>IF(ISBLANK('Measured Data'!P26),"",'Measured Data'!P26)</f>
        <v/>
      </c>
      <c r="Q33" s="241" t="str">
        <f>IF(ISBLANK('Measured Data'!Q26),"",'Measured Data'!Q26)</f>
        <v/>
      </c>
      <c r="R33" s="241" t="str">
        <f>IF(ISBLANK('Measured Data'!R26),"",'Measured Data'!R26)</f>
        <v/>
      </c>
      <c r="S33" s="241" t="str">
        <f>IF(ISBLANK('Measured Data'!S26),"",'Measured Data'!S26)</f>
        <v/>
      </c>
      <c r="T33" s="241" t="str">
        <f>IF(ISBLANK('Measured Data'!T26),"",'Measured Data'!T26)</f>
        <v/>
      </c>
      <c r="U33" s="241" t="str">
        <f>IF(ISBLANK('Measured Data'!U26),"",'Measured Data'!U26)</f>
        <v/>
      </c>
      <c r="V33" s="241" t="str">
        <f>IF(ISBLANK('Measured Data'!V26),"",'Measured Data'!V26)</f>
        <v/>
      </c>
      <c r="W33" s="241" t="str">
        <f>IF(ISBLANK('Measured Data'!W26),"",'Measured Data'!W26)</f>
        <v/>
      </c>
      <c r="X33" s="241" t="str">
        <f>IF(ISBLANK('Measured Data'!X26),"",'Measured Data'!X26)</f>
        <v/>
      </c>
      <c r="Y33" s="241" t="str">
        <f>IF(ISBLANK('Measured Data'!Y26),"",'Measured Data'!Y26)</f>
        <v/>
      </c>
      <c r="Z33" s="241" t="str">
        <f>IF(ISBLANK('Measured Data'!Z26),"",'Measured Data'!Z26)</f>
        <v/>
      </c>
      <c r="AA33" s="241" t="str">
        <f>IF(ISBLANK('Measured Data'!AA26),"",'Measured Data'!AA26)</f>
        <v/>
      </c>
      <c r="AB33" s="241" t="str">
        <f>IF(ISBLANK('Measured Data'!AB26),"",'Measured Data'!AB26)</f>
        <v/>
      </c>
      <c r="AC33" s="241" t="str">
        <f>IF(ISBLANK('Measured Data'!AC26),"",'Measured Data'!AC26)</f>
        <v/>
      </c>
      <c r="AD33" s="241" t="str">
        <f>IF(ISBLANK('Measured Data'!AD26),"",'Measured Data'!AD26)</f>
        <v/>
      </c>
      <c r="AE33" s="241" t="str">
        <f>IF(ISBLANK('Measured Data'!AE26),"",'Measured Data'!AE26)</f>
        <v/>
      </c>
      <c r="AF33" s="241" t="str">
        <f>IF(ISBLANK('Measured Data'!AF26),"",'Measured Data'!AF26)</f>
        <v/>
      </c>
      <c r="AG33" s="241" t="str">
        <f>IF(ISBLANK('Measured Data'!AG26),"",'Measured Data'!AG26)</f>
        <v/>
      </c>
      <c r="AH33" s="241" t="str">
        <f>IF(ISBLANK('Measured Data'!AH26),"",'Measured Data'!AH26)</f>
        <v/>
      </c>
      <c r="AI33" s="241" t="str">
        <f>IF(ISBLANK('Measured Data'!AI26),"",'Measured Data'!AI26)</f>
        <v/>
      </c>
      <c r="AJ33" s="241" t="str">
        <f>IF(ISBLANK('Measured Data'!AJ26),"",'Measured Data'!AJ26)</f>
        <v/>
      </c>
      <c r="AK33" s="241" t="str">
        <f>IF(ISBLANK('Measured Data'!AK26),"",'Measured Data'!AK26)</f>
        <v/>
      </c>
      <c r="AL33" s="241" t="str">
        <f>IF(ISBLANK('Measured Data'!AL26),"",'Measured Data'!AL26)</f>
        <v/>
      </c>
      <c r="AM33" s="241" t="str">
        <f>IF(ISBLANK('Measured Data'!AM26),"",'Measured Data'!AM26)</f>
        <v/>
      </c>
      <c r="AN33" s="241" t="str">
        <f>IF(ISBLANK('Measured Data'!AN26),"",'Measured Data'!AN26)</f>
        <v/>
      </c>
      <c r="AO33" s="241" t="str">
        <f>IF(ISBLANK('Measured Data'!AO26),"",'Measured Data'!AO26)</f>
        <v/>
      </c>
      <c r="AP33" s="241" t="str">
        <f>IF(ISBLANK('Measured Data'!AP26),"",'Measured Data'!AP26)</f>
        <v/>
      </c>
      <c r="AQ33" s="241" t="str">
        <f>IF(ISBLANK('Measured Data'!AQ26),"",'Measured Data'!AQ26)</f>
        <v/>
      </c>
      <c r="AR33" s="241" t="str">
        <f>IF(ISBLANK('Measured Data'!AR26),"",'Measured Data'!AR26)</f>
        <v/>
      </c>
      <c r="AS33" s="241" t="str">
        <f>IF(ISBLANK('Measured Data'!AS26),"",'Measured Data'!AS26)</f>
        <v/>
      </c>
      <c r="AT33" s="241" t="str">
        <f>IF(ISBLANK('Measured Data'!AT26),"",'Measured Data'!AT26)</f>
        <v/>
      </c>
      <c r="AU33" s="241" t="str">
        <f>IF(ISBLANK('Measured Data'!AU26),"",'Measured Data'!AU26)</f>
        <v/>
      </c>
      <c r="AV33" s="241" t="str">
        <f>IF(ISBLANK('Measured Data'!AV26),"",'Measured Data'!AV26)</f>
        <v/>
      </c>
      <c r="AW33" s="241" t="str">
        <f>IF(ISBLANK('Measured Data'!AW26),"",'Measured Data'!AW26)</f>
        <v/>
      </c>
      <c r="AX33" s="241" t="str">
        <f>IF(ISBLANK('Measured Data'!AX26),"",'Measured Data'!AX26)</f>
        <v/>
      </c>
      <c r="AY33" s="241" t="str">
        <f>IF(ISBLANK('Measured Data'!AY26),"",'Measured Data'!AY26)</f>
        <v/>
      </c>
      <c r="AZ33" s="241" t="str">
        <f>IF(ISBLANK('Measured Data'!AZ26),"",'Measured Data'!AZ26)</f>
        <v/>
      </c>
      <c r="BA33" s="241" t="str">
        <f>IF(ISBLANK('Measured Data'!BA26),"",'Measured Data'!BA26)</f>
        <v/>
      </c>
      <c r="BB33" s="241" t="str">
        <f>IF(ISBLANK('Measured Data'!BB26),"",'Measured Data'!BB26)</f>
        <v/>
      </c>
      <c r="BC33" s="241" t="str">
        <f>IF(ISBLANK('Measured Data'!BC26),"",'Measured Data'!BC26)</f>
        <v/>
      </c>
      <c r="BD33" s="241" t="str">
        <f>IF(ISBLANK('Measured Data'!BD26),"",'Measured Data'!BD26)</f>
        <v/>
      </c>
      <c r="BE33" s="241" t="str">
        <f>IF(ISBLANK('Measured Data'!BE26),"",'Measured Data'!BE26)</f>
        <v/>
      </c>
      <c r="BF33" s="241" t="str">
        <f>IF(ISBLANK('Measured Data'!BF26),"",'Measured Data'!BF26)</f>
        <v/>
      </c>
      <c r="BG33" s="241" t="str">
        <f>IF(ISBLANK('Measured Data'!BG26),"",'Measured Data'!BG26)</f>
        <v/>
      </c>
      <c r="BH33" s="241" t="str">
        <f>IF(ISBLANK('Measured Data'!BH26),"",'Measured Data'!BH26)</f>
        <v/>
      </c>
      <c r="BI33" s="241" t="str">
        <f>IF(ISBLANK('Measured Data'!BI26),"",'Measured Data'!BI26)</f>
        <v/>
      </c>
      <c r="BJ33" s="241" t="str">
        <f>IF(ISBLANK('Measured Data'!BJ26),"",'Measured Data'!BJ26)</f>
        <v/>
      </c>
      <c r="BK33" s="241" t="str">
        <f>IF(ISBLANK('Measured Data'!BK26),"",'Measured Data'!BK26)</f>
        <v/>
      </c>
      <c r="BL33" s="241" t="str">
        <f>IF(ISBLANK('Measured Data'!BL26),"",'Measured Data'!BL26)</f>
        <v/>
      </c>
      <c r="BM33" s="241" t="str">
        <f>IF(ISBLANK('Measured Data'!BM26),"",'Measured Data'!BM26)</f>
        <v/>
      </c>
      <c r="BN33" s="241" t="str">
        <f>IF(ISBLANK('In Process Calc.'!B26),"",ROUND('In Process Calc.'!B26,2))</f>
        <v/>
      </c>
      <c r="BO33" s="241" t="str">
        <f>IF(ISBLANK('In Process Calc.'!C26),"",ROUND('In Process Calc.'!C26,2))</f>
        <v/>
      </c>
      <c r="BP33" s="241" t="str">
        <f>IF(ISBLANK('In Process Calc.'!D26),"",'In Process Calc.'!D26)</f>
        <v/>
      </c>
      <c r="BQ33" s="241" t="str">
        <f>IF(ISBLANK('In Process Calc.'!E26),"",'In Process Calc.'!E26)</f>
        <v/>
      </c>
      <c r="BR33" s="241" t="str">
        <f>IF(ISBLANK('In Process Calc.'!G26),"",'In Process Calc.'!G26)</f>
        <v/>
      </c>
      <c r="BS33" s="241" t="str">
        <f>IF(ISBLANK('In Process Calc.'!I26),"",'In Process Calc.'!I26)</f>
        <v/>
      </c>
      <c r="BT33" s="241" t="str">
        <f>IF(ISBLANK('In Process Calc.'!J26),"",'In Process Calc.'!J26)</f>
        <v/>
      </c>
      <c r="BU33" s="241" t="str">
        <f>IF(ISBLANK('In Process Calc.'!K26),"",'In Process Calc.'!K26)</f>
        <v/>
      </c>
      <c r="BV33" s="246" t="str">
        <f>IF(ISBLANK('In Process Calc.'!L26),"",'In Process Calc.'!L26)</f>
        <v/>
      </c>
      <c r="BW33" s="246" t="str">
        <f>IF(ISBLANK('In Process Calc.'!M26),"",'In Process Calc.'!M26)</f>
        <v/>
      </c>
      <c r="BX33" s="246" t="str">
        <f>IF(ISBLANK('In Process Calc.'!N26),"",'In Process Calc.'!N26)</f>
        <v/>
      </c>
      <c r="BY33" s="246" t="str">
        <f>IF(ISBLANK('In Process Calc.'!O26),"",'In Process Calc.'!O26)</f>
        <v/>
      </c>
      <c r="BZ33" s="246" t="str">
        <f>IF(ISBLANK('In Process Calc.'!P26),"",'In Process Calc.'!P26)</f>
        <v/>
      </c>
      <c r="CA33" s="246" t="str">
        <f>IF(ISBLANK('In Process Calc.'!Q26),"",'In Process Calc.'!Q26)</f>
        <v/>
      </c>
      <c r="CB33" s="246" t="str">
        <f>IF(ISBLANK('In Process Calc.'!R26),"",'In Process Calc.'!R26)</f>
        <v/>
      </c>
      <c r="CC33" s="246" t="str">
        <f>IF(ISBLANK('In Process Calc.'!S26),"",'In Process Calc.'!S26)</f>
        <v/>
      </c>
      <c r="CD33" s="246" t="str">
        <f>IF(ISBLANK('In Process Calc.'!T26),"",'In Process Calc.'!T26)</f>
        <v/>
      </c>
      <c r="CE33" s="246" t="str">
        <f>IF(ISBLANK('In Process Calc.'!U26),"",'In Process Calc.'!U26)</f>
        <v/>
      </c>
      <c r="CF33" s="246" t="str">
        <f>IF(ISBLANK('In Process Calc.'!V26),"",'In Process Calc.'!V26)</f>
        <v/>
      </c>
      <c r="CG33" s="246" t="str">
        <f>IF(ISBLANK('In Process Calc.'!W26),"",'In Process Calc.'!W26)</f>
        <v/>
      </c>
      <c r="CH33" s="246" t="str">
        <f>IF(ISBLANK('In Process Calc.'!X26),"",'In Process Calc.'!X26)</f>
        <v/>
      </c>
      <c r="CI33" s="246" t="str">
        <f>IF(ISBLANK('In Process Calc.'!Y26),"",'In Process Calc.'!Y26)</f>
        <v/>
      </c>
      <c r="CJ33" s="246" t="str">
        <f>IF(ISBLANK('In Process Calc.'!Z26),"",'In Process Calc.'!Z26)</f>
        <v/>
      </c>
      <c r="CK33" s="246" t="str">
        <f>IF(ISBLANK('In Process Calc.'!AA26),"",'In Process Calc.'!AA26)</f>
        <v/>
      </c>
      <c r="CL33" s="246" t="str">
        <f>IF(ISBLANK('In Process Calc.'!AB26),"",'In Process Calc.'!AB26)</f>
        <v/>
      </c>
      <c r="CM33" s="246" t="str">
        <f>IF(ISBLANK('In Process Calc.'!AC26),"",'In Process Calc.'!AC26)</f>
        <v/>
      </c>
      <c r="CN33" s="246" t="str">
        <f>IF(ISBLANK('In Process Calc.'!AD26),"",'In Process Calc.'!AD26)</f>
        <v/>
      </c>
      <c r="CO33" s="246" t="str">
        <f>IF(ISBLANK('In Process Calc.'!AE26),"",'In Process Calc.'!AE26)</f>
        <v/>
      </c>
      <c r="CP33" s="246" t="str">
        <f>IF(ISBLANK('In Process Calc.'!AF26),"",'In Process Calc.'!AF26)</f>
        <v/>
      </c>
      <c r="CQ33" s="246" t="str">
        <f>IF(ISBLANK('In Process Calc.'!AG26),"",'In Process Calc.'!AG26)</f>
        <v/>
      </c>
      <c r="CR33" s="246" t="str">
        <f>IF(ISBLANK('In Process Calc.'!AH26),"",'In Process Calc.'!AH26)</f>
        <v/>
      </c>
      <c r="CS33" s="246" t="str">
        <f>IF(ISBLANK('In Process Calc.'!AI26),"",'In Process Calc.'!AI26)</f>
        <v/>
      </c>
      <c r="CT33" s="246" t="str">
        <f>IF(ISBLANK('In Process Calc.'!AJ26),"",'In Process Calc.'!AJ26)</f>
        <v/>
      </c>
      <c r="CU33" s="246" t="str">
        <f>IF(ISBLANK('In Process Calc.'!AK26),"",'In Process Calc.'!AK26)</f>
        <v/>
      </c>
      <c r="CV33" s="246" t="str">
        <f>IF(ISBLANK('In Process Calc.'!AL26),"",'In Process Calc.'!AL26)</f>
        <v/>
      </c>
      <c r="CW33" s="246" t="str">
        <f>IF(ISBLANK('In Process Calc.'!AM26),"",'In Process Calc.'!AM26)</f>
        <v/>
      </c>
      <c r="CX33" s="246" t="str">
        <f>IF(ISBLANK('In Process Calc.'!AN26),"",'In Process Calc.'!AN26)</f>
        <v/>
      </c>
      <c r="CY33" s="246" t="str">
        <f>IF(ISBLANK('In Process Calc.'!AO26),"",'In Process Calc.'!AO26)</f>
        <v/>
      </c>
      <c r="CZ33" s="246" t="str">
        <f>IF(ISBLANK('In Process Calc.'!AP26),"",'In Process Calc.'!AP26)</f>
        <v/>
      </c>
      <c r="DA33" s="246" t="str">
        <f>IF(ISBLANK('In Process Calc.'!AQ26),"",'In Process Calc.'!AQ26)</f>
        <v/>
      </c>
      <c r="DB33" s="246" t="str">
        <f>IF(ISBLANK('In Process Calc.'!AR26),"",'In Process Calc.'!AR26)</f>
        <v/>
      </c>
      <c r="DC33" s="246" t="str">
        <f>IF(ISBLANK('In Process Calc.'!AS26),"",'In Process Calc.'!AS26)</f>
        <v/>
      </c>
      <c r="DD33" s="246" t="str">
        <f>IF(ISBLANK('In Process Calc.'!AT26),"",'In Process Calc.'!AT26)</f>
        <v/>
      </c>
      <c r="DE33" s="246" t="str">
        <f>IF(ISBLANK('In Process Calc.'!AU26),"",'In Process Calc.'!AU26)</f>
        <v/>
      </c>
      <c r="DF33" s="246" t="str">
        <f>IF(ISBLANK('In Process Calc.'!AV26),"",'In Process Calc.'!AV26)</f>
        <v/>
      </c>
      <c r="DG33" s="246" t="str">
        <f>IF(ISBLANK('In Process Calc.'!AW26),"",'In Process Calc.'!AW26)</f>
        <v/>
      </c>
      <c r="DH33" s="246" t="str">
        <f>IF(ISBLANK('In Process Calc.'!AX26),"",'In Process Calc.'!AX26)</f>
        <v/>
      </c>
      <c r="DI33" s="246" t="str">
        <f>IF(ISBLANK('In Process Calc.'!AY26),"",'In Process Calc.'!AY26)</f>
        <v/>
      </c>
      <c r="DJ33" s="246" t="str">
        <f>IF(ISBLANK('In Process Calc.'!AZ26),"",'In Process Calc.'!AZ26)</f>
        <v/>
      </c>
      <c r="DK33" s="246" t="str">
        <f>IF(ISBLANK('In Process Calc.'!BA26),"",'In Process Calc.'!BA26)</f>
        <v/>
      </c>
      <c r="DL33" s="246" t="str">
        <f>IF(ISBLANK('In Process Calc.'!BB26),"",'In Process Calc.'!BB26)</f>
        <v/>
      </c>
      <c r="DM33" s="246" t="str">
        <f>IF(ISBLANK('In Process Calc.'!BC26),"",'In Process Calc.'!BC26)</f>
        <v/>
      </c>
      <c r="DN33" s="246" t="str">
        <f>IF(ISBLANK('In Process Calc.'!BD26),"",'In Process Calc.'!BD26)</f>
        <v/>
      </c>
      <c r="DO33" s="246" t="str">
        <f>IF(ISBLANK('In Process Calc.'!BE26),"",'In Process Calc.'!BE26)</f>
        <v/>
      </c>
      <c r="DP33" s="246" t="str">
        <f>IF(ISBLANK('In Process Calc.'!BF26),"",'In Process Calc.'!BF26)</f>
        <v/>
      </c>
      <c r="DQ33" s="246" t="str">
        <f>IF(ISBLANK('In Process Calc.'!BG26),"",'In Process Calc.'!BG26)</f>
        <v/>
      </c>
      <c r="DR33" s="246" t="str">
        <f>IF(ISBLANK('In Process Calc.'!BH26),"",'In Process Calc.'!BH26)</f>
        <v/>
      </c>
      <c r="DS33" s="246" t="str">
        <f>IF(ISBLANK('In Process Calc.'!BI26),"",'In Process Calc.'!BI26)</f>
        <v/>
      </c>
      <c r="DT33" s="246" t="str">
        <f>IF(ISBLANK('In Process Calc.'!BJ26),"",'In Process Calc.'!BJ26)</f>
        <v/>
      </c>
      <c r="DU33" s="246" t="str">
        <f>IF(ISBLANK('In Process Calc.'!BK26),"",'In Process Calc.'!BK26)</f>
        <v/>
      </c>
      <c r="DV33" s="246" t="str">
        <f>IF(ISBLANK('In Process Calc.'!BL26),"",'In Process Calc.'!BL26)</f>
        <v/>
      </c>
      <c r="DW33" s="246" t="str">
        <f>IF(ISBLANK('In Process Calc.'!BM26),"",'In Process Calc.'!BM26)</f>
        <v/>
      </c>
      <c r="DX33" s="246" t="str">
        <f>IF(ISBLANK('In Process Calc.'!BN26),"",'In Process Calc.'!BN26)</f>
        <v/>
      </c>
      <c r="DY33" s="246" t="str">
        <f>IF(ISBLANK('In Process Calc.'!BO26),"",'In Process Calc.'!BO26)</f>
        <v/>
      </c>
      <c r="DZ33" s="246" t="str">
        <f>IF(ISBLANK('In Process Calc.'!BP26),"",'In Process Calc.'!BP26)</f>
        <v/>
      </c>
      <c r="EA33" s="246" t="str">
        <f>IF(ISBLANK('In Process Calc.'!BQ26),"",'In Process Calc.'!BQ26)</f>
        <v/>
      </c>
      <c r="EB33" s="246" t="str">
        <f>IF(ISBLANK('In Process Calc.'!BR26),"",'In Process Calc.'!BR26)</f>
        <v/>
      </c>
      <c r="EC33" s="246" t="str">
        <f>IF(ISBLANK('In Process Calc.'!BS26),"",'In Process Calc.'!BS26)</f>
        <v/>
      </c>
      <c r="ED33" s="246" t="str">
        <f>IF(ISBLANK('In Process Calc.'!BT26),"",'In Process Calc.'!BT26)</f>
        <v/>
      </c>
      <c r="EE33" s="246" t="str">
        <f>IF(ISBLANK('In Process Calc.'!BU26),"",'In Process Calc.'!BU26)</f>
        <v/>
      </c>
      <c r="EF33" s="246" t="str">
        <f>IF(ISBLANK('In Process Calc.'!BV26),"",'In Process Calc.'!BV26)</f>
        <v/>
      </c>
      <c r="EG33" s="246" t="str">
        <f>IF(ISBLANK('In Process Calc.'!BW26),"",'In Process Calc.'!BW26)</f>
        <v/>
      </c>
      <c r="EH33" s="246" t="str">
        <f>IF(ISBLANK('In Process Calc.'!BX26),"",'In Process Calc.'!BX26)</f>
        <v/>
      </c>
      <c r="EI33" s="246" t="str">
        <f>IF(ISBLANK('In Process Calc.'!BY26),"",'In Process Calc.'!BY26)</f>
        <v/>
      </c>
      <c r="EJ33" s="246" t="str">
        <f>IF(ISBLANK('In Process Calc.'!BZ26),"",'In Process Calc.'!BZ26)</f>
        <v/>
      </c>
      <c r="EK33" s="246">
        <f>IF(ISBLANK('Post Process Calc.'!A33),"",'Post Process Calc.'!A33)</f>
        <v>3.0791240877404786</v>
      </c>
      <c r="EL33" s="246" t="str">
        <f>IF(ISBLANK('Post Process Calc.'!B33),"",'Post Process Calc.'!B33)</f>
        <v/>
      </c>
      <c r="EM33" s="246">
        <f>IF(ISBLANK('Post Process Calc.'!C33),"",'Post Process Calc.'!C33)</f>
        <v>5.0000571230086763E-2</v>
      </c>
      <c r="EN33" s="246">
        <f>IF(ISBLANK('Post Process Calc.'!D33),"",'Post Process Calc.'!D33)</f>
        <v>1.9722025803776255E-3</v>
      </c>
      <c r="EO33" s="246">
        <f>IF(ISBLANK('Post Process Calc.'!E33),"",'Post Process Calc.'!E33)</f>
        <v>6.0359636203010429E-5</v>
      </c>
      <c r="EP33" s="246">
        <f>IF(ISBLANK('Post Process Calc.'!F33),"",'Post Process Calc.'!F33)</f>
        <v>-5.6156290199344439E-4</v>
      </c>
      <c r="EQ33" s="246">
        <f>IF(ISBLANK('Post Process Calc.'!G33),"",'Post Process Calc.'!G33)</f>
        <v>9.9186849176760451E-3</v>
      </c>
      <c r="ER33" s="246" t="str">
        <f>IF(ISBLANK('Post Process Calc.'!H33),"",'Post Process Calc.'!H33)</f>
        <v/>
      </c>
      <c r="ES33" s="246" t="str">
        <f>IF(ISBLANK('Post Process Calc.'!I33),"",'Post Process Calc.'!I33)</f>
        <v/>
      </c>
      <c r="ET33" s="246" t="str">
        <f>IF(ISBLANK('Post Process Calc.'!J33),"",'Post Process Calc.'!J33)</f>
        <v/>
      </c>
      <c r="EU33" s="246" t="str">
        <f>IF(ISBLANK('Post Process Calc.'!K33),"",'Post Process Calc.'!K33)</f>
        <v/>
      </c>
      <c r="EV33" s="246" t="str">
        <f>IF(ISBLANK('Post Process Calc.'!L33),"",'Post Process Calc.'!L33)</f>
        <v/>
      </c>
      <c r="EW33" s="246" t="str">
        <f>IF(ISBLANK('Post Process Calc.'!M33),"",'Post Process Calc.'!M33)</f>
        <v/>
      </c>
      <c r="EX33" s="246" t="str">
        <f>IF(ISBLANK('Post Process Calc.'!N33),"",'Post Process Calc.'!N33)</f>
        <v/>
      </c>
      <c r="EY33" s="246" t="str">
        <f>IF(ISBLANK('Post Process Calc.'!O33),"",'Post Process Calc.'!O33)</f>
        <v/>
      </c>
      <c r="EZ33" s="246" t="str">
        <f>IF(ISBLANK('Post Process Calc.'!P33),"",'Post Process Calc.'!P33)</f>
        <v/>
      </c>
      <c r="FA33" s="246" t="str">
        <f>IF(ISBLANK('Post Process Calc.'!Q33),"",'Post Process Calc.'!Q33)</f>
        <v/>
      </c>
      <c r="FB33" s="246" t="str">
        <f>IF(ISBLANK('Post Process Calc.'!R33),"",'Post Process Calc.'!R33)</f>
        <v/>
      </c>
      <c r="FC33" s="246" t="str">
        <f>IF(ISBLANK('Post Process Calc.'!S33),"",'Post Process Calc.'!S33)</f>
        <v/>
      </c>
      <c r="FD33" s="246" t="str">
        <f>IF(ISBLANK('Post Process Calc.'!T33),"",'Post Process Calc.'!T33)</f>
        <v/>
      </c>
      <c r="FE33" s="246" t="str">
        <f>IF(ISBLANK('Post Process Calc.'!U33),"",'Post Process Calc.'!U33)</f>
        <v/>
      </c>
      <c r="FF33" s="246" t="str">
        <f>IF(ISBLANK('Post Process Calc.'!V33),"",'Post Process Calc.'!V33)</f>
        <v/>
      </c>
      <c r="FG33" s="246" t="str">
        <f>IF(ISBLANK('Post Process Calc.'!W33),"",'Post Process Calc.'!W33)</f>
        <v/>
      </c>
      <c r="FH33" s="246" t="str">
        <f>IF(ISBLANK('Post Process Calc.'!X33),"",'Post Process Calc.'!X33)</f>
        <v/>
      </c>
      <c r="FI33" s="246" t="str">
        <f>IF(ISBLANK('Post Process Calc.'!Y33),"",'Post Process Calc.'!Y33)</f>
        <v/>
      </c>
      <c r="FJ33" s="246" t="str">
        <f>IF(ISBLANK('Post Process Calc.'!Z33),"",'Post Process Calc.'!Z33)</f>
        <v/>
      </c>
      <c r="FK33" s="246" t="str">
        <f>IF(ISBLANK('Post Process Calc.'!AA33),"",'Post Process Calc.'!AA33)</f>
        <v/>
      </c>
      <c r="FL33" s="246" t="str">
        <f>IF(ISBLANK('Post Process Calc.'!AB33),"",'Post Process Calc.'!AB33)</f>
        <v/>
      </c>
      <c r="FM33" s="246" t="str">
        <f>IF(ISBLANK('Post Process Calc.'!AC33),"",'Post Process Calc.'!AC33)</f>
        <v/>
      </c>
      <c r="FN33" s="246" t="str">
        <f>IF(ISBLANK('Post Process Calc.'!AD33),"",'Post Process Calc.'!AD33)</f>
        <v/>
      </c>
      <c r="FO33" s="246" t="str">
        <f>IF(ISBLANK('Post Process Calc.'!AE33),"",'Post Process Calc.'!AE33)</f>
        <v/>
      </c>
      <c r="FP33" s="246" t="str">
        <f>IF(ISBLANK('Post Process Calc.'!AF33),"",'Post Process Calc.'!AF33)</f>
        <v/>
      </c>
      <c r="FQ33" s="246" t="str">
        <f>IF(ISBLANK('Post Process Calc.'!AG33),"",'Post Process Calc.'!AG33)</f>
        <v/>
      </c>
      <c r="FR33" s="246" t="str">
        <f>IF(ISBLANK('Post Process Calc.'!AH33),"",'Post Process Calc.'!AH33)</f>
        <v/>
      </c>
      <c r="FS33" s="246" t="str">
        <f>IF(ISBLANK('Post Process Calc.'!AI33),"",'Post Process Calc.'!AI33)</f>
        <v/>
      </c>
    </row>
    <row r="34" spans="1:175" x14ac:dyDescent="0.15">
      <c r="A34" s="241" t="str">
        <f>IF('Measured Data'!B27&lt;&gt;0,'Measured Data'!$B$1,"")</f>
        <v/>
      </c>
      <c r="B34" s="241" t="str">
        <f>IF(ISBLANK('Measured Data'!A27),"",'Measured Data'!A27)</f>
        <v/>
      </c>
      <c r="C34" s="248" t="str">
        <f>IF(ISBLANK('Measured Data'!B27),"",'Measured Data'!B27)</f>
        <v/>
      </c>
      <c r="D34" s="249" t="str">
        <f>IF(ISBLANK('Measured Data'!C27),"",'Measured Data'!C27)</f>
        <v/>
      </c>
      <c r="E34" s="241" t="str">
        <f>IF(ISBLANK('Measured Data'!D27),"",'Measured Data'!D27)</f>
        <v/>
      </c>
      <c r="F34" s="241" t="str">
        <f>IF(ISBLANK('Measured Data'!E27),"",'Measured Data'!E27)</f>
        <v/>
      </c>
      <c r="G34" s="241" t="str">
        <f>IF(ISBLANK('Measured Data'!G27),"",'Measured Data'!G27)</f>
        <v/>
      </c>
      <c r="H34" s="241" t="str">
        <f>IF(ISBLANK('Measured Data'!H27),"",'Measured Data'!H27)</f>
        <v/>
      </c>
      <c r="I34" s="241" t="str">
        <f>IF(ISBLANK('Measured Data'!I27),"",'Measured Data'!I27)</f>
        <v/>
      </c>
      <c r="J34" s="241" t="str">
        <f>IF(ISBLANK('Measured Data'!J27),"",'Measured Data'!J27)</f>
        <v/>
      </c>
      <c r="K34" s="241" t="str">
        <f>IF(ISBLANK('Measured Data'!K27),"",'Measured Data'!K27)</f>
        <v/>
      </c>
      <c r="L34" s="241" t="str">
        <f>IF(ISBLANK('Measured Data'!L27),"",'Measured Data'!L27)</f>
        <v/>
      </c>
      <c r="M34" s="241" t="str">
        <f>IF(ISBLANK('Measured Data'!M27),"",'Measured Data'!M27)</f>
        <v/>
      </c>
      <c r="N34" s="241" t="str">
        <f>IF(ISBLANK('Measured Data'!N27),"",'Measured Data'!N27)</f>
        <v/>
      </c>
      <c r="O34" s="241" t="str">
        <f>IF(ISBLANK('Measured Data'!O27),"",'Measured Data'!O27)</f>
        <v/>
      </c>
      <c r="P34" s="241" t="str">
        <f>IF(ISBLANK('Measured Data'!P27),"",'Measured Data'!P27)</f>
        <v/>
      </c>
      <c r="Q34" s="241" t="str">
        <f>IF(ISBLANK('Measured Data'!Q27),"",'Measured Data'!Q27)</f>
        <v/>
      </c>
      <c r="R34" s="241" t="str">
        <f>IF(ISBLANK('Measured Data'!R27),"",'Measured Data'!R27)</f>
        <v/>
      </c>
      <c r="S34" s="241" t="str">
        <f>IF(ISBLANK('Measured Data'!S27),"",'Measured Data'!S27)</f>
        <v/>
      </c>
      <c r="T34" s="241" t="str">
        <f>IF(ISBLANK('Measured Data'!T27),"",'Measured Data'!T27)</f>
        <v/>
      </c>
      <c r="U34" s="241" t="str">
        <f>IF(ISBLANK('Measured Data'!U27),"",'Measured Data'!U27)</f>
        <v/>
      </c>
      <c r="V34" s="241" t="str">
        <f>IF(ISBLANK('Measured Data'!V27),"",'Measured Data'!V27)</f>
        <v/>
      </c>
      <c r="W34" s="241" t="str">
        <f>IF(ISBLANK('Measured Data'!W27),"",'Measured Data'!W27)</f>
        <v/>
      </c>
      <c r="X34" s="241" t="str">
        <f>IF(ISBLANK('Measured Data'!X27),"",'Measured Data'!X27)</f>
        <v/>
      </c>
      <c r="Y34" s="241" t="str">
        <f>IF(ISBLANK('Measured Data'!Y27),"",'Measured Data'!Y27)</f>
        <v/>
      </c>
      <c r="Z34" s="241" t="str">
        <f>IF(ISBLANK('Measured Data'!Z27),"",'Measured Data'!Z27)</f>
        <v/>
      </c>
      <c r="AA34" s="241" t="str">
        <f>IF(ISBLANK('Measured Data'!AA27),"",'Measured Data'!AA27)</f>
        <v/>
      </c>
      <c r="AB34" s="241" t="str">
        <f>IF(ISBLANK('Measured Data'!AB27),"",'Measured Data'!AB27)</f>
        <v/>
      </c>
      <c r="AC34" s="241" t="str">
        <f>IF(ISBLANK('Measured Data'!AC27),"",'Measured Data'!AC27)</f>
        <v/>
      </c>
      <c r="AD34" s="241" t="str">
        <f>IF(ISBLANK('Measured Data'!AD27),"",'Measured Data'!AD27)</f>
        <v/>
      </c>
      <c r="AE34" s="241" t="str">
        <f>IF(ISBLANK('Measured Data'!AE27),"",'Measured Data'!AE27)</f>
        <v/>
      </c>
      <c r="AF34" s="241" t="str">
        <f>IF(ISBLANK('Measured Data'!AF27),"",'Measured Data'!AF27)</f>
        <v/>
      </c>
      <c r="AG34" s="241" t="str">
        <f>IF(ISBLANK('Measured Data'!AG27),"",'Measured Data'!AG27)</f>
        <v/>
      </c>
      <c r="AH34" s="241" t="str">
        <f>IF(ISBLANK('Measured Data'!AH27),"",'Measured Data'!AH27)</f>
        <v/>
      </c>
      <c r="AI34" s="241" t="str">
        <f>IF(ISBLANK('Measured Data'!AI27),"",'Measured Data'!AI27)</f>
        <v/>
      </c>
      <c r="AJ34" s="241" t="str">
        <f>IF(ISBLANK('Measured Data'!AJ27),"",'Measured Data'!AJ27)</f>
        <v/>
      </c>
      <c r="AK34" s="241" t="str">
        <f>IF(ISBLANK('Measured Data'!AK27),"",'Measured Data'!AK27)</f>
        <v/>
      </c>
      <c r="AL34" s="241" t="str">
        <f>IF(ISBLANK('Measured Data'!AL27),"",'Measured Data'!AL27)</f>
        <v/>
      </c>
      <c r="AM34" s="241" t="str">
        <f>IF(ISBLANK('Measured Data'!AM27),"",'Measured Data'!AM27)</f>
        <v/>
      </c>
      <c r="AN34" s="241" t="str">
        <f>IF(ISBLANK('Measured Data'!AN27),"",'Measured Data'!AN27)</f>
        <v/>
      </c>
      <c r="AO34" s="241" t="str">
        <f>IF(ISBLANK('Measured Data'!AO27),"",'Measured Data'!AO27)</f>
        <v/>
      </c>
      <c r="AP34" s="241" t="str">
        <f>IF(ISBLANK('Measured Data'!AP27),"",'Measured Data'!AP27)</f>
        <v/>
      </c>
      <c r="AQ34" s="241" t="str">
        <f>IF(ISBLANK('Measured Data'!AQ27),"",'Measured Data'!AQ27)</f>
        <v/>
      </c>
      <c r="AR34" s="241" t="str">
        <f>IF(ISBLANK('Measured Data'!AR27),"",'Measured Data'!AR27)</f>
        <v/>
      </c>
      <c r="AS34" s="241" t="str">
        <f>IF(ISBLANK('Measured Data'!AS27),"",'Measured Data'!AS27)</f>
        <v/>
      </c>
      <c r="AT34" s="241" t="str">
        <f>IF(ISBLANK('Measured Data'!AT27),"",'Measured Data'!AT27)</f>
        <v/>
      </c>
      <c r="AU34" s="241" t="str">
        <f>IF(ISBLANK('Measured Data'!AU27),"",'Measured Data'!AU27)</f>
        <v/>
      </c>
      <c r="AV34" s="241" t="str">
        <f>IF(ISBLANK('Measured Data'!AV27),"",'Measured Data'!AV27)</f>
        <v/>
      </c>
      <c r="AW34" s="241" t="str">
        <f>IF(ISBLANK('Measured Data'!AW27),"",'Measured Data'!AW27)</f>
        <v/>
      </c>
      <c r="AX34" s="241" t="str">
        <f>IF(ISBLANK('Measured Data'!AX27),"",'Measured Data'!AX27)</f>
        <v/>
      </c>
      <c r="AY34" s="241" t="str">
        <f>IF(ISBLANK('Measured Data'!AY27),"",'Measured Data'!AY27)</f>
        <v/>
      </c>
      <c r="AZ34" s="241" t="str">
        <f>IF(ISBLANK('Measured Data'!AZ27),"",'Measured Data'!AZ27)</f>
        <v/>
      </c>
      <c r="BA34" s="241" t="str">
        <f>IF(ISBLANK('Measured Data'!BA27),"",'Measured Data'!BA27)</f>
        <v/>
      </c>
      <c r="BB34" s="241" t="str">
        <f>IF(ISBLANK('Measured Data'!BB27),"",'Measured Data'!BB27)</f>
        <v/>
      </c>
      <c r="BC34" s="241" t="str">
        <f>IF(ISBLANK('Measured Data'!BC27),"",'Measured Data'!BC27)</f>
        <v/>
      </c>
      <c r="BD34" s="241" t="str">
        <f>IF(ISBLANK('Measured Data'!BD27),"",'Measured Data'!BD27)</f>
        <v/>
      </c>
      <c r="BE34" s="241" t="str">
        <f>IF(ISBLANK('Measured Data'!BE27),"",'Measured Data'!BE27)</f>
        <v/>
      </c>
      <c r="BF34" s="241" t="str">
        <f>IF(ISBLANK('Measured Data'!BF27),"",'Measured Data'!BF27)</f>
        <v/>
      </c>
      <c r="BG34" s="241" t="str">
        <f>IF(ISBLANK('Measured Data'!BG27),"",'Measured Data'!BG27)</f>
        <v/>
      </c>
      <c r="BH34" s="241" t="str">
        <f>IF(ISBLANK('Measured Data'!BH27),"",'Measured Data'!BH27)</f>
        <v/>
      </c>
      <c r="BI34" s="241" t="str">
        <f>IF(ISBLANK('Measured Data'!BI27),"",'Measured Data'!BI27)</f>
        <v/>
      </c>
      <c r="BJ34" s="241" t="str">
        <f>IF(ISBLANK('Measured Data'!BJ27),"",'Measured Data'!BJ27)</f>
        <v/>
      </c>
      <c r="BK34" s="241" t="str">
        <f>IF(ISBLANK('Measured Data'!BK27),"",'Measured Data'!BK27)</f>
        <v/>
      </c>
      <c r="BL34" s="241" t="str">
        <f>IF(ISBLANK('Measured Data'!BL27),"",'Measured Data'!BL27)</f>
        <v/>
      </c>
      <c r="BM34" s="241" t="str">
        <f>IF(ISBLANK('Measured Data'!BM27),"",'Measured Data'!BM27)</f>
        <v/>
      </c>
      <c r="BN34" s="241" t="str">
        <f>IF(ISBLANK('In Process Calc.'!B27),"",ROUND('In Process Calc.'!B27,2))</f>
        <v/>
      </c>
      <c r="BO34" s="241" t="str">
        <f>IF(ISBLANK('In Process Calc.'!C27),"",ROUND('In Process Calc.'!C27,2))</f>
        <v/>
      </c>
      <c r="BP34" s="241" t="str">
        <f>IF(ISBLANK('In Process Calc.'!D27),"",'In Process Calc.'!D27)</f>
        <v/>
      </c>
      <c r="BQ34" s="241" t="str">
        <f>IF(ISBLANK('In Process Calc.'!E27),"",'In Process Calc.'!E27)</f>
        <v/>
      </c>
      <c r="BR34" s="241" t="str">
        <f>IF(ISBLANK('In Process Calc.'!G27),"",'In Process Calc.'!G27)</f>
        <v/>
      </c>
      <c r="BS34" s="241" t="str">
        <f>IF(ISBLANK('In Process Calc.'!I27),"",'In Process Calc.'!I27)</f>
        <v/>
      </c>
      <c r="BT34" s="241" t="str">
        <f>IF(ISBLANK('In Process Calc.'!J27),"",'In Process Calc.'!J27)</f>
        <v/>
      </c>
      <c r="BU34" s="241" t="str">
        <f>IF(ISBLANK('In Process Calc.'!K27),"",'In Process Calc.'!K27)</f>
        <v/>
      </c>
      <c r="BV34" s="246" t="str">
        <f>IF(ISBLANK('In Process Calc.'!L27),"",'In Process Calc.'!L27)</f>
        <v/>
      </c>
      <c r="BW34" s="246" t="str">
        <f>IF(ISBLANK('In Process Calc.'!M27),"",'In Process Calc.'!M27)</f>
        <v/>
      </c>
      <c r="BX34" s="246" t="str">
        <f>IF(ISBLANK('In Process Calc.'!N27),"",'In Process Calc.'!N27)</f>
        <v/>
      </c>
      <c r="BY34" s="246" t="str">
        <f>IF(ISBLANK('In Process Calc.'!O27),"",'In Process Calc.'!O27)</f>
        <v/>
      </c>
      <c r="BZ34" s="246" t="str">
        <f>IF(ISBLANK('In Process Calc.'!P27),"",'In Process Calc.'!P27)</f>
        <v/>
      </c>
      <c r="CA34" s="246" t="str">
        <f>IF(ISBLANK('In Process Calc.'!Q27),"",'In Process Calc.'!Q27)</f>
        <v/>
      </c>
      <c r="CB34" s="246" t="str">
        <f>IF(ISBLANK('In Process Calc.'!R27),"",'In Process Calc.'!R27)</f>
        <v/>
      </c>
      <c r="CC34" s="246" t="str">
        <f>IF(ISBLANK('In Process Calc.'!S27),"",'In Process Calc.'!S27)</f>
        <v/>
      </c>
      <c r="CD34" s="246" t="str">
        <f>IF(ISBLANK('In Process Calc.'!T27),"",'In Process Calc.'!T27)</f>
        <v/>
      </c>
      <c r="CE34" s="246" t="str">
        <f>IF(ISBLANK('In Process Calc.'!U27),"",'In Process Calc.'!U27)</f>
        <v/>
      </c>
      <c r="CF34" s="246" t="str">
        <f>IF(ISBLANK('In Process Calc.'!V27),"",'In Process Calc.'!V27)</f>
        <v/>
      </c>
      <c r="CG34" s="246" t="str">
        <f>IF(ISBLANK('In Process Calc.'!W27),"",'In Process Calc.'!W27)</f>
        <v/>
      </c>
      <c r="CH34" s="246" t="str">
        <f>IF(ISBLANK('In Process Calc.'!X27),"",'In Process Calc.'!X27)</f>
        <v/>
      </c>
      <c r="CI34" s="246" t="str">
        <f>IF(ISBLANK('In Process Calc.'!Y27),"",'In Process Calc.'!Y27)</f>
        <v/>
      </c>
      <c r="CJ34" s="246" t="str">
        <f>IF(ISBLANK('In Process Calc.'!Z27),"",'In Process Calc.'!Z27)</f>
        <v/>
      </c>
      <c r="CK34" s="246" t="str">
        <f>IF(ISBLANK('In Process Calc.'!AA27),"",'In Process Calc.'!AA27)</f>
        <v/>
      </c>
      <c r="CL34" s="246" t="str">
        <f>IF(ISBLANK('In Process Calc.'!AB27),"",'In Process Calc.'!AB27)</f>
        <v/>
      </c>
      <c r="CM34" s="246" t="str">
        <f>IF(ISBLANK('In Process Calc.'!AC27),"",'In Process Calc.'!AC27)</f>
        <v/>
      </c>
      <c r="CN34" s="246" t="str">
        <f>IF(ISBLANK('In Process Calc.'!AD27),"",'In Process Calc.'!AD27)</f>
        <v/>
      </c>
      <c r="CO34" s="246" t="str">
        <f>IF(ISBLANK('In Process Calc.'!AE27),"",'In Process Calc.'!AE27)</f>
        <v/>
      </c>
      <c r="CP34" s="246" t="str">
        <f>IF(ISBLANK('In Process Calc.'!AF27),"",'In Process Calc.'!AF27)</f>
        <v/>
      </c>
      <c r="CQ34" s="246" t="str">
        <f>IF(ISBLANK('In Process Calc.'!AG27),"",'In Process Calc.'!AG27)</f>
        <v/>
      </c>
      <c r="CR34" s="246" t="str">
        <f>IF(ISBLANK('In Process Calc.'!AH27),"",'In Process Calc.'!AH27)</f>
        <v/>
      </c>
      <c r="CS34" s="246" t="str">
        <f>IF(ISBLANK('In Process Calc.'!AI27),"",'In Process Calc.'!AI27)</f>
        <v/>
      </c>
      <c r="CT34" s="246" t="str">
        <f>IF(ISBLANK('In Process Calc.'!AJ27),"",'In Process Calc.'!AJ27)</f>
        <v/>
      </c>
      <c r="CU34" s="246" t="str">
        <f>IF(ISBLANK('In Process Calc.'!AK27),"",'In Process Calc.'!AK27)</f>
        <v/>
      </c>
      <c r="CV34" s="246" t="str">
        <f>IF(ISBLANK('In Process Calc.'!AL27),"",'In Process Calc.'!AL27)</f>
        <v/>
      </c>
      <c r="CW34" s="246" t="str">
        <f>IF(ISBLANK('In Process Calc.'!AM27),"",'In Process Calc.'!AM27)</f>
        <v/>
      </c>
      <c r="CX34" s="246" t="str">
        <f>IF(ISBLANK('In Process Calc.'!AN27),"",'In Process Calc.'!AN27)</f>
        <v/>
      </c>
      <c r="CY34" s="246" t="str">
        <f>IF(ISBLANK('In Process Calc.'!AO27),"",'In Process Calc.'!AO27)</f>
        <v/>
      </c>
      <c r="CZ34" s="246" t="str">
        <f>IF(ISBLANK('In Process Calc.'!AP27),"",'In Process Calc.'!AP27)</f>
        <v/>
      </c>
      <c r="DA34" s="246" t="str">
        <f>IF(ISBLANK('In Process Calc.'!AQ27),"",'In Process Calc.'!AQ27)</f>
        <v/>
      </c>
      <c r="DB34" s="246" t="str">
        <f>IF(ISBLANK('In Process Calc.'!AR27),"",'In Process Calc.'!AR27)</f>
        <v/>
      </c>
      <c r="DC34" s="246" t="str">
        <f>IF(ISBLANK('In Process Calc.'!AS27),"",'In Process Calc.'!AS27)</f>
        <v/>
      </c>
      <c r="DD34" s="246" t="str">
        <f>IF(ISBLANK('In Process Calc.'!AT27),"",'In Process Calc.'!AT27)</f>
        <v/>
      </c>
      <c r="DE34" s="246" t="str">
        <f>IF(ISBLANK('In Process Calc.'!AU27),"",'In Process Calc.'!AU27)</f>
        <v/>
      </c>
      <c r="DF34" s="246" t="str">
        <f>IF(ISBLANK('In Process Calc.'!AV27),"",'In Process Calc.'!AV27)</f>
        <v/>
      </c>
      <c r="DG34" s="246" t="str">
        <f>IF(ISBLANK('In Process Calc.'!AW27),"",'In Process Calc.'!AW27)</f>
        <v/>
      </c>
      <c r="DH34" s="246" t="str">
        <f>IF(ISBLANK('In Process Calc.'!AX27),"",'In Process Calc.'!AX27)</f>
        <v/>
      </c>
      <c r="DI34" s="246" t="str">
        <f>IF(ISBLANK('In Process Calc.'!AY27),"",'In Process Calc.'!AY27)</f>
        <v/>
      </c>
      <c r="DJ34" s="246" t="str">
        <f>IF(ISBLANK('In Process Calc.'!AZ27),"",'In Process Calc.'!AZ27)</f>
        <v/>
      </c>
      <c r="DK34" s="246" t="str">
        <f>IF(ISBLANK('In Process Calc.'!BA27),"",'In Process Calc.'!BA27)</f>
        <v/>
      </c>
      <c r="DL34" s="246" t="str">
        <f>IF(ISBLANK('In Process Calc.'!BB27),"",'In Process Calc.'!BB27)</f>
        <v/>
      </c>
      <c r="DM34" s="246" t="str">
        <f>IF(ISBLANK('In Process Calc.'!BC27),"",'In Process Calc.'!BC27)</f>
        <v/>
      </c>
      <c r="DN34" s="246" t="str">
        <f>IF(ISBLANK('In Process Calc.'!BD27),"",'In Process Calc.'!BD27)</f>
        <v/>
      </c>
      <c r="DO34" s="246" t="str">
        <f>IF(ISBLANK('In Process Calc.'!BE27),"",'In Process Calc.'!BE27)</f>
        <v/>
      </c>
      <c r="DP34" s="246" t="str">
        <f>IF(ISBLANK('In Process Calc.'!BF27),"",'In Process Calc.'!BF27)</f>
        <v/>
      </c>
      <c r="DQ34" s="246" t="str">
        <f>IF(ISBLANK('In Process Calc.'!BG27),"",'In Process Calc.'!BG27)</f>
        <v/>
      </c>
      <c r="DR34" s="246" t="str">
        <f>IF(ISBLANK('In Process Calc.'!BH27),"",'In Process Calc.'!BH27)</f>
        <v/>
      </c>
      <c r="DS34" s="246" t="str">
        <f>IF(ISBLANK('In Process Calc.'!BI27),"",'In Process Calc.'!BI27)</f>
        <v/>
      </c>
      <c r="DT34" s="246" t="str">
        <f>IF(ISBLANK('In Process Calc.'!BJ27),"",'In Process Calc.'!BJ27)</f>
        <v/>
      </c>
      <c r="DU34" s="246" t="str">
        <f>IF(ISBLANK('In Process Calc.'!BK27),"",'In Process Calc.'!BK27)</f>
        <v/>
      </c>
      <c r="DV34" s="246" t="str">
        <f>IF(ISBLANK('In Process Calc.'!BL27),"",'In Process Calc.'!BL27)</f>
        <v/>
      </c>
      <c r="DW34" s="246" t="str">
        <f>IF(ISBLANK('In Process Calc.'!BM27),"",'In Process Calc.'!BM27)</f>
        <v/>
      </c>
      <c r="DX34" s="246" t="str">
        <f>IF(ISBLANK('In Process Calc.'!BN27),"",'In Process Calc.'!BN27)</f>
        <v/>
      </c>
      <c r="DY34" s="246" t="str">
        <f>IF(ISBLANK('In Process Calc.'!BO27),"",'In Process Calc.'!BO27)</f>
        <v/>
      </c>
      <c r="DZ34" s="246" t="str">
        <f>IF(ISBLANK('In Process Calc.'!BP27),"",'In Process Calc.'!BP27)</f>
        <v/>
      </c>
      <c r="EA34" s="246" t="str">
        <f>IF(ISBLANK('In Process Calc.'!BQ27),"",'In Process Calc.'!BQ27)</f>
        <v/>
      </c>
      <c r="EB34" s="246" t="str">
        <f>IF(ISBLANK('In Process Calc.'!BR27),"",'In Process Calc.'!BR27)</f>
        <v/>
      </c>
      <c r="EC34" s="246" t="str">
        <f>IF(ISBLANK('In Process Calc.'!BS27),"",'In Process Calc.'!BS27)</f>
        <v/>
      </c>
      <c r="ED34" s="246" t="str">
        <f>IF(ISBLANK('In Process Calc.'!BT27),"",'In Process Calc.'!BT27)</f>
        <v/>
      </c>
      <c r="EE34" s="246" t="str">
        <f>IF(ISBLANK('In Process Calc.'!BU27),"",'In Process Calc.'!BU27)</f>
        <v/>
      </c>
      <c r="EF34" s="246" t="str">
        <f>IF(ISBLANK('In Process Calc.'!BV27),"",'In Process Calc.'!BV27)</f>
        <v/>
      </c>
      <c r="EG34" s="246" t="str">
        <f>IF(ISBLANK('In Process Calc.'!BW27),"",'In Process Calc.'!BW27)</f>
        <v/>
      </c>
      <c r="EH34" s="246" t="str">
        <f>IF(ISBLANK('In Process Calc.'!BX27),"",'In Process Calc.'!BX27)</f>
        <v/>
      </c>
      <c r="EI34" s="246" t="str">
        <f>IF(ISBLANK('In Process Calc.'!BY27),"",'In Process Calc.'!BY27)</f>
        <v/>
      </c>
      <c r="EJ34" s="246" t="str">
        <f>IF(ISBLANK('In Process Calc.'!BZ27),"",'In Process Calc.'!BZ27)</f>
        <v/>
      </c>
      <c r="EK34" s="246">
        <f>IF(ISBLANK('Post Process Calc.'!A34),"",'Post Process Calc.'!A34)</f>
        <v>2.9693475425653078</v>
      </c>
      <c r="EL34" s="246" t="str">
        <f>IF(ISBLANK('Post Process Calc.'!B34),"",'Post Process Calc.'!B34)</f>
        <v/>
      </c>
      <c r="EM34" s="246">
        <f>IF(ISBLANK('Post Process Calc.'!C34),"",'Post Process Calc.'!C34)</f>
        <v>5.3163722799089069E-2</v>
      </c>
      <c r="EN34" s="246">
        <f>IF(ISBLANK('Post Process Calc.'!D34),"",'Post Process Calc.'!D34)</f>
        <v>-2.0324141040059555E-3</v>
      </c>
      <c r="EO34" s="246">
        <f>IF(ISBLANK('Post Process Calc.'!E34),"",'Post Process Calc.'!E34)</f>
        <v>2.2705553822515416E-4</v>
      </c>
      <c r="EP34" s="246">
        <f>IF(ISBLANK('Post Process Calc.'!F34),"",'Post Process Calc.'!F34)</f>
        <v>-2.1475723423434057E-4</v>
      </c>
      <c r="EQ34" s="246">
        <f>IF(ISBLANK('Post Process Calc.'!G34),"",'Post Process Calc.'!G34)</f>
        <v>9.2439304980824789E-3</v>
      </c>
      <c r="ER34" s="246" t="str">
        <f>IF(ISBLANK('Post Process Calc.'!H34),"",'Post Process Calc.'!H34)</f>
        <v/>
      </c>
      <c r="ES34" s="246" t="str">
        <f>IF(ISBLANK('Post Process Calc.'!I34),"",'Post Process Calc.'!I34)</f>
        <v/>
      </c>
      <c r="ET34" s="246" t="str">
        <f>IF(ISBLANK('Post Process Calc.'!J34),"",'Post Process Calc.'!J34)</f>
        <v/>
      </c>
      <c r="EU34" s="246" t="str">
        <f>IF(ISBLANK('Post Process Calc.'!K34),"",'Post Process Calc.'!K34)</f>
        <v/>
      </c>
      <c r="EV34" s="246" t="str">
        <f>IF(ISBLANK('Post Process Calc.'!L34),"",'Post Process Calc.'!L34)</f>
        <v/>
      </c>
      <c r="EW34" s="246" t="str">
        <f>IF(ISBLANK('Post Process Calc.'!M34),"",'Post Process Calc.'!M34)</f>
        <v/>
      </c>
      <c r="EX34" s="246" t="str">
        <f>IF(ISBLANK('Post Process Calc.'!N34),"",'Post Process Calc.'!N34)</f>
        <v/>
      </c>
      <c r="EY34" s="246" t="str">
        <f>IF(ISBLANK('Post Process Calc.'!O34),"",'Post Process Calc.'!O34)</f>
        <v/>
      </c>
      <c r="EZ34" s="246" t="str">
        <f>IF(ISBLANK('Post Process Calc.'!P34),"",'Post Process Calc.'!P34)</f>
        <v/>
      </c>
      <c r="FA34" s="246" t="str">
        <f>IF(ISBLANK('Post Process Calc.'!Q34),"",'Post Process Calc.'!Q34)</f>
        <v/>
      </c>
      <c r="FB34" s="246" t="str">
        <f>IF(ISBLANK('Post Process Calc.'!R34),"",'Post Process Calc.'!R34)</f>
        <v/>
      </c>
      <c r="FC34" s="246" t="str">
        <f>IF(ISBLANK('Post Process Calc.'!S34),"",'Post Process Calc.'!S34)</f>
        <v/>
      </c>
      <c r="FD34" s="246" t="str">
        <f>IF(ISBLANK('Post Process Calc.'!T34),"",'Post Process Calc.'!T34)</f>
        <v/>
      </c>
      <c r="FE34" s="246" t="str">
        <f>IF(ISBLANK('Post Process Calc.'!U34),"",'Post Process Calc.'!U34)</f>
        <v/>
      </c>
      <c r="FF34" s="246" t="str">
        <f>IF(ISBLANK('Post Process Calc.'!V34),"",'Post Process Calc.'!V34)</f>
        <v/>
      </c>
      <c r="FG34" s="246" t="str">
        <f>IF(ISBLANK('Post Process Calc.'!W34),"",'Post Process Calc.'!W34)</f>
        <v/>
      </c>
      <c r="FH34" s="246" t="str">
        <f>IF(ISBLANK('Post Process Calc.'!X34),"",'Post Process Calc.'!X34)</f>
        <v/>
      </c>
      <c r="FI34" s="246" t="str">
        <f>IF(ISBLANK('Post Process Calc.'!Y34),"",'Post Process Calc.'!Y34)</f>
        <v/>
      </c>
      <c r="FJ34" s="246" t="str">
        <f>IF(ISBLANK('Post Process Calc.'!Z34),"",'Post Process Calc.'!Z34)</f>
        <v/>
      </c>
      <c r="FK34" s="246" t="str">
        <f>IF(ISBLANK('Post Process Calc.'!AA34),"",'Post Process Calc.'!AA34)</f>
        <v/>
      </c>
      <c r="FL34" s="246" t="str">
        <f>IF(ISBLANK('Post Process Calc.'!AB34),"",'Post Process Calc.'!AB34)</f>
        <v/>
      </c>
      <c r="FM34" s="246" t="str">
        <f>IF(ISBLANK('Post Process Calc.'!AC34),"",'Post Process Calc.'!AC34)</f>
        <v/>
      </c>
      <c r="FN34" s="246" t="str">
        <f>IF(ISBLANK('Post Process Calc.'!AD34),"",'Post Process Calc.'!AD34)</f>
        <v/>
      </c>
      <c r="FO34" s="246" t="str">
        <f>IF(ISBLANK('Post Process Calc.'!AE34),"",'Post Process Calc.'!AE34)</f>
        <v/>
      </c>
      <c r="FP34" s="246" t="str">
        <f>IF(ISBLANK('Post Process Calc.'!AF34),"",'Post Process Calc.'!AF34)</f>
        <v/>
      </c>
      <c r="FQ34" s="246" t="str">
        <f>IF(ISBLANK('Post Process Calc.'!AG34),"",'Post Process Calc.'!AG34)</f>
        <v/>
      </c>
      <c r="FR34" s="246" t="str">
        <f>IF(ISBLANK('Post Process Calc.'!AH34),"",'Post Process Calc.'!AH34)</f>
        <v/>
      </c>
      <c r="FS34" s="246" t="str">
        <f>IF(ISBLANK('Post Process Calc.'!AI34),"",'Post Process Calc.'!AI34)</f>
        <v/>
      </c>
    </row>
    <row r="35" spans="1:175" x14ac:dyDescent="0.15">
      <c r="A35" s="241" t="str">
        <f>IF('Measured Data'!B28&lt;&gt;0,'Measured Data'!$B$1,"")</f>
        <v/>
      </c>
      <c r="B35" s="241" t="str">
        <f>IF(ISBLANK('Measured Data'!A28),"",'Measured Data'!A28)</f>
        <v/>
      </c>
      <c r="C35" s="248" t="str">
        <f>IF(ISBLANK('Measured Data'!B28),"",'Measured Data'!B28)</f>
        <v/>
      </c>
      <c r="D35" s="249" t="str">
        <f>IF(ISBLANK('Measured Data'!C28),"",'Measured Data'!C28)</f>
        <v/>
      </c>
      <c r="E35" s="241" t="str">
        <f>IF(ISBLANK('Measured Data'!D28),"",'Measured Data'!D28)</f>
        <v/>
      </c>
      <c r="F35" s="241" t="str">
        <f>IF(ISBLANK('Measured Data'!E28),"",'Measured Data'!E28)</f>
        <v/>
      </c>
      <c r="G35" s="241" t="str">
        <f>IF(ISBLANK('Measured Data'!G28),"",'Measured Data'!G28)</f>
        <v/>
      </c>
      <c r="H35" s="241" t="str">
        <f>IF(ISBLANK('Measured Data'!H28),"",'Measured Data'!H28)</f>
        <v/>
      </c>
      <c r="I35" s="241" t="str">
        <f>IF(ISBLANK('Measured Data'!I28),"",'Measured Data'!I28)</f>
        <v/>
      </c>
      <c r="J35" s="241" t="str">
        <f>IF(ISBLANK('Measured Data'!J28),"",'Measured Data'!J28)</f>
        <v/>
      </c>
      <c r="K35" s="241" t="str">
        <f>IF(ISBLANK('Measured Data'!K28),"",'Measured Data'!K28)</f>
        <v/>
      </c>
      <c r="L35" s="241" t="str">
        <f>IF(ISBLANK('Measured Data'!L28),"",'Measured Data'!L28)</f>
        <v/>
      </c>
      <c r="M35" s="241" t="str">
        <f>IF(ISBLANK('Measured Data'!M28),"",'Measured Data'!M28)</f>
        <v/>
      </c>
      <c r="N35" s="241" t="str">
        <f>IF(ISBLANK('Measured Data'!N28),"",'Measured Data'!N28)</f>
        <v/>
      </c>
      <c r="O35" s="241" t="str">
        <f>IF(ISBLANK('Measured Data'!O28),"",'Measured Data'!O28)</f>
        <v/>
      </c>
      <c r="P35" s="241" t="str">
        <f>IF(ISBLANK('Measured Data'!P28),"",'Measured Data'!P28)</f>
        <v/>
      </c>
      <c r="Q35" s="241" t="str">
        <f>IF(ISBLANK('Measured Data'!Q28),"",'Measured Data'!Q28)</f>
        <v/>
      </c>
      <c r="R35" s="241" t="str">
        <f>IF(ISBLANK('Measured Data'!R28),"",'Measured Data'!R28)</f>
        <v/>
      </c>
      <c r="S35" s="241" t="str">
        <f>IF(ISBLANK('Measured Data'!S28),"",'Measured Data'!S28)</f>
        <v/>
      </c>
      <c r="T35" s="241" t="str">
        <f>IF(ISBLANK('Measured Data'!T28),"",'Measured Data'!T28)</f>
        <v/>
      </c>
      <c r="U35" s="241" t="str">
        <f>IF(ISBLANK('Measured Data'!U28),"",'Measured Data'!U28)</f>
        <v/>
      </c>
      <c r="V35" s="241" t="str">
        <f>IF(ISBLANK('Measured Data'!V28),"",'Measured Data'!V28)</f>
        <v/>
      </c>
      <c r="W35" s="241" t="str">
        <f>IF(ISBLANK('Measured Data'!W28),"",'Measured Data'!W28)</f>
        <v/>
      </c>
      <c r="X35" s="241" t="str">
        <f>IF(ISBLANK('Measured Data'!X28),"",'Measured Data'!X28)</f>
        <v/>
      </c>
      <c r="Y35" s="241" t="str">
        <f>IF(ISBLANK('Measured Data'!Y28),"",'Measured Data'!Y28)</f>
        <v/>
      </c>
      <c r="Z35" s="241" t="str">
        <f>IF(ISBLANK('Measured Data'!Z28),"",'Measured Data'!Z28)</f>
        <v/>
      </c>
      <c r="AA35" s="241" t="str">
        <f>IF(ISBLANK('Measured Data'!AA28),"",'Measured Data'!AA28)</f>
        <v/>
      </c>
      <c r="AB35" s="241" t="str">
        <f>IF(ISBLANK('Measured Data'!AB28),"",'Measured Data'!AB28)</f>
        <v/>
      </c>
      <c r="AC35" s="241" t="str">
        <f>IF(ISBLANK('Measured Data'!AC28),"",'Measured Data'!AC28)</f>
        <v/>
      </c>
      <c r="AD35" s="241" t="str">
        <f>IF(ISBLANK('Measured Data'!AD28),"",'Measured Data'!AD28)</f>
        <v/>
      </c>
      <c r="AE35" s="241" t="str">
        <f>IF(ISBLANK('Measured Data'!AE28),"",'Measured Data'!AE28)</f>
        <v/>
      </c>
      <c r="AF35" s="241" t="str">
        <f>IF(ISBLANK('Measured Data'!AF28),"",'Measured Data'!AF28)</f>
        <v/>
      </c>
      <c r="AG35" s="241" t="str">
        <f>IF(ISBLANK('Measured Data'!AG28),"",'Measured Data'!AG28)</f>
        <v/>
      </c>
      <c r="AH35" s="241" t="str">
        <f>IF(ISBLANK('Measured Data'!AH28),"",'Measured Data'!AH28)</f>
        <v/>
      </c>
      <c r="AI35" s="241" t="str">
        <f>IF(ISBLANK('Measured Data'!AI28),"",'Measured Data'!AI28)</f>
        <v/>
      </c>
      <c r="AJ35" s="241" t="str">
        <f>IF(ISBLANK('Measured Data'!AJ28),"",'Measured Data'!AJ28)</f>
        <v/>
      </c>
      <c r="AK35" s="241" t="str">
        <f>IF(ISBLANK('Measured Data'!AK28),"",'Measured Data'!AK28)</f>
        <v/>
      </c>
      <c r="AL35" s="241" t="str">
        <f>IF(ISBLANK('Measured Data'!AL28),"",'Measured Data'!AL28)</f>
        <v/>
      </c>
      <c r="AM35" s="241" t="str">
        <f>IF(ISBLANK('Measured Data'!AM28),"",'Measured Data'!AM28)</f>
        <v/>
      </c>
      <c r="AN35" s="241" t="str">
        <f>IF(ISBLANK('Measured Data'!AN28),"",'Measured Data'!AN28)</f>
        <v/>
      </c>
      <c r="AO35" s="241" t="str">
        <f>IF(ISBLANK('Measured Data'!AO28),"",'Measured Data'!AO28)</f>
        <v/>
      </c>
      <c r="AP35" s="241" t="str">
        <f>IF(ISBLANK('Measured Data'!AP28),"",'Measured Data'!AP28)</f>
        <v/>
      </c>
      <c r="AQ35" s="241" t="str">
        <f>IF(ISBLANK('Measured Data'!AQ28),"",'Measured Data'!AQ28)</f>
        <v/>
      </c>
      <c r="AR35" s="241" t="str">
        <f>IF(ISBLANK('Measured Data'!AR28),"",'Measured Data'!AR28)</f>
        <v/>
      </c>
      <c r="AS35" s="241" t="str">
        <f>IF(ISBLANK('Measured Data'!AS28),"",'Measured Data'!AS28)</f>
        <v/>
      </c>
      <c r="AT35" s="241" t="str">
        <f>IF(ISBLANK('Measured Data'!AT28),"",'Measured Data'!AT28)</f>
        <v/>
      </c>
      <c r="AU35" s="241" t="str">
        <f>IF(ISBLANK('Measured Data'!AU28),"",'Measured Data'!AU28)</f>
        <v/>
      </c>
      <c r="AV35" s="241" t="str">
        <f>IF(ISBLANK('Measured Data'!AV28),"",'Measured Data'!AV28)</f>
        <v/>
      </c>
      <c r="AW35" s="241" t="str">
        <f>IF(ISBLANK('Measured Data'!AW28),"",'Measured Data'!AW28)</f>
        <v/>
      </c>
      <c r="AX35" s="241" t="str">
        <f>IF(ISBLANK('Measured Data'!AX28),"",'Measured Data'!AX28)</f>
        <v/>
      </c>
      <c r="AY35" s="241" t="str">
        <f>IF(ISBLANK('Measured Data'!AY28),"",'Measured Data'!AY28)</f>
        <v/>
      </c>
      <c r="AZ35" s="241" t="str">
        <f>IF(ISBLANK('Measured Data'!AZ28),"",'Measured Data'!AZ28)</f>
        <v/>
      </c>
      <c r="BA35" s="241" t="str">
        <f>IF(ISBLANK('Measured Data'!BA28),"",'Measured Data'!BA28)</f>
        <v/>
      </c>
      <c r="BB35" s="241" t="str">
        <f>IF(ISBLANK('Measured Data'!BB28),"",'Measured Data'!BB28)</f>
        <v/>
      </c>
      <c r="BC35" s="241" t="str">
        <f>IF(ISBLANK('Measured Data'!BC28),"",'Measured Data'!BC28)</f>
        <v/>
      </c>
      <c r="BD35" s="241" t="str">
        <f>IF(ISBLANK('Measured Data'!BD28),"",'Measured Data'!BD28)</f>
        <v/>
      </c>
      <c r="BE35" s="241" t="str">
        <f>IF(ISBLANK('Measured Data'!BE28),"",'Measured Data'!BE28)</f>
        <v/>
      </c>
      <c r="BF35" s="241" t="str">
        <f>IF(ISBLANK('Measured Data'!BF28),"",'Measured Data'!BF28)</f>
        <v/>
      </c>
      <c r="BG35" s="241" t="str">
        <f>IF(ISBLANK('Measured Data'!BG28),"",'Measured Data'!BG28)</f>
        <v/>
      </c>
      <c r="BH35" s="241" t="str">
        <f>IF(ISBLANK('Measured Data'!BH28),"",'Measured Data'!BH28)</f>
        <v/>
      </c>
      <c r="BI35" s="241" t="str">
        <f>IF(ISBLANK('Measured Data'!BI28),"",'Measured Data'!BI28)</f>
        <v/>
      </c>
      <c r="BJ35" s="241" t="str">
        <f>IF(ISBLANK('Measured Data'!BJ28),"",'Measured Data'!BJ28)</f>
        <v/>
      </c>
      <c r="BK35" s="241" t="str">
        <f>IF(ISBLANK('Measured Data'!BK28),"",'Measured Data'!BK28)</f>
        <v/>
      </c>
      <c r="BL35" s="241" t="str">
        <f>IF(ISBLANK('Measured Data'!BL28),"",'Measured Data'!BL28)</f>
        <v/>
      </c>
      <c r="BM35" s="241" t="str">
        <f>IF(ISBLANK('Measured Data'!BM28),"",'Measured Data'!BM28)</f>
        <v/>
      </c>
      <c r="BN35" s="241" t="str">
        <f>IF(ISBLANK('In Process Calc.'!B28),"",ROUND('In Process Calc.'!B28,2))</f>
        <v/>
      </c>
      <c r="BO35" s="241" t="str">
        <f>IF(ISBLANK('In Process Calc.'!C28),"",ROUND('In Process Calc.'!C28,2))</f>
        <v/>
      </c>
      <c r="BP35" s="241" t="str">
        <f>IF(ISBLANK('In Process Calc.'!D28),"",'In Process Calc.'!D28)</f>
        <v/>
      </c>
      <c r="BQ35" s="241" t="str">
        <f>IF(ISBLANK('In Process Calc.'!E28),"",'In Process Calc.'!E28)</f>
        <v/>
      </c>
      <c r="BR35" s="241" t="str">
        <f>IF(ISBLANK('In Process Calc.'!G28),"",'In Process Calc.'!G28)</f>
        <v/>
      </c>
      <c r="BS35" s="241" t="str">
        <f>IF(ISBLANK('In Process Calc.'!I28),"",'In Process Calc.'!I28)</f>
        <v/>
      </c>
      <c r="BT35" s="241" t="str">
        <f>IF(ISBLANK('In Process Calc.'!J28),"",'In Process Calc.'!J28)</f>
        <v/>
      </c>
      <c r="BU35" s="241" t="str">
        <f>IF(ISBLANK('In Process Calc.'!K28),"",'In Process Calc.'!K28)</f>
        <v/>
      </c>
      <c r="BV35" s="246" t="str">
        <f>IF(ISBLANK('In Process Calc.'!L28),"",'In Process Calc.'!L28)</f>
        <v/>
      </c>
      <c r="BW35" s="246" t="str">
        <f>IF(ISBLANK('In Process Calc.'!M28),"",'In Process Calc.'!M28)</f>
        <v/>
      </c>
      <c r="BX35" s="246" t="str">
        <f>IF(ISBLANK('In Process Calc.'!N28),"",'In Process Calc.'!N28)</f>
        <v/>
      </c>
      <c r="BY35" s="246" t="str">
        <f>IF(ISBLANK('In Process Calc.'!O28),"",'In Process Calc.'!O28)</f>
        <v/>
      </c>
      <c r="BZ35" s="246" t="str">
        <f>IF(ISBLANK('In Process Calc.'!P28),"",'In Process Calc.'!P28)</f>
        <v/>
      </c>
      <c r="CA35" s="246" t="str">
        <f>IF(ISBLANK('In Process Calc.'!Q28),"",'In Process Calc.'!Q28)</f>
        <v/>
      </c>
      <c r="CB35" s="246" t="str">
        <f>IF(ISBLANK('In Process Calc.'!R28),"",'In Process Calc.'!R28)</f>
        <v/>
      </c>
      <c r="CC35" s="246" t="str">
        <f>IF(ISBLANK('In Process Calc.'!S28),"",'In Process Calc.'!S28)</f>
        <v/>
      </c>
      <c r="CD35" s="246" t="str">
        <f>IF(ISBLANK('In Process Calc.'!T28),"",'In Process Calc.'!T28)</f>
        <v/>
      </c>
      <c r="CE35" s="246" t="str">
        <f>IF(ISBLANK('In Process Calc.'!U28),"",'In Process Calc.'!U28)</f>
        <v/>
      </c>
      <c r="CF35" s="246" t="str">
        <f>IF(ISBLANK('In Process Calc.'!V28),"",'In Process Calc.'!V28)</f>
        <v/>
      </c>
      <c r="CG35" s="246" t="str">
        <f>IF(ISBLANK('In Process Calc.'!W28),"",'In Process Calc.'!W28)</f>
        <v/>
      </c>
      <c r="CH35" s="246" t="str">
        <f>IF(ISBLANK('In Process Calc.'!X28),"",'In Process Calc.'!X28)</f>
        <v/>
      </c>
      <c r="CI35" s="246" t="str">
        <f>IF(ISBLANK('In Process Calc.'!Y28),"",'In Process Calc.'!Y28)</f>
        <v/>
      </c>
      <c r="CJ35" s="246" t="str">
        <f>IF(ISBLANK('In Process Calc.'!Z28),"",'In Process Calc.'!Z28)</f>
        <v/>
      </c>
      <c r="CK35" s="246" t="str">
        <f>IF(ISBLANK('In Process Calc.'!AA28),"",'In Process Calc.'!AA28)</f>
        <v/>
      </c>
      <c r="CL35" s="246" t="str">
        <f>IF(ISBLANK('In Process Calc.'!AB28),"",'In Process Calc.'!AB28)</f>
        <v/>
      </c>
      <c r="CM35" s="246" t="str">
        <f>IF(ISBLANK('In Process Calc.'!AC28),"",'In Process Calc.'!AC28)</f>
        <v/>
      </c>
      <c r="CN35" s="246" t="str">
        <f>IF(ISBLANK('In Process Calc.'!AD28),"",'In Process Calc.'!AD28)</f>
        <v/>
      </c>
      <c r="CO35" s="246" t="str">
        <f>IF(ISBLANK('In Process Calc.'!AE28),"",'In Process Calc.'!AE28)</f>
        <v/>
      </c>
      <c r="CP35" s="246" t="str">
        <f>IF(ISBLANK('In Process Calc.'!AF28),"",'In Process Calc.'!AF28)</f>
        <v/>
      </c>
      <c r="CQ35" s="246" t="str">
        <f>IF(ISBLANK('In Process Calc.'!AG28),"",'In Process Calc.'!AG28)</f>
        <v/>
      </c>
      <c r="CR35" s="246" t="str">
        <f>IF(ISBLANK('In Process Calc.'!AH28),"",'In Process Calc.'!AH28)</f>
        <v/>
      </c>
      <c r="CS35" s="246" t="str">
        <f>IF(ISBLANK('In Process Calc.'!AI28),"",'In Process Calc.'!AI28)</f>
        <v/>
      </c>
      <c r="CT35" s="246" t="str">
        <f>IF(ISBLANK('In Process Calc.'!AJ28),"",'In Process Calc.'!AJ28)</f>
        <v/>
      </c>
      <c r="CU35" s="246" t="str">
        <f>IF(ISBLANK('In Process Calc.'!AK28),"",'In Process Calc.'!AK28)</f>
        <v/>
      </c>
      <c r="CV35" s="246" t="str">
        <f>IF(ISBLANK('In Process Calc.'!AL28),"",'In Process Calc.'!AL28)</f>
        <v/>
      </c>
      <c r="CW35" s="246" t="str">
        <f>IF(ISBLANK('In Process Calc.'!AM28),"",'In Process Calc.'!AM28)</f>
        <v/>
      </c>
      <c r="CX35" s="246" t="str">
        <f>IF(ISBLANK('In Process Calc.'!AN28),"",'In Process Calc.'!AN28)</f>
        <v/>
      </c>
      <c r="CY35" s="246" t="str">
        <f>IF(ISBLANK('In Process Calc.'!AO28),"",'In Process Calc.'!AO28)</f>
        <v/>
      </c>
      <c r="CZ35" s="246" t="str">
        <f>IF(ISBLANK('In Process Calc.'!AP28),"",'In Process Calc.'!AP28)</f>
        <v/>
      </c>
      <c r="DA35" s="246" t="str">
        <f>IF(ISBLANK('In Process Calc.'!AQ28),"",'In Process Calc.'!AQ28)</f>
        <v/>
      </c>
      <c r="DB35" s="246" t="str">
        <f>IF(ISBLANK('In Process Calc.'!AR28),"",'In Process Calc.'!AR28)</f>
        <v/>
      </c>
      <c r="DC35" s="246" t="str">
        <f>IF(ISBLANK('In Process Calc.'!AS28),"",'In Process Calc.'!AS28)</f>
        <v/>
      </c>
      <c r="DD35" s="246" t="str">
        <f>IF(ISBLANK('In Process Calc.'!AT28),"",'In Process Calc.'!AT28)</f>
        <v/>
      </c>
      <c r="DE35" s="246" t="str">
        <f>IF(ISBLANK('In Process Calc.'!AU28),"",'In Process Calc.'!AU28)</f>
        <v/>
      </c>
      <c r="DF35" s="246" t="str">
        <f>IF(ISBLANK('In Process Calc.'!AV28),"",'In Process Calc.'!AV28)</f>
        <v/>
      </c>
      <c r="DG35" s="246" t="str">
        <f>IF(ISBLANK('In Process Calc.'!AW28),"",'In Process Calc.'!AW28)</f>
        <v/>
      </c>
      <c r="DH35" s="246" t="str">
        <f>IF(ISBLANK('In Process Calc.'!AX28),"",'In Process Calc.'!AX28)</f>
        <v/>
      </c>
      <c r="DI35" s="246" t="str">
        <f>IF(ISBLANK('In Process Calc.'!AY28),"",'In Process Calc.'!AY28)</f>
        <v/>
      </c>
      <c r="DJ35" s="246" t="str">
        <f>IF(ISBLANK('In Process Calc.'!AZ28),"",'In Process Calc.'!AZ28)</f>
        <v/>
      </c>
      <c r="DK35" s="246" t="str">
        <f>IF(ISBLANK('In Process Calc.'!BA28),"",'In Process Calc.'!BA28)</f>
        <v/>
      </c>
      <c r="DL35" s="246" t="str">
        <f>IF(ISBLANK('In Process Calc.'!BB28),"",'In Process Calc.'!BB28)</f>
        <v/>
      </c>
      <c r="DM35" s="246" t="str">
        <f>IF(ISBLANK('In Process Calc.'!BC28),"",'In Process Calc.'!BC28)</f>
        <v/>
      </c>
      <c r="DN35" s="246" t="str">
        <f>IF(ISBLANK('In Process Calc.'!BD28),"",'In Process Calc.'!BD28)</f>
        <v/>
      </c>
      <c r="DO35" s="246" t="str">
        <f>IF(ISBLANK('In Process Calc.'!BE28),"",'In Process Calc.'!BE28)</f>
        <v/>
      </c>
      <c r="DP35" s="246" t="str">
        <f>IF(ISBLANK('In Process Calc.'!BF28),"",'In Process Calc.'!BF28)</f>
        <v/>
      </c>
      <c r="DQ35" s="246" t="str">
        <f>IF(ISBLANK('In Process Calc.'!BG28),"",'In Process Calc.'!BG28)</f>
        <v/>
      </c>
      <c r="DR35" s="246" t="str">
        <f>IF(ISBLANK('In Process Calc.'!BH28),"",'In Process Calc.'!BH28)</f>
        <v/>
      </c>
      <c r="DS35" s="246" t="str">
        <f>IF(ISBLANK('In Process Calc.'!BI28),"",'In Process Calc.'!BI28)</f>
        <v/>
      </c>
      <c r="DT35" s="246" t="str">
        <f>IF(ISBLANK('In Process Calc.'!BJ28),"",'In Process Calc.'!BJ28)</f>
        <v/>
      </c>
      <c r="DU35" s="246" t="str">
        <f>IF(ISBLANK('In Process Calc.'!BK28),"",'In Process Calc.'!BK28)</f>
        <v/>
      </c>
      <c r="DV35" s="246" t="str">
        <f>IF(ISBLANK('In Process Calc.'!BL28),"",'In Process Calc.'!BL28)</f>
        <v/>
      </c>
      <c r="DW35" s="246" t="str">
        <f>IF(ISBLANK('In Process Calc.'!BM28),"",'In Process Calc.'!BM28)</f>
        <v/>
      </c>
      <c r="DX35" s="246" t="str">
        <f>IF(ISBLANK('In Process Calc.'!BN28),"",'In Process Calc.'!BN28)</f>
        <v/>
      </c>
      <c r="DY35" s="246" t="str">
        <f>IF(ISBLANK('In Process Calc.'!BO28),"",'In Process Calc.'!BO28)</f>
        <v/>
      </c>
      <c r="DZ35" s="246" t="str">
        <f>IF(ISBLANK('In Process Calc.'!BP28),"",'In Process Calc.'!BP28)</f>
        <v/>
      </c>
      <c r="EA35" s="246" t="str">
        <f>IF(ISBLANK('In Process Calc.'!BQ28),"",'In Process Calc.'!BQ28)</f>
        <v/>
      </c>
      <c r="EB35" s="246" t="str">
        <f>IF(ISBLANK('In Process Calc.'!BR28),"",'In Process Calc.'!BR28)</f>
        <v/>
      </c>
      <c r="EC35" s="246" t="str">
        <f>IF(ISBLANK('In Process Calc.'!BS28),"",'In Process Calc.'!BS28)</f>
        <v/>
      </c>
      <c r="ED35" s="246" t="str">
        <f>IF(ISBLANK('In Process Calc.'!BT28),"",'In Process Calc.'!BT28)</f>
        <v/>
      </c>
      <c r="EE35" s="246" t="str">
        <f>IF(ISBLANK('In Process Calc.'!BU28),"",'In Process Calc.'!BU28)</f>
        <v/>
      </c>
      <c r="EF35" s="246" t="str">
        <f>IF(ISBLANK('In Process Calc.'!BV28),"",'In Process Calc.'!BV28)</f>
        <v/>
      </c>
      <c r="EG35" s="246" t="str">
        <f>IF(ISBLANK('In Process Calc.'!BW28),"",'In Process Calc.'!BW28)</f>
        <v/>
      </c>
      <c r="EH35" s="246" t="str">
        <f>IF(ISBLANK('In Process Calc.'!BX28),"",'In Process Calc.'!BX28)</f>
        <v/>
      </c>
      <c r="EI35" s="246" t="str">
        <f>IF(ISBLANK('In Process Calc.'!BY28),"",'In Process Calc.'!BY28)</f>
        <v/>
      </c>
      <c r="EJ35" s="246" t="str">
        <f>IF(ISBLANK('In Process Calc.'!BZ28),"",'In Process Calc.'!BZ28)</f>
        <v/>
      </c>
      <c r="EK35" s="246">
        <f>IF(ISBLANK('Post Process Calc.'!A35),"",'Post Process Calc.'!A35)</f>
        <v>2.8425190850431825</v>
      </c>
      <c r="EL35" s="246" t="str">
        <f>IF(ISBLANK('Post Process Calc.'!B35),"",'Post Process Calc.'!B35)</f>
        <v/>
      </c>
      <c r="EM35" s="246">
        <f>IF(ISBLANK('Post Process Calc.'!C35),"",'Post Process Calc.'!C35)</f>
        <v>5.4423717028362989E-2</v>
      </c>
      <c r="EN35" s="246">
        <f>IF(ISBLANK('Post Process Calc.'!D35),"",'Post Process Calc.'!D35)</f>
        <v>-5.170706248673676E-3</v>
      </c>
      <c r="EO35" s="246">
        <f>IF(ISBLANK('Post Process Calc.'!E35),"",'Post Process Calc.'!E35)</f>
        <v>4.1308758679200835E-4</v>
      </c>
      <c r="EP35" s="246">
        <f>IF(ISBLANK('Post Process Calc.'!F35),"",'Post Process Calc.'!F35)</f>
        <v>1.6393792366376431E-3</v>
      </c>
      <c r="EQ35" s="246">
        <f>IF(ISBLANK('Post Process Calc.'!G35),"",'Post Process Calc.'!G35)</f>
        <v>7.5376048209010371E-3</v>
      </c>
      <c r="ER35" s="246" t="str">
        <f>IF(ISBLANK('Post Process Calc.'!H35),"",'Post Process Calc.'!H35)</f>
        <v/>
      </c>
      <c r="ES35" s="246" t="str">
        <f>IF(ISBLANK('Post Process Calc.'!I35),"",'Post Process Calc.'!I35)</f>
        <v/>
      </c>
      <c r="ET35" s="246" t="str">
        <f>IF(ISBLANK('Post Process Calc.'!J35),"",'Post Process Calc.'!J35)</f>
        <v/>
      </c>
      <c r="EU35" s="246" t="str">
        <f>IF(ISBLANK('Post Process Calc.'!K35),"",'Post Process Calc.'!K35)</f>
        <v/>
      </c>
      <c r="EV35" s="246" t="str">
        <f>IF(ISBLANK('Post Process Calc.'!L35),"",'Post Process Calc.'!L35)</f>
        <v/>
      </c>
      <c r="EW35" s="246" t="str">
        <f>IF(ISBLANK('Post Process Calc.'!M35),"",'Post Process Calc.'!M35)</f>
        <v/>
      </c>
      <c r="EX35" s="246" t="str">
        <f>IF(ISBLANK('Post Process Calc.'!N35),"",'Post Process Calc.'!N35)</f>
        <v/>
      </c>
      <c r="EY35" s="246" t="str">
        <f>IF(ISBLANK('Post Process Calc.'!O35),"",'Post Process Calc.'!O35)</f>
        <v/>
      </c>
      <c r="EZ35" s="246" t="str">
        <f>IF(ISBLANK('Post Process Calc.'!P35),"",'Post Process Calc.'!P35)</f>
        <v/>
      </c>
      <c r="FA35" s="246" t="str">
        <f>IF(ISBLANK('Post Process Calc.'!Q35),"",'Post Process Calc.'!Q35)</f>
        <v/>
      </c>
      <c r="FB35" s="246" t="str">
        <f>IF(ISBLANK('Post Process Calc.'!R35),"",'Post Process Calc.'!R35)</f>
        <v/>
      </c>
      <c r="FC35" s="246" t="str">
        <f>IF(ISBLANK('Post Process Calc.'!S35),"",'Post Process Calc.'!S35)</f>
        <v/>
      </c>
      <c r="FD35" s="246" t="str">
        <f>IF(ISBLANK('Post Process Calc.'!T35),"",'Post Process Calc.'!T35)</f>
        <v/>
      </c>
      <c r="FE35" s="246" t="str">
        <f>IF(ISBLANK('Post Process Calc.'!U35),"",'Post Process Calc.'!U35)</f>
        <v/>
      </c>
      <c r="FF35" s="246" t="str">
        <f>IF(ISBLANK('Post Process Calc.'!V35),"",'Post Process Calc.'!V35)</f>
        <v/>
      </c>
      <c r="FG35" s="246" t="str">
        <f>IF(ISBLANK('Post Process Calc.'!W35),"",'Post Process Calc.'!W35)</f>
        <v/>
      </c>
      <c r="FH35" s="246" t="str">
        <f>IF(ISBLANK('Post Process Calc.'!X35),"",'Post Process Calc.'!X35)</f>
        <v/>
      </c>
      <c r="FI35" s="246" t="str">
        <f>IF(ISBLANK('Post Process Calc.'!Y35),"",'Post Process Calc.'!Y35)</f>
        <v/>
      </c>
      <c r="FJ35" s="246" t="str">
        <f>IF(ISBLANK('Post Process Calc.'!Z35),"",'Post Process Calc.'!Z35)</f>
        <v/>
      </c>
      <c r="FK35" s="246" t="str">
        <f>IF(ISBLANK('Post Process Calc.'!AA35),"",'Post Process Calc.'!AA35)</f>
        <v/>
      </c>
      <c r="FL35" s="246" t="str">
        <f>IF(ISBLANK('Post Process Calc.'!AB35),"",'Post Process Calc.'!AB35)</f>
        <v/>
      </c>
      <c r="FM35" s="246" t="str">
        <f>IF(ISBLANK('Post Process Calc.'!AC35),"",'Post Process Calc.'!AC35)</f>
        <v/>
      </c>
      <c r="FN35" s="246" t="str">
        <f>IF(ISBLANK('Post Process Calc.'!AD35),"",'Post Process Calc.'!AD35)</f>
        <v/>
      </c>
      <c r="FO35" s="246" t="str">
        <f>IF(ISBLANK('Post Process Calc.'!AE35),"",'Post Process Calc.'!AE35)</f>
        <v/>
      </c>
      <c r="FP35" s="246" t="str">
        <f>IF(ISBLANK('Post Process Calc.'!AF35),"",'Post Process Calc.'!AF35)</f>
        <v/>
      </c>
      <c r="FQ35" s="246" t="str">
        <f>IF(ISBLANK('Post Process Calc.'!AG35),"",'Post Process Calc.'!AG35)</f>
        <v/>
      </c>
      <c r="FR35" s="246" t="str">
        <f>IF(ISBLANK('Post Process Calc.'!AH35),"",'Post Process Calc.'!AH35)</f>
        <v/>
      </c>
      <c r="FS35" s="246" t="str">
        <f>IF(ISBLANK('Post Process Calc.'!AI35),"",'Post Process Calc.'!AI35)</f>
        <v/>
      </c>
    </row>
    <row r="36" spans="1:175" x14ac:dyDescent="0.15">
      <c r="A36" s="241" t="str">
        <f>IF('Measured Data'!B29&lt;&gt;0,'Measured Data'!$B$1,"")</f>
        <v/>
      </c>
      <c r="B36" s="241" t="str">
        <f>IF(ISBLANK('Measured Data'!A29),"",'Measured Data'!A29)</f>
        <v/>
      </c>
      <c r="C36" s="248" t="str">
        <f>IF(ISBLANK('Measured Data'!B29),"",'Measured Data'!B29)</f>
        <v/>
      </c>
      <c r="D36" s="249" t="str">
        <f>IF(ISBLANK('Measured Data'!C29),"",'Measured Data'!C29)</f>
        <v/>
      </c>
      <c r="E36" s="241" t="str">
        <f>IF(ISBLANK('Measured Data'!D29),"",'Measured Data'!D29)</f>
        <v/>
      </c>
      <c r="F36" s="241" t="str">
        <f>IF(ISBLANK('Measured Data'!E29),"",'Measured Data'!E29)</f>
        <v/>
      </c>
      <c r="G36" s="241" t="str">
        <f>IF(ISBLANK('Measured Data'!G29),"",'Measured Data'!G29)</f>
        <v/>
      </c>
      <c r="H36" s="241" t="str">
        <f>IF(ISBLANK('Measured Data'!H29),"",'Measured Data'!H29)</f>
        <v/>
      </c>
      <c r="I36" s="241" t="str">
        <f>IF(ISBLANK('Measured Data'!I29),"",'Measured Data'!I29)</f>
        <v/>
      </c>
      <c r="J36" s="241" t="str">
        <f>IF(ISBLANK('Measured Data'!J29),"",'Measured Data'!J29)</f>
        <v/>
      </c>
      <c r="K36" s="241" t="str">
        <f>IF(ISBLANK('Measured Data'!K29),"",'Measured Data'!K29)</f>
        <v/>
      </c>
      <c r="L36" s="241" t="str">
        <f>IF(ISBLANK('Measured Data'!L29),"",'Measured Data'!L29)</f>
        <v/>
      </c>
      <c r="M36" s="241" t="str">
        <f>IF(ISBLANK('Measured Data'!M29),"",'Measured Data'!M29)</f>
        <v/>
      </c>
      <c r="N36" s="241" t="str">
        <f>IF(ISBLANK('Measured Data'!N29),"",'Measured Data'!N29)</f>
        <v/>
      </c>
      <c r="O36" s="241" t="str">
        <f>IF(ISBLANK('Measured Data'!O29),"",'Measured Data'!O29)</f>
        <v/>
      </c>
      <c r="P36" s="241" t="str">
        <f>IF(ISBLANK('Measured Data'!P29),"",'Measured Data'!P29)</f>
        <v/>
      </c>
      <c r="Q36" s="241" t="str">
        <f>IF(ISBLANK('Measured Data'!Q29),"",'Measured Data'!Q29)</f>
        <v/>
      </c>
      <c r="R36" s="241" t="str">
        <f>IF(ISBLANK('Measured Data'!R29),"",'Measured Data'!R29)</f>
        <v/>
      </c>
      <c r="S36" s="241" t="str">
        <f>IF(ISBLANK('Measured Data'!S29),"",'Measured Data'!S29)</f>
        <v/>
      </c>
      <c r="T36" s="241" t="str">
        <f>IF(ISBLANK('Measured Data'!T29),"",'Measured Data'!T29)</f>
        <v/>
      </c>
      <c r="U36" s="241" t="str">
        <f>IF(ISBLANK('Measured Data'!U29),"",'Measured Data'!U29)</f>
        <v/>
      </c>
      <c r="V36" s="241" t="str">
        <f>IF(ISBLANK('Measured Data'!V29),"",'Measured Data'!V29)</f>
        <v/>
      </c>
      <c r="W36" s="241" t="str">
        <f>IF(ISBLANK('Measured Data'!W29),"",'Measured Data'!W29)</f>
        <v/>
      </c>
      <c r="X36" s="241" t="str">
        <f>IF(ISBLANK('Measured Data'!X29),"",'Measured Data'!X29)</f>
        <v/>
      </c>
      <c r="Y36" s="241" t="str">
        <f>IF(ISBLANK('Measured Data'!Y29),"",'Measured Data'!Y29)</f>
        <v/>
      </c>
      <c r="Z36" s="241" t="str">
        <f>IF(ISBLANK('Measured Data'!Z29),"",'Measured Data'!Z29)</f>
        <v/>
      </c>
      <c r="AA36" s="241" t="str">
        <f>IF(ISBLANK('Measured Data'!AA29),"",'Measured Data'!AA29)</f>
        <v/>
      </c>
      <c r="AB36" s="241" t="str">
        <f>IF(ISBLANK('Measured Data'!AB29),"",'Measured Data'!AB29)</f>
        <v/>
      </c>
      <c r="AC36" s="241" t="str">
        <f>IF(ISBLANK('Measured Data'!AC29),"",'Measured Data'!AC29)</f>
        <v/>
      </c>
      <c r="AD36" s="241" t="str">
        <f>IF(ISBLANK('Measured Data'!AD29),"",'Measured Data'!AD29)</f>
        <v/>
      </c>
      <c r="AE36" s="241" t="str">
        <f>IF(ISBLANK('Measured Data'!AE29),"",'Measured Data'!AE29)</f>
        <v/>
      </c>
      <c r="AF36" s="241" t="str">
        <f>IF(ISBLANK('Measured Data'!AF29),"",'Measured Data'!AF29)</f>
        <v/>
      </c>
      <c r="AG36" s="241" t="str">
        <f>IF(ISBLANK('Measured Data'!AG29),"",'Measured Data'!AG29)</f>
        <v/>
      </c>
      <c r="AH36" s="241" t="str">
        <f>IF(ISBLANK('Measured Data'!AH29),"",'Measured Data'!AH29)</f>
        <v/>
      </c>
      <c r="AI36" s="241" t="str">
        <f>IF(ISBLANK('Measured Data'!AI29),"",'Measured Data'!AI29)</f>
        <v/>
      </c>
      <c r="AJ36" s="241" t="str">
        <f>IF(ISBLANK('Measured Data'!AJ29),"",'Measured Data'!AJ29)</f>
        <v/>
      </c>
      <c r="AK36" s="241" t="str">
        <f>IF(ISBLANK('Measured Data'!AK29),"",'Measured Data'!AK29)</f>
        <v/>
      </c>
      <c r="AL36" s="241" t="str">
        <f>IF(ISBLANK('Measured Data'!AL29),"",'Measured Data'!AL29)</f>
        <v/>
      </c>
      <c r="AM36" s="241" t="str">
        <f>IF(ISBLANK('Measured Data'!AM29),"",'Measured Data'!AM29)</f>
        <v/>
      </c>
      <c r="AN36" s="241" t="str">
        <f>IF(ISBLANK('Measured Data'!AN29),"",'Measured Data'!AN29)</f>
        <v/>
      </c>
      <c r="AO36" s="241" t="str">
        <f>IF(ISBLANK('Measured Data'!AO29),"",'Measured Data'!AO29)</f>
        <v/>
      </c>
      <c r="AP36" s="241" t="str">
        <f>IF(ISBLANK('Measured Data'!AP29),"",'Measured Data'!AP29)</f>
        <v/>
      </c>
      <c r="AQ36" s="241" t="str">
        <f>IF(ISBLANK('Measured Data'!AQ29),"",'Measured Data'!AQ29)</f>
        <v/>
      </c>
      <c r="AR36" s="241" t="str">
        <f>IF(ISBLANK('Measured Data'!AR29),"",'Measured Data'!AR29)</f>
        <v/>
      </c>
      <c r="AS36" s="241" t="str">
        <f>IF(ISBLANK('Measured Data'!AS29),"",'Measured Data'!AS29)</f>
        <v/>
      </c>
      <c r="AT36" s="241" t="str">
        <f>IF(ISBLANK('Measured Data'!AT29),"",'Measured Data'!AT29)</f>
        <v/>
      </c>
      <c r="AU36" s="241" t="str">
        <f>IF(ISBLANK('Measured Data'!AU29),"",'Measured Data'!AU29)</f>
        <v/>
      </c>
      <c r="AV36" s="241" t="str">
        <f>IF(ISBLANK('Measured Data'!AV29),"",'Measured Data'!AV29)</f>
        <v/>
      </c>
      <c r="AW36" s="241" t="str">
        <f>IF(ISBLANK('Measured Data'!AW29),"",'Measured Data'!AW29)</f>
        <v/>
      </c>
      <c r="AX36" s="241" t="str">
        <f>IF(ISBLANK('Measured Data'!AX29),"",'Measured Data'!AX29)</f>
        <v/>
      </c>
      <c r="AY36" s="241" t="str">
        <f>IF(ISBLANK('Measured Data'!AY29),"",'Measured Data'!AY29)</f>
        <v/>
      </c>
      <c r="AZ36" s="241" t="str">
        <f>IF(ISBLANK('Measured Data'!AZ29),"",'Measured Data'!AZ29)</f>
        <v/>
      </c>
      <c r="BA36" s="241" t="str">
        <f>IF(ISBLANK('Measured Data'!BA29),"",'Measured Data'!BA29)</f>
        <v/>
      </c>
      <c r="BB36" s="241" t="str">
        <f>IF(ISBLANK('Measured Data'!BB29),"",'Measured Data'!BB29)</f>
        <v/>
      </c>
      <c r="BC36" s="241" t="str">
        <f>IF(ISBLANK('Measured Data'!BC29),"",'Measured Data'!BC29)</f>
        <v/>
      </c>
      <c r="BD36" s="241" t="str">
        <f>IF(ISBLANK('Measured Data'!BD29),"",'Measured Data'!BD29)</f>
        <v/>
      </c>
      <c r="BE36" s="241" t="str">
        <f>IF(ISBLANK('Measured Data'!BE29),"",'Measured Data'!BE29)</f>
        <v/>
      </c>
      <c r="BF36" s="241" t="str">
        <f>IF(ISBLANK('Measured Data'!BF29),"",'Measured Data'!BF29)</f>
        <v/>
      </c>
      <c r="BG36" s="241" t="str">
        <f>IF(ISBLANK('Measured Data'!BG29),"",'Measured Data'!BG29)</f>
        <v/>
      </c>
      <c r="BH36" s="241" t="str">
        <f>IF(ISBLANK('Measured Data'!BH29),"",'Measured Data'!BH29)</f>
        <v/>
      </c>
      <c r="BI36" s="241" t="str">
        <f>IF(ISBLANK('Measured Data'!BI29),"",'Measured Data'!BI29)</f>
        <v/>
      </c>
      <c r="BJ36" s="241" t="str">
        <f>IF(ISBLANK('Measured Data'!BJ29),"",'Measured Data'!BJ29)</f>
        <v/>
      </c>
      <c r="BK36" s="241" t="str">
        <f>IF(ISBLANK('Measured Data'!BK29),"",'Measured Data'!BK29)</f>
        <v/>
      </c>
      <c r="BL36" s="241" t="str">
        <f>IF(ISBLANK('Measured Data'!BL29),"",'Measured Data'!BL29)</f>
        <v/>
      </c>
      <c r="BM36" s="241" t="str">
        <f>IF(ISBLANK('Measured Data'!BM29),"",'Measured Data'!BM29)</f>
        <v/>
      </c>
      <c r="BN36" s="241" t="str">
        <f>IF(ISBLANK('In Process Calc.'!B29),"",ROUND('In Process Calc.'!B29,2))</f>
        <v/>
      </c>
      <c r="BO36" s="241" t="str">
        <f>IF(ISBLANK('In Process Calc.'!C29),"",ROUND('In Process Calc.'!C29,2))</f>
        <v/>
      </c>
      <c r="BP36" s="241" t="str">
        <f>IF(ISBLANK('In Process Calc.'!D29),"",'In Process Calc.'!D29)</f>
        <v/>
      </c>
      <c r="BQ36" s="241" t="str">
        <f>IF(ISBLANK('In Process Calc.'!E29),"",'In Process Calc.'!E29)</f>
        <v/>
      </c>
      <c r="BR36" s="241" t="str">
        <f>IF(ISBLANK('In Process Calc.'!G29),"",'In Process Calc.'!G29)</f>
        <v/>
      </c>
      <c r="BS36" s="241" t="str">
        <f>IF(ISBLANK('In Process Calc.'!I29),"",'In Process Calc.'!I29)</f>
        <v/>
      </c>
      <c r="BT36" s="241" t="str">
        <f>IF(ISBLANK('In Process Calc.'!J29),"",'In Process Calc.'!J29)</f>
        <v/>
      </c>
      <c r="BU36" s="241" t="str">
        <f>IF(ISBLANK('In Process Calc.'!K29),"",'In Process Calc.'!K29)</f>
        <v/>
      </c>
      <c r="BV36" s="246" t="str">
        <f>IF(ISBLANK('In Process Calc.'!L29),"",'In Process Calc.'!L29)</f>
        <v/>
      </c>
      <c r="BW36" s="246" t="str">
        <f>IF(ISBLANK('In Process Calc.'!M29),"",'In Process Calc.'!M29)</f>
        <v/>
      </c>
      <c r="BX36" s="246" t="str">
        <f>IF(ISBLANK('In Process Calc.'!N29),"",'In Process Calc.'!N29)</f>
        <v/>
      </c>
      <c r="BY36" s="246" t="str">
        <f>IF(ISBLANK('In Process Calc.'!O29),"",'In Process Calc.'!O29)</f>
        <v/>
      </c>
      <c r="BZ36" s="246" t="str">
        <f>IF(ISBLANK('In Process Calc.'!P29),"",'In Process Calc.'!P29)</f>
        <v/>
      </c>
      <c r="CA36" s="246" t="str">
        <f>IF(ISBLANK('In Process Calc.'!Q29),"",'In Process Calc.'!Q29)</f>
        <v/>
      </c>
      <c r="CB36" s="246" t="str">
        <f>IF(ISBLANK('In Process Calc.'!R29),"",'In Process Calc.'!R29)</f>
        <v/>
      </c>
      <c r="CC36" s="246" t="str">
        <f>IF(ISBLANK('In Process Calc.'!S29),"",'In Process Calc.'!S29)</f>
        <v/>
      </c>
      <c r="CD36" s="246" t="str">
        <f>IF(ISBLANK('In Process Calc.'!T29),"",'In Process Calc.'!T29)</f>
        <v/>
      </c>
      <c r="CE36" s="246" t="str">
        <f>IF(ISBLANK('In Process Calc.'!U29),"",'In Process Calc.'!U29)</f>
        <v/>
      </c>
      <c r="CF36" s="246" t="str">
        <f>IF(ISBLANK('In Process Calc.'!V29),"",'In Process Calc.'!V29)</f>
        <v/>
      </c>
      <c r="CG36" s="246" t="str">
        <f>IF(ISBLANK('In Process Calc.'!W29),"",'In Process Calc.'!W29)</f>
        <v/>
      </c>
      <c r="CH36" s="246" t="str">
        <f>IF(ISBLANK('In Process Calc.'!X29),"",'In Process Calc.'!X29)</f>
        <v/>
      </c>
      <c r="CI36" s="246" t="str">
        <f>IF(ISBLANK('In Process Calc.'!Y29),"",'In Process Calc.'!Y29)</f>
        <v/>
      </c>
      <c r="CJ36" s="246" t="str">
        <f>IF(ISBLANK('In Process Calc.'!Z29),"",'In Process Calc.'!Z29)</f>
        <v/>
      </c>
      <c r="CK36" s="246" t="str">
        <f>IF(ISBLANK('In Process Calc.'!AA29),"",'In Process Calc.'!AA29)</f>
        <v/>
      </c>
      <c r="CL36" s="246" t="str">
        <f>IF(ISBLANK('In Process Calc.'!AB29),"",'In Process Calc.'!AB29)</f>
        <v/>
      </c>
      <c r="CM36" s="246" t="str">
        <f>IF(ISBLANK('In Process Calc.'!AC29),"",'In Process Calc.'!AC29)</f>
        <v/>
      </c>
      <c r="CN36" s="246" t="str">
        <f>IF(ISBLANK('In Process Calc.'!AD29),"",'In Process Calc.'!AD29)</f>
        <v/>
      </c>
      <c r="CO36" s="246" t="str">
        <f>IF(ISBLANK('In Process Calc.'!AE29),"",'In Process Calc.'!AE29)</f>
        <v/>
      </c>
      <c r="CP36" s="246" t="str">
        <f>IF(ISBLANK('In Process Calc.'!AF29),"",'In Process Calc.'!AF29)</f>
        <v/>
      </c>
      <c r="CQ36" s="246" t="str">
        <f>IF(ISBLANK('In Process Calc.'!AG29),"",'In Process Calc.'!AG29)</f>
        <v/>
      </c>
      <c r="CR36" s="246" t="str">
        <f>IF(ISBLANK('In Process Calc.'!AH29),"",'In Process Calc.'!AH29)</f>
        <v/>
      </c>
      <c r="CS36" s="246" t="str">
        <f>IF(ISBLANK('In Process Calc.'!AI29),"",'In Process Calc.'!AI29)</f>
        <v/>
      </c>
      <c r="CT36" s="246" t="str">
        <f>IF(ISBLANK('In Process Calc.'!AJ29),"",'In Process Calc.'!AJ29)</f>
        <v/>
      </c>
      <c r="CU36" s="246" t="str">
        <f>IF(ISBLANK('In Process Calc.'!AK29),"",'In Process Calc.'!AK29)</f>
        <v/>
      </c>
      <c r="CV36" s="246" t="str">
        <f>IF(ISBLANK('In Process Calc.'!AL29),"",'In Process Calc.'!AL29)</f>
        <v/>
      </c>
      <c r="CW36" s="246" t="str">
        <f>IF(ISBLANK('In Process Calc.'!AM29),"",'In Process Calc.'!AM29)</f>
        <v/>
      </c>
      <c r="CX36" s="246" t="str">
        <f>IF(ISBLANK('In Process Calc.'!AN29),"",'In Process Calc.'!AN29)</f>
        <v/>
      </c>
      <c r="CY36" s="246" t="str">
        <f>IF(ISBLANK('In Process Calc.'!AO29),"",'In Process Calc.'!AO29)</f>
        <v/>
      </c>
      <c r="CZ36" s="246" t="str">
        <f>IF(ISBLANK('In Process Calc.'!AP29),"",'In Process Calc.'!AP29)</f>
        <v/>
      </c>
      <c r="DA36" s="246" t="str">
        <f>IF(ISBLANK('In Process Calc.'!AQ29),"",'In Process Calc.'!AQ29)</f>
        <v/>
      </c>
      <c r="DB36" s="246" t="str">
        <f>IF(ISBLANK('In Process Calc.'!AR29),"",'In Process Calc.'!AR29)</f>
        <v/>
      </c>
      <c r="DC36" s="246" t="str">
        <f>IF(ISBLANK('In Process Calc.'!AS29),"",'In Process Calc.'!AS29)</f>
        <v/>
      </c>
      <c r="DD36" s="246" t="str">
        <f>IF(ISBLANK('In Process Calc.'!AT29),"",'In Process Calc.'!AT29)</f>
        <v/>
      </c>
      <c r="DE36" s="246" t="str">
        <f>IF(ISBLANK('In Process Calc.'!AU29),"",'In Process Calc.'!AU29)</f>
        <v/>
      </c>
      <c r="DF36" s="246" t="str">
        <f>IF(ISBLANK('In Process Calc.'!AV29),"",'In Process Calc.'!AV29)</f>
        <v/>
      </c>
      <c r="DG36" s="246" t="str">
        <f>IF(ISBLANK('In Process Calc.'!AW29),"",'In Process Calc.'!AW29)</f>
        <v/>
      </c>
      <c r="DH36" s="246" t="str">
        <f>IF(ISBLANK('In Process Calc.'!AX29),"",'In Process Calc.'!AX29)</f>
        <v/>
      </c>
      <c r="DI36" s="246" t="str">
        <f>IF(ISBLANK('In Process Calc.'!AY29),"",'In Process Calc.'!AY29)</f>
        <v/>
      </c>
      <c r="DJ36" s="246" t="str">
        <f>IF(ISBLANK('In Process Calc.'!AZ29),"",'In Process Calc.'!AZ29)</f>
        <v/>
      </c>
      <c r="DK36" s="246" t="str">
        <f>IF(ISBLANK('In Process Calc.'!BA29),"",'In Process Calc.'!BA29)</f>
        <v/>
      </c>
      <c r="DL36" s="246" t="str">
        <f>IF(ISBLANK('In Process Calc.'!BB29),"",'In Process Calc.'!BB29)</f>
        <v/>
      </c>
      <c r="DM36" s="246" t="str">
        <f>IF(ISBLANK('In Process Calc.'!BC29),"",'In Process Calc.'!BC29)</f>
        <v/>
      </c>
      <c r="DN36" s="246" t="str">
        <f>IF(ISBLANK('In Process Calc.'!BD29),"",'In Process Calc.'!BD29)</f>
        <v/>
      </c>
      <c r="DO36" s="246" t="str">
        <f>IF(ISBLANK('In Process Calc.'!BE29),"",'In Process Calc.'!BE29)</f>
        <v/>
      </c>
      <c r="DP36" s="246" t="str">
        <f>IF(ISBLANK('In Process Calc.'!BF29),"",'In Process Calc.'!BF29)</f>
        <v/>
      </c>
      <c r="DQ36" s="246" t="str">
        <f>IF(ISBLANK('In Process Calc.'!BG29),"",'In Process Calc.'!BG29)</f>
        <v/>
      </c>
      <c r="DR36" s="246" t="str">
        <f>IF(ISBLANK('In Process Calc.'!BH29),"",'In Process Calc.'!BH29)</f>
        <v/>
      </c>
      <c r="DS36" s="246" t="str">
        <f>IF(ISBLANK('In Process Calc.'!BI29),"",'In Process Calc.'!BI29)</f>
        <v/>
      </c>
      <c r="DT36" s="246" t="str">
        <f>IF(ISBLANK('In Process Calc.'!BJ29),"",'In Process Calc.'!BJ29)</f>
        <v/>
      </c>
      <c r="DU36" s="246" t="str">
        <f>IF(ISBLANK('In Process Calc.'!BK29),"",'In Process Calc.'!BK29)</f>
        <v/>
      </c>
      <c r="DV36" s="246" t="str">
        <f>IF(ISBLANK('In Process Calc.'!BL29),"",'In Process Calc.'!BL29)</f>
        <v/>
      </c>
      <c r="DW36" s="246" t="str">
        <f>IF(ISBLANK('In Process Calc.'!BM29),"",'In Process Calc.'!BM29)</f>
        <v/>
      </c>
      <c r="DX36" s="246" t="str">
        <f>IF(ISBLANK('In Process Calc.'!BN29),"",'In Process Calc.'!BN29)</f>
        <v/>
      </c>
      <c r="DY36" s="246" t="str">
        <f>IF(ISBLANK('In Process Calc.'!BO29),"",'In Process Calc.'!BO29)</f>
        <v/>
      </c>
      <c r="DZ36" s="246" t="str">
        <f>IF(ISBLANK('In Process Calc.'!BP29),"",'In Process Calc.'!BP29)</f>
        <v/>
      </c>
      <c r="EA36" s="246" t="str">
        <f>IF(ISBLANK('In Process Calc.'!BQ29),"",'In Process Calc.'!BQ29)</f>
        <v/>
      </c>
      <c r="EB36" s="246" t="str">
        <f>IF(ISBLANK('In Process Calc.'!BR29),"",'In Process Calc.'!BR29)</f>
        <v/>
      </c>
      <c r="EC36" s="246" t="str">
        <f>IF(ISBLANK('In Process Calc.'!BS29),"",'In Process Calc.'!BS29)</f>
        <v/>
      </c>
      <c r="ED36" s="246" t="str">
        <f>IF(ISBLANK('In Process Calc.'!BT29),"",'In Process Calc.'!BT29)</f>
        <v/>
      </c>
      <c r="EE36" s="246" t="str">
        <f>IF(ISBLANK('In Process Calc.'!BU29),"",'In Process Calc.'!BU29)</f>
        <v/>
      </c>
      <c r="EF36" s="246" t="str">
        <f>IF(ISBLANK('In Process Calc.'!BV29),"",'In Process Calc.'!BV29)</f>
        <v/>
      </c>
      <c r="EG36" s="246" t="str">
        <f>IF(ISBLANK('In Process Calc.'!BW29),"",'In Process Calc.'!BW29)</f>
        <v/>
      </c>
      <c r="EH36" s="246" t="str">
        <f>IF(ISBLANK('In Process Calc.'!BX29),"",'In Process Calc.'!BX29)</f>
        <v/>
      </c>
      <c r="EI36" s="246" t="str">
        <f>IF(ISBLANK('In Process Calc.'!BY29),"",'In Process Calc.'!BY29)</f>
        <v/>
      </c>
      <c r="EJ36" s="246" t="str">
        <f>IF(ISBLANK('In Process Calc.'!BZ29),"",'In Process Calc.'!BZ29)</f>
        <v/>
      </c>
      <c r="EK36" s="246">
        <f>IF(ISBLANK('Post Process Calc.'!A36),"",'Post Process Calc.'!A36)</f>
        <v>2.6685845024047095</v>
      </c>
      <c r="EL36" s="246" t="str">
        <f>IF(ISBLANK('Post Process Calc.'!B36),"",'Post Process Calc.'!B36)</f>
        <v/>
      </c>
      <c r="EM36" s="246">
        <f>IF(ISBLANK('Post Process Calc.'!C36),"",'Post Process Calc.'!C36)</f>
        <v>5.3609526080890528E-2</v>
      </c>
      <c r="EN36" s="246">
        <f>IF(ISBLANK('Post Process Calc.'!D36),"",'Post Process Calc.'!D36)</f>
        <v>1.4075829858194756E-3</v>
      </c>
      <c r="EO36" s="246">
        <f>IF(ISBLANK('Post Process Calc.'!E36),"",'Post Process Calc.'!E36)</f>
        <v>6.5500665642210555E-4</v>
      </c>
      <c r="EP36" s="246">
        <f>IF(ISBLANK('Post Process Calc.'!F36),"",'Post Process Calc.'!F36)</f>
        <v>5.8047097072782715E-3</v>
      </c>
      <c r="EQ36" s="246">
        <f>IF(ISBLANK('Post Process Calc.'!G36),"",'Post Process Calc.'!G36)</f>
        <v>4.2630833882893737E-3</v>
      </c>
      <c r="ER36" s="246" t="str">
        <f>IF(ISBLANK('Post Process Calc.'!H36),"",'Post Process Calc.'!H36)</f>
        <v/>
      </c>
      <c r="ES36" s="246" t="str">
        <f>IF(ISBLANK('Post Process Calc.'!I36),"",'Post Process Calc.'!I36)</f>
        <v/>
      </c>
      <c r="ET36" s="246" t="str">
        <f>IF(ISBLANK('Post Process Calc.'!J36),"",'Post Process Calc.'!J36)</f>
        <v/>
      </c>
      <c r="EU36" s="246" t="str">
        <f>IF(ISBLANK('Post Process Calc.'!K36),"",'Post Process Calc.'!K36)</f>
        <v/>
      </c>
      <c r="EV36" s="246" t="str">
        <f>IF(ISBLANK('Post Process Calc.'!L36),"",'Post Process Calc.'!L36)</f>
        <v/>
      </c>
      <c r="EW36" s="246" t="str">
        <f>IF(ISBLANK('Post Process Calc.'!M36),"",'Post Process Calc.'!M36)</f>
        <v/>
      </c>
      <c r="EX36" s="246" t="str">
        <f>IF(ISBLANK('Post Process Calc.'!N36),"",'Post Process Calc.'!N36)</f>
        <v/>
      </c>
      <c r="EY36" s="246" t="str">
        <f>IF(ISBLANK('Post Process Calc.'!O36),"",'Post Process Calc.'!O36)</f>
        <v/>
      </c>
      <c r="EZ36" s="246" t="str">
        <f>IF(ISBLANK('Post Process Calc.'!P36),"",'Post Process Calc.'!P36)</f>
        <v/>
      </c>
      <c r="FA36" s="246" t="str">
        <f>IF(ISBLANK('Post Process Calc.'!Q36),"",'Post Process Calc.'!Q36)</f>
        <v/>
      </c>
      <c r="FB36" s="246" t="str">
        <f>IF(ISBLANK('Post Process Calc.'!R36),"",'Post Process Calc.'!R36)</f>
        <v/>
      </c>
      <c r="FC36" s="246" t="str">
        <f>IF(ISBLANK('Post Process Calc.'!S36),"",'Post Process Calc.'!S36)</f>
        <v/>
      </c>
      <c r="FD36" s="246" t="str">
        <f>IF(ISBLANK('Post Process Calc.'!T36),"",'Post Process Calc.'!T36)</f>
        <v/>
      </c>
      <c r="FE36" s="246" t="str">
        <f>IF(ISBLANK('Post Process Calc.'!U36),"",'Post Process Calc.'!U36)</f>
        <v/>
      </c>
      <c r="FF36" s="246" t="str">
        <f>IF(ISBLANK('Post Process Calc.'!V36),"",'Post Process Calc.'!V36)</f>
        <v/>
      </c>
      <c r="FG36" s="246" t="str">
        <f>IF(ISBLANK('Post Process Calc.'!W36),"",'Post Process Calc.'!W36)</f>
        <v/>
      </c>
      <c r="FH36" s="246" t="str">
        <f>IF(ISBLANK('Post Process Calc.'!X36),"",'Post Process Calc.'!X36)</f>
        <v/>
      </c>
      <c r="FI36" s="246" t="str">
        <f>IF(ISBLANK('Post Process Calc.'!Y36),"",'Post Process Calc.'!Y36)</f>
        <v/>
      </c>
      <c r="FJ36" s="246" t="str">
        <f>IF(ISBLANK('Post Process Calc.'!Z36),"",'Post Process Calc.'!Z36)</f>
        <v/>
      </c>
      <c r="FK36" s="246" t="str">
        <f>IF(ISBLANK('Post Process Calc.'!AA36),"",'Post Process Calc.'!AA36)</f>
        <v/>
      </c>
      <c r="FL36" s="246" t="str">
        <f>IF(ISBLANK('Post Process Calc.'!AB36),"",'Post Process Calc.'!AB36)</f>
        <v/>
      </c>
      <c r="FM36" s="246" t="str">
        <f>IF(ISBLANK('Post Process Calc.'!AC36),"",'Post Process Calc.'!AC36)</f>
        <v/>
      </c>
      <c r="FN36" s="246" t="str">
        <f>IF(ISBLANK('Post Process Calc.'!AD36),"",'Post Process Calc.'!AD36)</f>
        <v/>
      </c>
      <c r="FO36" s="246" t="str">
        <f>IF(ISBLANK('Post Process Calc.'!AE36),"",'Post Process Calc.'!AE36)</f>
        <v/>
      </c>
      <c r="FP36" s="246" t="str">
        <f>IF(ISBLANK('Post Process Calc.'!AF36),"",'Post Process Calc.'!AF36)</f>
        <v/>
      </c>
      <c r="FQ36" s="246" t="str">
        <f>IF(ISBLANK('Post Process Calc.'!AG36),"",'Post Process Calc.'!AG36)</f>
        <v/>
      </c>
      <c r="FR36" s="246" t="str">
        <f>IF(ISBLANK('Post Process Calc.'!AH36),"",'Post Process Calc.'!AH36)</f>
        <v/>
      </c>
      <c r="FS36" s="246" t="str">
        <f>IF(ISBLANK('Post Process Calc.'!AI36),"",'Post Process Calc.'!AI36)</f>
        <v/>
      </c>
    </row>
    <row r="37" spans="1:175" x14ac:dyDescent="0.15">
      <c r="A37" s="241" t="str">
        <f>IF('Measured Data'!B30&lt;&gt;0,'Measured Data'!$B$1,"")</f>
        <v/>
      </c>
      <c r="B37" s="241" t="str">
        <f>IF(ISBLANK('Measured Data'!A30),"",'Measured Data'!A30)</f>
        <v/>
      </c>
      <c r="C37" s="248" t="str">
        <f>IF(ISBLANK('Measured Data'!B30),"",'Measured Data'!B30)</f>
        <v/>
      </c>
      <c r="D37" s="249" t="str">
        <f>IF(ISBLANK('Measured Data'!C30),"",'Measured Data'!C30)</f>
        <v/>
      </c>
      <c r="E37" s="241" t="str">
        <f>IF(ISBLANK('Measured Data'!D30),"",'Measured Data'!D30)</f>
        <v/>
      </c>
      <c r="F37" s="241" t="str">
        <f>IF(ISBLANK('Measured Data'!E30),"",'Measured Data'!E30)</f>
        <v/>
      </c>
      <c r="G37" s="241" t="str">
        <f>IF(ISBLANK('Measured Data'!G30),"",'Measured Data'!G30)</f>
        <v/>
      </c>
      <c r="H37" s="241" t="str">
        <f>IF(ISBLANK('Measured Data'!H30),"",'Measured Data'!H30)</f>
        <v/>
      </c>
      <c r="I37" s="241" t="str">
        <f>IF(ISBLANK('Measured Data'!I30),"",'Measured Data'!I30)</f>
        <v/>
      </c>
      <c r="J37" s="241" t="str">
        <f>IF(ISBLANK('Measured Data'!J30),"",'Measured Data'!J30)</f>
        <v/>
      </c>
      <c r="K37" s="241" t="str">
        <f>IF(ISBLANK('Measured Data'!K30),"",'Measured Data'!K30)</f>
        <v/>
      </c>
      <c r="L37" s="241" t="str">
        <f>IF(ISBLANK('Measured Data'!L30),"",'Measured Data'!L30)</f>
        <v/>
      </c>
      <c r="M37" s="241" t="str">
        <f>IF(ISBLANK('Measured Data'!M30),"",'Measured Data'!M30)</f>
        <v/>
      </c>
      <c r="N37" s="241" t="str">
        <f>IF(ISBLANK('Measured Data'!N30),"",'Measured Data'!N30)</f>
        <v/>
      </c>
      <c r="O37" s="241" t="str">
        <f>IF(ISBLANK('Measured Data'!O30),"",'Measured Data'!O30)</f>
        <v/>
      </c>
      <c r="P37" s="241" t="str">
        <f>IF(ISBLANK('Measured Data'!P30),"",'Measured Data'!P30)</f>
        <v/>
      </c>
      <c r="Q37" s="241" t="str">
        <f>IF(ISBLANK('Measured Data'!Q30),"",'Measured Data'!Q30)</f>
        <v/>
      </c>
      <c r="R37" s="241" t="str">
        <f>IF(ISBLANK('Measured Data'!R30),"",'Measured Data'!R30)</f>
        <v/>
      </c>
      <c r="S37" s="241" t="str">
        <f>IF(ISBLANK('Measured Data'!S30),"",'Measured Data'!S30)</f>
        <v/>
      </c>
      <c r="T37" s="241" t="str">
        <f>IF(ISBLANK('Measured Data'!T30),"",'Measured Data'!T30)</f>
        <v/>
      </c>
      <c r="U37" s="241" t="str">
        <f>IF(ISBLANK('Measured Data'!U30),"",'Measured Data'!U30)</f>
        <v/>
      </c>
      <c r="V37" s="241" t="str">
        <f>IF(ISBLANK('Measured Data'!V30),"",'Measured Data'!V30)</f>
        <v/>
      </c>
      <c r="W37" s="241" t="str">
        <f>IF(ISBLANK('Measured Data'!W30),"",'Measured Data'!W30)</f>
        <v/>
      </c>
      <c r="X37" s="241" t="str">
        <f>IF(ISBLANK('Measured Data'!X30),"",'Measured Data'!X30)</f>
        <v/>
      </c>
      <c r="Y37" s="241" t="str">
        <f>IF(ISBLANK('Measured Data'!Y30),"",'Measured Data'!Y30)</f>
        <v/>
      </c>
      <c r="Z37" s="241" t="str">
        <f>IF(ISBLANK('Measured Data'!Z30),"",'Measured Data'!Z30)</f>
        <v/>
      </c>
      <c r="AA37" s="241" t="str">
        <f>IF(ISBLANK('Measured Data'!AA30),"",'Measured Data'!AA30)</f>
        <v/>
      </c>
      <c r="AB37" s="241" t="str">
        <f>IF(ISBLANK('Measured Data'!AB30),"",'Measured Data'!AB30)</f>
        <v/>
      </c>
      <c r="AC37" s="241" t="str">
        <f>IF(ISBLANK('Measured Data'!AC30),"",'Measured Data'!AC30)</f>
        <v/>
      </c>
      <c r="AD37" s="241" t="str">
        <f>IF(ISBLANK('Measured Data'!AD30),"",'Measured Data'!AD30)</f>
        <v/>
      </c>
      <c r="AE37" s="241" t="str">
        <f>IF(ISBLANK('Measured Data'!AE30),"",'Measured Data'!AE30)</f>
        <v/>
      </c>
      <c r="AF37" s="241" t="str">
        <f>IF(ISBLANK('Measured Data'!AF30),"",'Measured Data'!AF30)</f>
        <v/>
      </c>
      <c r="AG37" s="241" t="str">
        <f>IF(ISBLANK('Measured Data'!AG30),"",'Measured Data'!AG30)</f>
        <v/>
      </c>
      <c r="AH37" s="241" t="str">
        <f>IF(ISBLANK('Measured Data'!AH30),"",'Measured Data'!AH30)</f>
        <v/>
      </c>
      <c r="AI37" s="241" t="str">
        <f>IF(ISBLANK('Measured Data'!AI30),"",'Measured Data'!AI30)</f>
        <v/>
      </c>
      <c r="AJ37" s="241" t="str">
        <f>IF(ISBLANK('Measured Data'!AJ30),"",'Measured Data'!AJ30)</f>
        <v/>
      </c>
      <c r="AK37" s="241" t="str">
        <f>IF(ISBLANK('Measured Data'!AK30),"",'Measured Data'!AK30)</f>
        <v/>
      </c>
      <c r="AL37" s="241" t="str">
        <f>IF(ISBLANK('Measured Data'!AL30),"",'Measured Data'!AL30)</f>
        <v/>
      </c>
      <c r="AM37" s="241" t="str">
        <f>IF(ISBLANK('Measured Data'!AM30),"",'Measured Data'!AM30)</f>
        <v/>
      </c>
      <c r="AN37" s="241" t="str">
        <f>IF(ISBLANK('Measured Data'!AN30),"",'Measured Data'!AN30)</f>
        <v/>
      </c>
      <c r="AO37" s="241" t="str">
        <f>IF(ISBLANK('Measured Data'!AO30),"",'Measured Data'!AO30)</f>
        <v/>
      </c>
      <c r="AP37" s="241" t="str">
        <f>IF(ISBLANK('Measured Data'!AP30),"",'Measured Data'!AP30)</f>
        <v/>
      </c>
      <c r="AQ37" s="241" t="str">
        <f>IF(ISBLANK('Measured Data'!AQ30),"",'Measured Data'!AQ30)</f>
        <v/>
      </c>
      <c r="AR37" s="241" t="str">
        <f>IF(ISBLANK('Measured Data'!AR30),"",'Measured Data'!AR30)</f>
        <v/>
      </c>
      <c r="AS37" s="241" t="str">
        <f>IF(ISBLANK('Measured Data'!AS30),"",'Measured Data'!AS30)</f>
        <v/>
      </c>
      <c r="AT37" s="241" t="str">
        <f>IF(ISBLANK('Measured Data'!AT30),"",'Measured Data'!AT30)</f>
        <v/>
      </c>
      <c r="AU37" s="241" t="str">
        <f>IF(ISBLANK('Measured Data'!AU30),"",'Measured Data'!AU30)</f>
        <v/>
      </c>
      <c r="AV37" s="241" t="str">
        <f>IF(ISBLANK('Measured Data'!AV30),"",'Measured Data'!AV30)</f>
        <v/>
      </c>
      <c r="AW37" s="241" t="str">
        <f>IF(ISBLANK('Measured Data'!AW30),"",'Measured Data'!AW30)</f>
        <v/>
      </c>
      <c r="AX37" s="241" t="str">
        <f>IF(ISBLANK('Measured Data'!AX30),"",'Measured Data'!AX30)</f>
        <v/>
      </c>
      <c r="AY37" s="241" t="str">
        <f>IF(ISBLANK('Measured Data'!AY30),"",'Measured Data'!AY30)</f>
        <v/>
      </c>
      <c r="AZ37" s="241" t="str">
        <f>IF(ISBLANK('Measured Data'!AZ30),"",'Measured Data'!AZ30)</f>
        <v/>
      </c>
      <c r="BA37" s="241" t="str">
        <f>IF(ISBLANK('Measured Data'!BA30),"",'Measured Data'!BA30)</f>
        <v/>
      </c>
      <c r="BB37" s="241" t="str">
        <f>IF(ISBLANK('Measured Data'!BB30),"",'Measured Data'!BB30)</f>
        <v/>
      </c>
      <c r="BC37" s="241" t="str">
        <f>IF(ISBLANK('Measured Data'!BC30),"",'Measured Data'!BC30)</f>
        <v/>
      </c>
      <c r="BD37" s="241" t="str">
        <f>IF(ISBLANK('Measured Data'!BD30),"",'Measured Data'!BD30)</f>
        <v/>
      </c>
      <c r="BE37" s="241" t="str">
        <f>IF(ISBLANK('Measured Data'!BE30),"",'Measured Data'!BE30)</f>
        <v/>
      </c>
      <c r="BF37" s="241" t="str">
        <f>IF(ISBLANK('Measured Data'!BF30),"",'Measured Data'!BF30)</f>
        <v/>
      </c>
      <c r="BG37" s="241" t="str">
        <f>IF(ISBLANK('Measured Data'!BG30),"",'Measured Data'!BG30)</f>
        <v/>
      </c>
      <c r="BH37" s="241" t="str">
        <f>IF(ISBLANK('Measured Data'!BH30),"",'Measured Data'!BH30)</f>
        <v/>
      </c>
      <c r="BI37" s="241" t="str">
        <f>IF(ISBLANK('Measured Data'!BI30),"",'Measured Data'!BI30)</f>
        <v/>
      </c>
      <c r="BJ37" s="241" t="str">
        <f>IF(ISBLANK('Measured Data'!BJ30),"",'Measured Data'!BJ30)</f>
        <v/>
      </c>
      <c r="BK37" s="241" t="str">
        <f>IF(ISBLANK('Measured Data'!BK30),"",'Measured Data'!BK30)</f>
        <v/>
      </c>
      <c r="BL37" s="241" t="str">
        <f>IF(ISBLANK('Measured Data'!BL30),"",'Measured Data'!BL30)</f>
        <v/>
      </c>
      <c r="BM37" s="241" t="str">
        <f>IF(ISBLANK('Measured Data'!BM30),"",'Measured Data'!BM30)</f>
        <v/>
      </c>
      <c r="BN37" s="241" t="str">
        <f>IF(ISBLANK('In Process Calc.'!B30),"",ROUND('In Process Calc.'!B30,2))</f>
        <v/>
      </c>
      <c r="BO37" s="241" t="str">
        <f>IF(ISBLANK('In Process Calc.'!C30),"",ROUND('In Process Calc.'!C30,2))</f>
        <v/>
      </c>
      <c r="BP37" s="241" t="str">
        <f>IF(ISBLANK('In Process Calc.'!D30),"",'In Process Calc.'!D30)</f>
        <v/>
      </c>
      <c r="BQ37" s="241" t="str">
        <f>IF(ISBLANK('In Process Calc.'!E30),"",'In Process Calc.'!E30)</f>
        <v/>
      </c>
      <c r="BR37" s="241" t="str">
        <f>IF(ISBLANK('In Process Calc.'!G30),"",'In Process Calc.'!G30)</f>
        <v/>
      </c>
      <c r="BS37" s="241" t="str">
        <f>IF(ISBLANK('In Process Calc.'!I30),"",'In Process Calc.'!I30)</f>
        <v/>
      </c>
      <c r="BT37" s="241" t="str">
        <f>IF(ISBLANK('In Process Calc.'!J30),"",'In Process Calc.'!J30)</f>
        <v/>
      </c>
      <c r="BU37" s="241" t="str">
        <f>IF(ISBLANK('In Process Calc.'!K30),"",'In Process Calc.'!K30)</f>
        <v/>
      </c>
      <c r="BV37" s="246" t="str">
        <f>IF(ISBLANK('In Process Calc.'!L30),"",'In Process Calc.'!L30)</f>
        <v/>
      </c>
      <c r="BW37" s="246" t="str">
        <f>IF(ISBLANK('In Process Calc.'!M30),"",'In Process Calc.'!M30)</f>
        <v/>
      </c>
      <c r="BX37" s="246" t="str">
        <f>IF(ISBLANK('In Process Calc.'!N30),"",'In Process Calc.'!N30)</f>
        <v/>
      </c>
      <c r="BY37" s="246" t="str">
        <f>IF(ISBLANK('In Process Calc.'!O30),"",'In Process Calc.'!O30)</f>
        <v/>
      </c>
      <c r="BZ37" s="246" t="str">
        <f>IF(ISBLANK('In Process Calc.'!P30),"",'In Process Calc.'!P30)</f>
        <v/>
      </c>
      <c r="CA37" s="246" t="str">
        <f>IF(ISBLANK('In Process Calc.'!Q30),"",'In Process Calc.'!Q30)</f>
        <v/>
      </c>
      <c r="CB37" s="246" t="str">
        <f>IF(ISBLANK('In Process Calc.'!R30),"",'In Process Calc.'!R30)</f>
        <v/>
      </c>
      <c r="CC37" s="246" t="str">
        <f>IF(ISBLANK('In Process Calc.'!S30),"",'In Process Calc.'!S30)</f>
        <v/>
      </c>
      <c r="CD37" s="246" t="str">
        <f>IF(ISBLANK('In Process Calc.'!T30),"",'In Process Calc.'!T30)</f>
        <v/>
      </c>
      <c r="CE37" s="246" t="str">
        <f>IF(ISBLANK('In Process Calc.'!U30),"",'In Process Calc.'!U30)</f>
        <v/>
      </c>
      <c r="CF37" s="246" t="str">
        <f>IF(ISBLANK('In Process Calc.'!V30),"",'In Process Calc.'!V30)</f>
        <v/>
      </c>
      <c r="CG37" s="246" t="str">
        <f>IF(ISBLANK('In Process Calc.'!W30),"",'In Process Calc.'!W30)</f>
        <v/>
      </c>
      <c r="CH37" s="246" t="str">
        <f>IF(ISBLANK('In Process Calc.'!X30),"",'In Process Calc.'!X30)</f>
        <v/>
      </c>
      <c r="CI37" s="246" t="str">
        <f>IF(ISBLANK('In Process Calc.'!Y30),"",'In Process Calc.'!Y30)</f>
        <v/>
      </c>
      <c r="CJ37" s="246" t="str">
        <f>IF(ISBLANK('In Process Calc.'!Z30),"",'In Process Calc.'!Z30)</f>
        <v/>
      </c>
      <c r="CK37" s="246" t="str">
        <f>IF(ISBLANK('In Process Calc.'!AA30),"",'In Process Calc.'!AA30)</f>
        <v/>
      </c>
      <c r="CL37" s="246" t="str">
        <f>IF(ISBLANK('In Process Calc.'!AB30),"",'In Process Calc.'!AB30)</f>
        <v/>
      </c>
      <c r="CM37" s="246" t="str">
        <f>IF(ISBLANK('In Process Calc.'!AC30),"",'In Process Calc.'!AC30)</f>
        <v/>
      </c>
      <c r="CN37" s="246" t="str">
        <f>IF(ISBLANK('In Process Calc.'!AD30),"",'In Process Calc.'!AD30)</f>
        <v/>
      </c>
      <c r="CO37" s="246" t="str">
        <f>IF(ISBLANK('In Process Calc.'!AE30),"",'In Process Calc.'!AE30)</f>
        <v/>
      </c>
      <c r="CP37" s="246" t="str">
        <f>IF(ISBLANK('In Process Calc.'!AF30),"",'In Process Calc.'!AF30)</f>
        <v/>
      </c>
      <c r="CQ37" s="246" t="str">
        <f>IF(ISBLANK('In Process Calc.'!AG30),"",'In Process Calc.'!AG30)</f>
        <v/>
      </c>
      <c r="CR37" s="246" t="str">
        <f>IF(ISBLANK('In Process Calc.'!AH30),"",'In Process Calc.'!AH30)</f>
        <v/>
      </c>
      <c r="CS37" s="246" t="str">
        <f>IF(ISBLANK('In Process Calc.'!AI30),"",'In Process Calc.'!AI30)</f>
        <v/>
      </c>
      <c r="CT37" s="246" t="str">
        <f>IF(ISBLANK('In Process Calc.'!AJ30),"",'In Process Calc.'!AJ30)</f>
        <v/>
      </c>
      <c r="CU37" s="246" t="str">
        <f>IF(ISBLANK('In Process Calc.'!AK30),"",'In Process Calc.'!AK30)</f>
        <v/>
      </c>
      <c r="CV37" s="246" t="str">
        <f>IF(ISBLANK('In Process Calc.'!AL30),"",'In Process Calc.'!AL30)</f>
        <v/>
      </c>
      <c r="CW37" s="246" t="str">
        <f>IF(ISBLANK('In Process Calc.'!AM30),"",'In Process Calc.'!AM30)</f>
        <v/>
      </c>
      <c r="CX37" s="246" t="str">
        <f>IF(ISBLANK('In Process Calc.'!AN30),"",'In Process Calc.'!AN30)</f>
        <v/>
      </c>
      <c r="CY37" s="246" t="str">
        <f>IF(ISBLANK('In Process Calc.'!AO30),"",'In Process Calc.'!AO30)</f>
        <v/>
      </c>
      <c r="CZ37" s="246" t="str">
        <f>IF(ISBLANK('In Process Calc.'!AP30),"",'In Process Calc.'!AP30)</f>
        <v/>
      </c>
      <c r="DA37" s="246" t="str">
        <f>IF(ISBLANK('In Process Calc.'!AQ30),"",'In Process Calc.'!AQ30)</f>
        <v/>
      </c>
      <c r="DB37" s="246" t="str">
        <f>IF(ISBLANK('In Process Calc.'!AR30),"",'In Process Calc.'!AR30)</f>
        <v/>
      </c>
      <c r="DC37" s="246" t="str">
        <f>IF(ISBLANK('In Process Calc.'!AS30),"",'In Process Calc.'!AS30)</f>
        <v/>
      </c>
      <c r="DD37" s="246" t="str">
        <f>IF(ISBLANK('In Process Calc.'!AT30),"",'In Process Calc.'!AT30)</f>
        <v/>
      </c>
      <c r="DE37" s="246" t="str">
        <f>IF(ISBLANK('In Process Calc.'!AU30),"",'In Process Calc.'!AU30)</f>
        <v/>
      </c>
      <c r="DF37" s="246" t="str">
        <f>IF(ISBLANK('In Process Calc.'!AV30),"",'In Process Calc.'!AV30)</f>
        <v/>
      </c>
      <c r="DG37" s="246" t="str">
        <f>IF(ISBLANK('In Process Calc.'!AW30),"",'In Process Calc.'!AW30)</f>
        <v/>
      </c>
      <c r="DH37" s="246" t="str">
        <f>IF(ISBLANK('In Process Calc.'!AX30),"",'In Process Calc.'!AX30)</f>
        <v/>
      </c>
      <c r="DI37" s="246" t="str">
        <f>IF(ISBLANK('In Process Calc.'!AY30),"",'In Process Calc.'!AY30)</f>
        <v/>
      </c>
      <c r="DJ37" s="246" t="str">
        <f>IF(ISBLANK('In Process Calc.'!AZ30),"",'In Process Calc.'!AZ30)</f>
        <v/>
      </c>
      <c r="DK37" s="246" t="str">
        <f>IF(ISBLANK('In Process Calc.'!BA30),"",'In Process Calc.'!BA30)</f>
        <v/>
      </c>
      <c r="DL37" s="246" t="str">
        <f>IF(ISBLANK('In Process Calc.'!BB30),"",'In Process Calc.'!BB30)</f>
        <v/>
      </c>
      <c r="DM37" s="246" t="str">
        <f>IF(ISBLANK('In Process Calc.'!BC30),"",'In Process Calc.'!BC30)</f>
        <v/>
      </c>
      <c r="DN37" s="246" t="str">
        <f>IF(ISBLANK('In Process Calc.'!BD30),"",'In Process Calc.'!BD30)</f>
        <v/>
      </c>
      <c r="DO37" s="246" t="str">
        <f>IF(ISBLANK('In Process Calc.'!BE30),"",'In Process Calc.'!BE30)</f>
        <v/>
      </c>
      <c r="DP37" s="246" t="str">
        <f>IF(ISBLANK('In Process Calc.'!BF30),"",'In Process Calc.'!BF30)</f>
        <v/>
      </c>
      <c r="DQ37" s="246" t="str">
        <f>IF(ISBLANK('In Process Calc.'!BG30),"",'In Process Calc.'!BG30)</f>
        <v/>
      </c>
      <c r="DR37" s="246" t="str">
        <f>IF(ISBLANK('In Process Calc.'!BH30),"",'In Process Calc.'!BH30)</f>
        <v/>
      </c>
      <c r="DS37" s="246" t="str">
        <f>IF(ISBLANK('In Process Calc.'!BI30),"",'In Process Calc.'!BI30)</f>
        <v/>
      </c>
      <c r="DT37" s="246" t="str">
        <f>IF(ISBLANK('In Process Calc.'!BJ30),"",'In Process Calc.'!BJ30)</f>
        <v/>
      </c>
      <c r="DU37" s="246" t="str">
        <f>IF(ISBLANK('In Process Calc.'!BK30),"",'In Process Calc.'!BK30)</f>
        <v/>
      </c>
      <c r="DV37" s="246" t="str">
        <f>IF(ISBLANK('In Process Calc.'!BL30),"",'In Process Calc.'!BL30)</f>
        <v/>
      </c>
      <c r="DW37" s="246" t="str">
        <f>IF(ISBLANK('In Process Calc.'!BM30),"",'In Process Calc.'!BM30)</f>
        <v/>
      </c>
      <c r="DX37" s="246" t="str">
        <f>IF(ISBLANK('In Process Calc.'!BN30),"",'In Process Calc.'!BN30)</f>
        <v/>
      </c>
      <c r="DY37" s="246" t="str">
        <f>IF(ISBLANK('In Process Calc.'!BO30),"",'In Process Calc.'!BO30)</f>
        <v/>
      </c>
      <c r="DZ37" s="246" t="str">
        <f>IF(ISBLANK('In Process Calc.'!BP30),"",'In Process Calc.'!BP30)</f>
        <v/>
      </c>
      <c r="EA37" s="246" t="str">
        <f>IF(ISBLANK('In Process Calc.'!BQ30),"",'In Process Calc.'!BQ30)</f>
        <v/>
      </c>
      <c r="EB37" s="246" t="str">
        <f>IF(ISBLANK('In Process Calc.'!BR30),"",'In Process Calc.'!BR30)</f>
        <v/>
      </c>
      <c r="EC37" s="246" t="str">
        <f>IF(ISBLANK('In Process Calc.'!BS30),"",'In Process Calc.'!BS30)</f>
        <v/>
      </c>
      <c r="ED37" s="246" t="str">
        <f>IF(ISBLANK('In Process Calc.'!BT30),"",'In Process Calc.'!BT30)</f>
        <v/>
      </c>
      <c r="EE37" s="246" t="str">
        <f>IF(ISBLANK('In Process Calc.'!BU30),"",'In Process Calc.'!BU30)</f>
        <v/>
      </c>
      <c r="EF37" s="246" t="str">
        <f>IF(ISBLANK('In Process Calc.'!BV30),"",'In Process Calc.'!BV30)</f>
        <v/>
      </c>
      <c r="EG37" s="246" t="str">
        <f>IF(ISBLANK('In Process Calc.'!BW30),"",'In Process Calc.'!BW30)</f>
        <v/>
      </c>
      <c r="EH37" s="246" t="str">
        <f>IF(ISBLANK('In Process Calc.'!BX30),"",'In Process Calc.'!BX30)</f>
        <v/>
      </c>
      <c r="EI37" s="246" t="str">
        <f>IF(ISBLANK('In Process Calc.'!BY30),"",'In Process Calc.'!BY30)</f>
        <v/>
      </c>
      <c r="EJ37" s="246" t="str">
        <f>IF(ISBLANK('In Process Calc.'!BZ30),"",'In Process Calc.'!BZ30)</f>
        <v/>
      </c>
      <c r="EK37" s="246">
        <f>IF(ISBLANK('Post Process Calc.'!A37),"",'Post Process Calc.'!A37)</f>
        <v>1.2760978892850496</v>
      </c>
      <c r="EL37" s="246" t="str">
        <f>IF(ISBLANK('Post Process Calc.'!B37),"",'Post Process Calc.'!B37)</f>
        <v/>
      </c>
      <c r="EM37" s="246">
        <f>IF(ISBLANK('Post Process Calc.'!C37),"",'Post Process Calc.'!C37)</f>
        <v>6.1381771794541684E-2</v>
      </c>
      <c r="EN37" s="246">
        <f>IF(ISBLANK('Post Process Calc.'!D37),"",'Post Process Calc.'!D37)</f>
        <v>-9.4065389278760961E-3</v>
      </c>
      <c r="EO37" s="246">
        <f>IF(ISBLANK('Post Process Calc.'!E37),"",'Post Process Calc.'!E37)</f>
        <v>-1.1032555542407987E-3</v>
      </c>
      <c r="EP37" s="246">
        <f>IF(ISBLANK('Post Process Calc.'!F37),"",'Post Process Calc.'!F37)</f>
        <v>9.9413437814758147E-3</v>
      </c>
      <c r="EQ37" s="246">
        <f>IF(ISBLANK('Post Process Calc.'!G37),"",'Post Process Calc.'!G37)</f>
        <v>3.5091640201575039E-4</v>
      </c>
      <c r="ER37" s="246" t="str">
        <f>IF(ISBLANK('Post Process Calc.'!H37),"",'Post Process Calc.'!H37)</f>
        <v/>
      </c>
      <c r="ES37" s="246" t="str">
        <f>IF(ISBLANK('Post Process Calc.'!I37),"",'Post Process Calc.'!I37)</f>
        <v/>
      </c>
      <c r="ET37" s="246" t="str">
        <f>IF(ISBLANK('Post Process Calc.'!J37),"",'Post Process Calc.'!J37)</f>
        <v/>
      </c>
      <c r="EU37" s="246" t="str">
        <f>IF(ISBLANK('Post Process Calc.'!K37),"",'Post Process Calc.'!K37)</f>
        <v/>
      </c>
      <c r="EV37" s="246" t="str">
        <f>IF(ISBLANK('Post Process Calc.'!L37),"",'Post Process Calc.'!L37)</f>
        <v/>
      </c>
      <c r="EW37" s="246" t="str">
        <f>IF(ISBLANK('Post Process Calc.'!M37),"",'Post Process Calc.'!M37)</f>
        <v/>
      </c>
      <c r="EX37" s="246" t="str">
        <f>IF(ISBLANK('Post Process Calc.'!N37),"",'Post Process Calc.'!N37)</f>
        <v/>
      </c>
      <c r="EY37" s="246" t="str">
        <f>IF(ISBLANK('Post Process Calc.'!O37),"",'Post Process Calc.'!O37)</f>
        <v/>
      </c>
      <c r="EZ37" s="246" t="str">
        <f>IF(ISBLANK('Post Process Calc.'!P37),"",'Post Process Calc.'!P37)</f>
        <v/>
      </c>
      <c r="FA37" s="246" t="str">
        <f>IF(ISBLANK('Post Process Calc.'!Q37),"",'Post Process Calc.'!Q37)</f>
        <v/>
      </c>
      <c r="FB37" s="246" t="str">
        <f>IF(ISBLANK('Post Process Calc.'!R37),"",'Post Process Calc.'!R37)</f>
        <v/>
      </c>
      <c r="FC37" s="246" t="str">
        <f>IF(ISBLANK('Post Process Calc.'!S37),"",'Post Process Calc.'!S37)</f>
        <v/>
      </c>
      <c r="FD37" s="246" t="str">
        <f>IF(ISBLANK('Post Process Calc.'!T37),"",'Post Process Calc.'!T37)</f>
        <v/>
      </c>
      <c r="FE37" s="246" t="str">
        <f>IF(ISBLANK('Post Process Calc.'!U37),"",'Post Process Calc.'!U37)</f>
        <v/>
      </c>
      <c r="FF37" s="246" t="str">
        <f>IF(ISBLANK('Post Process Calc.'!V37),"",'Post Process Calc.'!V37)</f>
        <v/>
      </c>
      <c r="FG37" s="246" t="str">
        <f>IF(ISBLANK('Post Process Calc.'!W37),"",'Post Process Calc.'!W37)</f>
        <v/>
      </c>
      <c r="FH37" s="246" t="str">
        <f>IF(ISBLANK('Post Process Calc.'!X37),"",'Post Process Calc.'!X37)</f>
        <v/>
      </c>
      <c r="FI37" s="246" t="str">
        <f>IF(ISBLANK('Post Process Calc.'!Y37),"",'Post Process Calc.'!Y37)</f>
        <v/>
      </c>
      <c r="FJ37" s="246" t="str">
        <f>IF(ISBLANK('Post Process Calc.'!Z37),"",'Post Process Calc.'!Z37)</f>
        <v/>
      </c>
      <c r="FK37" s="246" t="str">
        <f>IF(ISBLANK('Post Process Calc.'!AA37),"",'Post Process Calc.'!AA37)</f>
        <v/>
      </c>
      <c r="FL37" s="246" t="str">
        <f>IF(ISBLANK('Post Process Calc.'!AB37),"",'Post Process Calc.'!AB37)</f>
        <v/>
      </c>
      <c r="FM37" s="246" t="str">
        <f>IF(ISBLANK('Post Process Calc.'!AC37),"",'Post Process Calc.'!AC37)</f>
        <v/>
      </c>
      <c r="FN37" s="246" t="str">
        <f>IF(ISBLANK('Post Process Calc.'!AD37),"",'Post Process Calc.'!AD37)</f>
        <v/>
      </c>
      <c r="FO37" s="246" t="str">
        <f>IF(ISBLANK('Post Process Calc.'!AE37),"",'Post Process Calc.'!AE37)</f>
        <v/>
      </c>
      <c r="FP37" s="246" t="str">
        <f>IF(ISBLANK('Post Process Calc.'!AF37),"",'Post Process Calc.'!AF37)</f>
        <v/>
      </c>
      <c r="FQ37" s="246" t="str">
        <f>IF(ISBLANK('Post Process Calc.'!AG37),"",'Post Process Calc.'!AG37)</f>
        <v/>
      </c>
      <c r="FR37" s="246" t="str">
        <f>IF(ISBLANK('Post Process Calc.'!AH37),"",'Post Process Calc.'!AH37)</f>
        <v/>
      </c>
      <c r="FS37" s="246" t="str">
        <f>IF(ISBLANK('Post Process Calc.'!AI37),"",'Post Process Calc.'!AI37)</f>
        <v/>
      </c>
    </row>
    <row r="38" spans="1:175" x14ac:dyDescent="0.15">
      <c r="A38" s="241" t="str">
        <f>IF('Measured Data'!B31&lt;&gt;0,'Measured Data'!$B$1,"")</f>
        <v/>
      </c>
      <c r="B38" s="241" t="str">
        <f>IF(ISBLANK('Measured Data'!A31),"",'Measured Data'!A31)</f>
        <v/>
      </c>
      <c r="C38" s="248" t="str">
        <f>IF(ISBLANK('Measured Data'!B31),"",'Measured Data'!B31)</f>
        <v/>
      </c>
      <c r="D38" s="249" t="str">
        <f>IF(ISBLANK('Measured Data'!C31),"",'Measured Data'!C31)</f>
        <v/>
      </c>
      <c r="E38" s="241" t="str">
        <f>IF(ISBLANK('Measured Data'!D31),"",'Measured Data'!D31)</f>
        <v/>
      </c>
      <c r="F38" s="241" t="str">
        <f>IF(ISBLANK('Measured Data'!E31),"",'Measured Data'!E31)</f>
        <v/>
      </c>
      <c r="G38" s="241" t="str">
        <f>IF(ISBLANK('Measured Data'!G31),"",'Measured Data'!G31)</f>
        <v/>
      </c>
      <c r="H38" s="241" t="str">
        <f>IF(ISBLANK('Measured Data'!H31),"",'Measured Data'!H31)</f>
        <v/>
      </c>
      <c r="I38" s="241" t="str">
        <f>IF(ISBLANK('Measured Data'!I31),"",'Measured Data'!I31)</f>
        <v/>
      </c>
      <c r="J38" s="241" t="str">
        <f>IF(ISBLANK('Measured Data'!J31),"",'Measured Data'!J31)</f>
        <v/>
      </c>
      <c r="K38" s="241" t="str">
        <f>IF(ISBLANK('Measured Data'!K31),"",'Measured Data'!K31)</f>
        <v/>
      </c>
      <c r="L38" s="241" t="str">
        <f>IF(ISBLANK('Measured Data'!L31),"",'Measured Data'!L31)</f>
        <v/>
      </c>
      <c r="M38" s="241" t="str">
        <f>IF(ISBLANK('Measured Data'!M31),"",'Measured Data'!M31)</f>
        <v/>
      </c>
      <c r="N38" s="241" t="str">
        <f>IF(ISBLANK('Measured Data'!N31),"",'Measured Data'!N31)</f>
        <v/>
      </c>
      <c r="O38" s="241" t="str">
        <f>IF(ISBLANK('Measured Data'!O31),"",'Measured Data'!O31)</f>
        <v/>
      </c>
      <c r="P38" s="241" t="str">
        <f>IF(ISBLANK('Measured Data'!P31),"",'Measured Data'!P31)</f>
        <v/>
      </c>
      <c r="Q38" s="241" t="str">
        <f>IF(ISBLANK('Measured Data'!Q31),"",'Measured Data'!Q31)</f>
        <v/>
      </c>
      <c r="R38" s="241" t="str">
        <f>IF(ISBLANK('Measured Data'!R31),"",'Measured Data'!R31)</f>
        <v/>
      </c>
      <c r="S38" s="241" t="str">
        <f>IF(ISBLANK('Measured Data'!S31),"",'Measured Data'!S31)</f>
        <v/>
      </c>
      <c r="T38" s="241" t="str">
        <f>IF(ISBLANK('Measured Data'!T31),"",'Measured Data'!T31)</f>
        <v/>
      </c>
      <c r="U38" s="241" t="str">
        <f>IF(ISBLANK('Measured Data'!U31),"",'Measured Data'!U31)</f>
        <v/>
      </c>
      <c r="V38" s="241" t="str">
        <f>IF(ISBLANK('Measured Data'!V31),"",'Measured Data'!V31)</f>
        <v/>
      </c>
      <c r="W38" s="241" t="str">
        <f>IF(ISBLANK('Measured Data'!W31),"",'Measured Data'!W31)</f>
        <v/>
      </c>
      <c r="X38" s="241" t="str">
        <f>IF(ISBLANK('Measured Data'!X31),"",'Measured Data'!X31)</f>
        <v/>
      </c>
      <c r="Y38" s="241" t="str">
        <f>IF(ISBLANK('Measured Data'!Y31),"",'Measured Data'!Y31)</f>
        <v/>
      </c>
      <c r="Z38" s="241" t="str">
        <f>IF(ISBLANK('Measured Data'!Z31),"",'Measured Data'!Z31)</f>
        <v/>
      </c>
      <c r="AA38" s="241" t="str">
        <f>IF(ISBLANK('Measured Data'!AA31),"",'Measured Data'!AA31)</f>
        <v/>
      </c>
      <c r="AB38" s="241" t="str">
        <f>IF(ISBLANK('Measured Data'!AB31),"",'Measured Data'!AB31)</f>
        <v/>
      </c>
      <c r="AC38" s="241" t="str">
        <f>IF(ISBLANK('Measured Data'!AC31),"",'Measured Data'!AC31)</f>
        <v/>
      </c>
      <c r="AD38" s="241" t="str">
        <f>IF(ISBLANK('Measured Data'!AD31),"",'Measured Data'!AD31)</f>
        <v/>
      </c>
      <c r="AE38" s="241" t="str">
        <f>IF(ISBLANK('Measured Data'!AE31),"",'Measured Data'!AE31)</f>
        <v/>
      </c>
      <c r="AF38" s="241" t="str">
        <f>IF(ISBLANK('Measured Data'!AF31),"",'Measured Data'!AF31)</f>
        <v/>
      </c>
      <c r="AG38" s="241" t="str">
        <f>IF(ISBLANK('Measured Data'!AG31),"",'Measured Data'!AG31)</f>
        <v/>
      </c>
      <c r="AH38" s="241" t="str">
        <f>IF(ISBLANK('Measured Data'!AH31),"",'Measured Data'!AH31)</f>
        <v/>
      </c>
      <c r="AI38" s="241" t="str">
        <f>IF(ISBLANK('Measured Data'!AI31),"",'Measured Data'!AI31)</f>
        <v/>
      </c>
      <c r="AJ38" s="241" t="str">
        <f>IF(ISBLANK('Measured Data'!AJ31),"",'Measured Data'!AJ31)</f>
        <v/>
      </c>
      <c r="AK38" s="241" t="str">
        <f>IF(ISBLANK('Measured Data'!AK31),"",'Measured Data'!AK31)</f>
        <v/>
      </c>
      <c r="AL38" s="241" t="str">
        <f>IF(ISBLANK('Measured Data'!AL31),"",'Measured Data'!AL31)</f>
        <v/>
      </c>
      <c r="AM38" s="241" t="str">
        <f>IF(ISBLANK('Measured Data'!AM31),"",'Measured Data'!AM31)</f>
        <v/>
      </c>
      <c r="AN38" s="241" t="str">
        <f>IF(ISBLANK('Measured Data'!AN31),"",'Measured Data'!AN31)</f>
        <v/>
      </c>
      <c r="AO38" s="241" t="str">
        <f>IF(ISBLANK('Measured Data'!AO31),"",'Measured Data'!AO31)</f>
        <v/>
      </c>
      <c r="AP38" s="241" t="str">
        <f>IF(ISBLANK('Measured Data'!AP31),"",'Measured Data'!AP31)</f>
        <v/>
      </c>
      <c r="AQ38" s="241" t="str">
        <f>IF(ISBLANK('Measured Data'!AQ31),"",'Measured Data'!AQ31)</f>
        <v/>
      </c>
      <c r="AR38" s="241" t="str">
        <f>IF(ISBLANK('Measured Data'!AR31),"",'Measured Data'!AR31)</f>
        <v/>
      </c>
      <c r="AS38" s="241" t="str">
        <f>IF(ISBLANK('Measured Data'!AS31),"",'Measured Data'!AS31)</f>
        <v/>
      </c>
      <c r="AT38" s="241" t="str">
        <f>IF(ISBLANK('Measured Data'!AT31),"",'Measured Data'!AT31)</f>
        <v/>
      </c>
      <c r="AU38" s="241" t="str">
        <f>IF(ISBLANK('Measured Data'!AU31),"",'Measured Data'!AU31)</f>
        <v/>
      </c>
      <c r="AV38" s="241" t="str">
        <f>IF(ISBLANK('Measured Data'!AV31),"",'Measured Data'!AV31)</f>
        <v/>
      </c>
      <c r="AW38" s="241" t="str">
        <f>IF(ISBLANK('Measured Data'!AW31),"",'Measured Data'!AW31)</f>
        <v/>
      </c>
      <c r="AX38" s="241" t="str">
        <f>IF(ISBLANK('Measured Data'!AX31),"",'Measured Data'!AX31)</f>
        <v/>
      </c>
      <c r="AY38" s="241" t="str">
        <f>IF(ISBLANK('Measured Data'!AY31),"",'Measured Data'!AY31)</f>
        <v/>
      </c>
      <c r="AZ38" s="241" t="str">
        <f>IF(ISBLANK('Measured Data'!AZ31),"",'Measured Data'!AZ31)</f>
        <v/>
      </c>
      <c r="BA38" s="241" t="str">
        <f>IF(ISBLANK('Measured Data'!BA31),"",'Measured Data'!BA31)</f>
        <v/>
      </c>
      <c r="BB38" s="241" t="str">
        <f>IF(ISBLANK('Measured Data'!BB31),"",'Measured Data'!BB31)</f>
        <v/>
      </c>
      <c r="BC38" s="241" t="str">
        <f>IF(ISBLANK('Measured Data'!BC31),"",'Measured Data'!BC31)</f>
        <v/>
      </c>
      <c r="BD38" s="241" t="str">
        <f>IF(ISBLANK('Measured Data'!BD31),"",'Measured Data'!BD31)</f>
        <v/>
      </c>
      <c r="BE38" s="241" t="str">
        <f>IF(ISBLANK('Measured Data'!BE31),"",'Measured Data'!BE31)</f>
        <v/>
      </c>
      <c r="BF38" s="241" t="str">
        <f>IF(ISBLANK('Measured Data'!BF31),"",'Measured Data'!BF31)</f>
        <v/>
      </c>
      <c r="BG38" s="241" t="str">
        <f>IF(ISBLANK('Measured Data'!BG31),"",'Measured Data'!BG31)</f>
        <v/>
      </c>
      <c r="BH38" s="241" t="str">
        <f>IF(ISBLANK('Measured Data'!BH31),"",'Measured Data'!BH31)</f>
        <v/>
      </c>
      <c r="BI38" s="241" t="str">
        <f>IF(ISBLANK('Measured Data'!BI31),"",'Measured Data'!BI31)</f>
        <v/>
      </c>
      <c r="BJ38" s="241" t="str">
        <f>IF(ISBLANK('Measured Data'!BJ31),"",'Measured Data'!BJ31)</f>
        <v/>
      </c>
      <c r="BK38" s="241" t="str">
        <f>IF(ISBLANK('Measured Data'!BK31),"",'Measured Data'!BK31)</f>
        <v/>
      </c>
      <c r="BL38" s="241" t="str">
        <f>IF(ISBLANK('Measured Data'!BL31),"",'Measured Data'!BL31)</f>
        <v/>
      </c>
      <c r="BM38" s="241" t="str">
        <f>IF(ISBLANK('Measured Data'!BM31),"",'Measured Data'!BM31)</f>
        <v/>
      </c>
      <c r="BN38" s="241" t="str">
        <f>IF(ISBLANK('In Process Calc.'!B31),"",ROUND('In Process Calc.'!B31,2))</f>
        <v/>
      </c>
      <c r="BO38" s="241" t="str">
        <f>IF(ISBLANK('In Process Calc.'!C31),"",ROUND('In Process Calc.'!C31,2))</f>
        <v/>
      </c>
      <c r="BP38" s="241" t="str">
        <f>IF(ISBLANK('In Process Calc.'!D31),"",'In Process Calc.'!D31)</f>
        <v/>
      </c>
      <c r="BQ38" s="241" t="str">
        <f>IF(ISBLANK('In Process Calc.'!E31),"",'In Process Calc.'!E31)</f>
        <v/>
      </c>
      <c r="BR38" s="241" t="str">
        <f>IF(ISBLANK('In Process Calc.'!G31),"",'In Process Calc.'!G31)</f>
        <v/>
      </c>
      <c r="BS38" s="241" t="str">
        <f>IF(ISBLANK('In Process Calc.'!I31),"",'In Process Calc.'!I31)</f>
        <v/>
      </c>
      <c r="BT38" s="241" t="str">
        <f>IF(ISBLANK('In Process Calc.'!J31),"",'In Process Calc.'!J31)</f>
        <v/>
      </c>
      <c r="BU38" s="241" t="str">
        <f>IF(ISBLANK('In Process Calc.'!K31),"",'In Process Calc.'!K31)</f>
        <v/>
      </c>
      <c r="BV38" s="246" t="str">
        <f>IF(ISBLANK('In Process Calc.'!L31),"",'In Process Calc.'!L31)</f>
        <v/>
      </c>
      <c r="BW38" s="246" t="str">
        <f>IF(ISBLANK('In Process Calc.'!M31),"",'In Process Calc.'!M31)</f>
        <v/>
      </c>
      <c r="BX38" s="246" t="str">
        <f>IF(ISBLANK('In Process Calc.'!N31),"",'In Process Calc.'!N31)</f>
        <v/>
      </c>
      <c r="BY38" s="246" t="str">
        <f>IF(ISBLANK('In Process Calc.'!O31),"",'In Process Calc.'!O31)</f>
        <v/>
      </c>
      <c r="BZ38" s="246" t="str">
        <f>IF(ISBLANK('In Process Calc.'!P31),"",'In Process Calc.'!P31)</f>
        <v/>
      </c>
      <c r="CA38" s="246" t="str">
        <f>IF(ISBLANK('In Process Calc.'!Q31),"",'In Process Calc.'!Q31)</f>
        <v/>
      </c>
      <c r="CB38" s="246" t="str">
        <f>IF(ISBLANK('In Process Calc.'!R31),"",'In Process Calc.'!R31)</f>
        <v/>
      </c>
      <c r="CC38" s="246" t="str">
        <f>IF(ISBLANK('In Process Calc.'!S31),"",'In Process Calc.'!S31)</f>
        <v/>
      </c>
      <c r="CD38" s="246" t="str">
        <f>IF(ISBLANK('In Process Calc.'!T31),"",'In Process Calc.'!T31)</f>
        <v/>
      </c>
      <c r="CE38" s="246" t="str">
        <f>IF(ISBLANK('In Process Calc.'!U31),"",'In Process Calc.'!U31)</f>
        <v/>
      </c>
      <c r="CF38" s="246" t="str">
        <f>IF(ISBLANK('In Process Calc.'!V31),"",'In Process Calc.'!V31)</f>
        <v/>
      </c>
      <c r="CG38" s="246" t="str">
        <f>IF(ISBLANK('In Process Calc.'!W31),"",'In Process Calc.'!W31)</f>
        <v/>
      </c>
      <c r="CH38" s="246" t="str">
        <f>IF(ISBLANK('In Process Calc.'!X31),"",'In Process Calc.'!X31)</f>
        <v/>
      </c>
      <c r="CI38" s="246" t="str">
        <f>IF(ISBLANK('In Process Calc.'!Y31),"",'In Process Calc.'!Y31)</f>
        <v/>
      </c>
      <c r="CJ38" s="246" t="str">
        <f>IF(ISBLANK('In Process Calc.'!Z31),"",'In Process Calc.'!Z31)</f>
        <v/>
      </c>
      <c r="CK38" s="246" t="str">
        <f>IF(ISBLANK('In Process Calc.'!AA31),"",'In Process Calc.'!AA31)</f>
        <v/>
      </c>
      <c r="CL38" s="246" t="str">
        <f>IF(ISBLANK('In Process Calc.'!AB31),"",'In Process Calc.'!AB31)</f>
        <v/>
      </c>
      <c r="CM38" s="246" t="str">
        <f>IF(ISBLANK('In Process Calc.'!AC31),"",'In Process Calc.'!AC31)</f>
        <v/>
      </c>
      <c r="CN38" s="246" t="str">
        <f>IF(ISBLANK('In Process Calc.'!AD31),"",'In Process Calc.'!AD31)</f>
        <v/>
      </c>
      <c r="CO38" s="246" t="str">
        <f>IF(ISBLANK('In Process Calc.'!AE31),"",'In Process Calc.'!AE31)</f>
        <v/>
      </c>
      <c r="CP38" s="246" t="str">
        <f>IF(ISBLANK('In Process Calc.'!AF31),"",'In Process Calc.'!AF31)</f>
        <v/>
      </c>
      <c r="CQ38" s="246" t="str">
        <f>IF(ISBLANK('In Process Calc.'!AG31),"",'In Process Calc.'!AG31)</f>
        <v/>
      </c>
      <c r="CR38" s="246" t="str">
        <f>IF(ISBLANK('In Process Calc.'!AH31),"",'In Process Calc.'!AH31)</f>
        <v/>
      </c>
      <c r="CS38" s="246" t="str">
        <f>IF(ISBLANK('In Process Calc.'!AI31),"",'In Process Calc.'!AI31)</f>
        <v/>
      </c>
      <c r="CT38" s="246" t="str">
        <f>IF(ISBLANK('In Process Calc.'!AJ31),"",'In Process Calc.'!AJ31)</f>
        <v/>
      </c>
      <c r="CU38" s="246" t="str">
        <f>IF(ISBLANK('In Process Calc.'!AK31),"",'In Process Calc.'!AK31)</f>
        <v/>
      </c>
      <c r="CV38" s="246" t="str">
        <f>IF(ISBLANK('In Process Calc.'!AL31),"",'In Process Calc.'!AL31)</f>
        <v/>
      </c>
      <c r="CW38" s="246" t="str">
        <f>IF(ISBLANK('In Process Calc.'!AM31),"",'In Process Calc.'!AM31)</f>
        <v/>
      </c>
      <c r="CX38" s="246" t="str">
        <f>IF(ISBLANK('In Process Calc.'!AN31),"",'In Process Calc.'!AN31)</f>
        <v/>
      </c>
      <c r="CY38" s="246" t="str">
        <f>IF(ISBLANK('In Process Calc.'!AO31),"",'In Process Calc.'!AO31)</f>
        <v/>
      </c>
      <c r="CZ38" s="246" t="str">
        <f>IF(ISBLANK('In Process Calc.'!AP31),"",'In Process Calc.'!AP31)</f>
        <v/>
      </c>
      <c r="DA38" s="246" t="str">
        <f>IF(ISBLANK('In Process Calc.'!AQ31),"",'In Process Calc.'!AQ31)</f>
        <v/>
      </c>
      <c r="DB38" s="246" t="str">
        <f>IF(ISBLANK('In Process Calc.'!AR31),"",'In Process Calc.'!AR31)</f>
        <v/>
      </c>
      <c r="DC38" s="246" t="str">
        <f>IF(ISBLANK('In Process Calc.'!AS31),"",'In Process Calc.'!AS31)</f>
        <v/>
      </c>
      <c r="DD38" s="246" t="str">
        <f>IF(ISBLANK('In Process Calc.'!AT31),"",'In Process Calc.'!AT31)</f>
        <v/>
      </c>
      <c r="DE38" s="246" t="str">
        <f>IF(ISBLANK('In Process Calc.'!AU31),"",'In Process Calc.'!AU31)</f>
        <v/>
      </c>
      <c r="DF38" s="246" t="str">
        <f>IF(ISBLANK('In Process Calc.'!AV31),"",'In Process Calc.'!AV31)</f>
        <v/>
      </c>
      <c r="DG38" s="246" t="str">
        <f>IF(ISBLANK('In Process Calc.'!AW31),"",'In Process Calc.'!AW31)</f>
        <v/>
      </c>
      <c r="DH38" s="246" t="str">
        <f>IF(ISBLANK('In Process Calc.'!AX31),"",'In Process Calc.'!AX31)</f>
        <v/>
      </c>
      <c r="DI38" s="246" t="str">
        <f>IF(ISBLANK('In Process Calc.'!AY31),"",'In Process Calc.'!AY31)</f>
        <v/>
      </c>
      <c r="DJ38" s="246" t="str">
        <f>IF(ISBLANK('In Process Calc.'!AZ31),"",'In Process Calc.'!AZ31)</f>
        <v/>
      </c>
      <c r="DK38" s="246" t="str">
        <f>IF(ISBLANK('In Process Calc.'!BA31),"",'In Process Calc.'!BA31)</f>
        <v/>
      </c>
      <c r="DL38" s="246" t="str">
        <f>IF(ISBLANK('In Process Calc.'!BB31),"",'In Process Calc.'!BB31)</f>
        <v/>
      </c>
      <c r="DM38" s="246" t="str">
        <f>IF(ISBLANK('In Process Calc.'!BC31),"",'In Process Calc.'!BC31)</f>
        <v/>
      </c>
      <c r="DN38" s="246" t="str">
        <f>IF(ISBLANK('In Process Calc.'!BD31),"",'In Process Calc.'!BD31)</f>
        <v/>
      </c>
      <c r="DO38" s="246" t="str">
        <f>IF(ISBLANK('In Process Calc.'!BE31),"",'In Process Calc.'!BE31)</f>
        <v/>
      </c>
      <c r="DP38" s="246" t="str">
        <f>IF(ISBLANK('In Process Calc.'!BF31),"",'In Process Calc.'!BF31)</f>
        <v/>
      </c>
      <c r="DQ38" s="246" t="str">
        <f>IF(ISBLANK('In Process Calc.'!BG31),"",'In Process Calc.'!BG31)</f>
        <v/>
      </c>
      <c r="DR38" s="246" t="str">
        <f>IF(ISBLANK('In Process Calc.'!BH31),"",'In Process Calc.'!BH31)</f>
        <v/>
      </c>
      <c r="DS38" s="246" t="str">
        <f>IF(ISBLANK('In Process Calc.'!BI31),"",'In Process Calc.'!BI31)</f>
        <v/>
      </c>
      <c r="DT38" s="246" t="str">
        <f>IF(ISBLANK('In Process Calc.'!BJ31),"",'In Process Calc.'!BJ31)</f>
        <v/>
      </c>
      <c r="DU38" s="246" t="str">
        <f>IF(ISBLANK('In Process Calc.'!BK31),"",'In Process Calc.'!BK31)</f>
        <v/>
      </c>
      <c r="DV38" s="246" t="str">
        <f>IF(ISBLANK('In Process Calc.'!BL31),"",'In Process Calc.'!BL31)</f>
        <v/>
      </c>
      <c r="DW38" s="246" t="str">
        <f>IF(ISBLANK('In Process Calc.'!BM31),"",'In Process Calc.'!BM31)</f>
        <v/>
      </c>
      <c r="DX38" s="246" t="str">
        <f>IF(ISBLANK('In Process Calc.'!BN31),"",'In Process Calc.'!BN31)</f>
        <v/>
      </c>
      <c r="DY38" s="246" t="str">
        <f>IF(ISBLANK('In Process Calc.'!BO31),"",'In Process Calc.'!BO31)</f>
        <v/>
      </c>
      <c r="DZ38" s="246" t="str">
        <f>IF(ISBLANK('In Process Calc.'!BP31),"",'In Process Calc.'!BP31)</f>
        <v/>
      </c>
      <c r="EA38" s="246" t="str">
        <f>IF(ISBLANK('In Process Calc.'!BQ31),"",'In Process Calc.'!BQ31)</f>
        <v/>
      </c>
      <c r="EB38" s="246" t="str">
        <f>IF(ISBLANK('In Process Calc.'!BR31),"",'In Process Calc.'!BR31)</f>
        <v/>
      </c>
      <c r="EC38" s="246" t="str">
        <f>IF(ISBLANK('In Process Calc.'!BS31),"",'In Process Calc.'!BS31)</f>
        <v/>
      </c>
      <c r="ED38" s="246" t="str">
        <f>IF(ISBLANK('In Process Calc.'!BT31),"",'In Process Calc.'!BT31)</f>
        <v/>
      </c>
      <c r="EE38" s="246" t="str">
        <f>IF(ISBLANK('In Process Calc.'!BU31),"",'In Process Calc.'!BU31)</f>
        <v/>
      </c>
      <c r="EF38" s="246" t="str">
        <f>IF(ISBLANK('In Process Calc.'!BV31),"",'In Process Calc.'!BV31)</f>
        <v/>
      </c>
      <c r="EG38" s="246" t="str">
        <f>IF(ISBLANK('In Process Calc.'!BW31),"",'In Process Calc.'!BW31)</f>
        <v/>
      </c>
      <c r="EH38" s="246" t="str">
        <f>IF(ISBLANK('In Process Calc.'!BX31),"",'In Process Calc.'!BX31)</f>
        <v/>
      </c>
      <c r="EI38" s="246" t="str">
        <f>IF(ISBLANK('In Process Calc.'!BY31),"",'In Process Calc.'!BY31)</f>
        <v/>
      </c>
      <c r="EJ38" s="246" t="str">
        <f>IF(ISBLANK('In Process Calc.'!BZ31),"",'In Process Calc.'!BZ31)</f>
        <v/>
      </c>
      <c r="EK38" s="246" t="str">
        <f>IF(ISBLANK('Post Process Calc.'!A38),"",'Post Process Calc.'!A38)</f>
        <v/>
      </c>
      <c r="EL38" s="246" t="str">
        <f>IF(ISBLANK('Post Process Calc.'!B38),"",'Post Process Calc.'!B38)</f>
        <v/>
      </c>
      <c r="EM38" s="246" t="str">
        <f>IF(ISBLANK('Post Process Calc.'!C38),"",'Post Process Calc.'!C38)</f>
        <v/>
      </c>
      <c r="EN38" s="246" t="str">
        <f>IF(ISBLANK('Post Process Calc.'!D38),"",'Post Process Calc.'!D38)</f>
        <v/>
      </c>
      <c r="EO38" s="246" t="str">
        <f>IF(ISBLANK('Post Process Calc.'!E38),"",'Post Process Calc.'!E38)</f>
        <v/>
      </c>
      <c r="EP38" s="246" t="str">
        <f>IF(ISBLANK('Post Process Calc.'!F38),"",'Post Process Calc.'!F38)</f>
        <v/>
      </c>
      <c r="EQ38" s="246" t="str">
        <f>IF(ISBLANK('Post Process Calc.'!G38),"",'Post Process Calc.'!G38)</f>
        <v/>
      </c>
      <c r="ER38" s="246" t="str">
        <f>IF(ISBLANK('Post Process Calc.'!H38),"",'Post Process Calc.'!H38)</f>
        <v/>
      </c>
      <c r="ES38" s="246" t="str">
        <f>IF(ISBLANK('Post Process Calc.'!I38),"",'Post Process Calc.'!I38)</f>
        <v/>
      </c>
      <c r="ET38" s="246" t="str">
        <f>IF(ISBLANK('Post Process Calc.'!J38),"",'Post Process Calc.'!J38)</f>
        <v/>
      </c>
      <c r="EU38" s="246" t="str">
        <f>IF(ISBLANK('Post Process Calc.'!K38),"",'Post Process Calc.'!K38)</f>
        <v/>
      </c>
      <c r="EV38" s="246" t="str">
        <f>IF(ISBLANK('Post Process Calc.'!L38),"",'Post Process Calc.'!L38)</f>
        <v/>
      </c>
      <c r="EW38" s="246" t="str">
        <f>IF(ISBLANK('Post Process Calc.'!M38),"",'Post Process Calc.'!M38)</f>
        <v/>
      </c>
      <c r="EX38" s="246" t="str">
        <f>IF(ISBLANK('Post Process Calc.'!N38),"",'Post Process Calc.'!N38)</f>
        <v/>
      </c>
      <c r="EY38" s="246" t="str">
        <f>IF(ISBLANK('Post Process Calc.'!O38),"",'Post Process Calc.'!O38)</f>
        <v/>
      </c>
      <c r="EZ38" s="246" t="str">
        <f>IF(ISBLANK('Post Process Calc.'!P38),"",'Post Process Calc.'!P38)</f>
        <v/>
      </c>
      <c r="FA38" s="246" t="str">
        <f>IF(ISBLANK('Post Process Calc.'!Q38),"",'Post Process Calc.'!Q38)</f>
        <v/>
      </c>
      <c r="FB38" s="246" t="str">
        <f>IF(ISBLANK('Post Process Calc.'!R38),"",'Post Process Calc.'!R38)</f>
        <v/>
      </c>
      <c r="FC38" s="246" t="str">
        <f>IF(ISBLANK('Post Process Calc.'!S38),"",'Post Process Calc.'!S38)</f>
        <v/>
      </c>
      <c r="FD38" s="246" t="str">
        <f>IF(ISBLANK('Post Process Calc.'!T38),"",'Post Process Calc.'!T38)</f>
        <v/>
      </c>
      <c r="FE38" s="246" t="str">
        <f>IF(ISBLANK('Post Process Calc.'!U38),"",'Post Process Calc.'!U38)</f>
        <v/>
      </c>
      <c r="FF38" s="246" t="str">
        <f>IF(ISBLANK('Post Process Calc.'!V38),"",'Post Process Calc.'!V38)</f>
        <v/>
      </c>
      <c r="FG38" s="246" t="str">
        <f>IF(ISBLANK('Post Process Calc.'!W38),"",'Post Process Calc.'!W38)</f>
        <v/>
      </c>
      <c r="FH38" s="246" t="str">
        <f>IF(ISBLANK('Post Process Calc.'!X38),"",'Post Process Calc.'!X38)</f>
        <v/>
      </c>
      <c r="FI38" s="246" t="str">
        <f>IF(ISBLANK('Post Process Calc.'!Y38),"",'Post Process Calc.'!Y38)</f>
        <v/>
      </c>
      <c r="FJ38" s="246" t="str">
        <f>IF(ISBLANK('Post Process Calc.'!Z38),"",'Post Process Calc.'!Z38)</f>
        <v/>
      </c>
      <c r="FK38" s="246" t="str">
        <f>IF(ISBLANK('Post Process Calc.'!AA38),"",'Post Process Calc.'!AA38)</f>
        <v/>
      </c>
      <c r="FL38" s="246" t="str">
        <f>IF(ISBLANK('Post Process Calc.'!AB38),"",'Post Process Calc.'!AB38)</f>
        <v/>
      </c>
      <c r="FM38" s="246" t="str">
        <f>IF(ISBLANK('Post Process Calc.'!AC38),"",'Post Process Calc.'!AC38)</f>
        <v/>
      </c>
      <c r="FN38" s="246" t="str">
        <f>IF(ISBLANK('Post Process Calc.'!AD38),"",'Post Process Calc.'!AD38)</f>
        <v/>
      </c>
      <c r="FO38" s="246" t="str">
        <f>IF(ISBLANK('Post Process Calc.'!AE38),"",'Post Process Calc.'!AE38)</f>
        <v/>
      </c>
      <c r="FP38" s="246" t="str">
        <f>IF(ISBLANK('Post Process Calc.'!AF38),"",'Post Process Calc.'!AF38)</f>
        <v/>
      </c>
      <c r="FQ38" s="246" t="str">
        <f>IF(ISBLANK('Post Process Calc.'!AG38),"",'Post Process Calc.'!AG38)</f>
        <v/>
      </c>
      <c r="FR38" s="246" t="str">
        <f>IF(ISBLANK('Post Process Calc.'!AH38),"",'Post Process Calc.'!AH38)</f>
        <v/>
      </c>
      <c r="FS38" s="246" t="str">
        <f>IF(ISBLANK('Post Process Calc.'!AI38),"",'Post Process Calc.'!AI38)</f>
        <v/>
      </c>
    </row>
    <row r="39" spans="1:175" x14ac:dyDescent="0.15">
      <c r="A39" s="241" t="str">
        <f>IF('Measured Data'!B32&lt;&gt;0,'Measured Data'!$B$1,"")</f>
        <v/>
      </c>
      <c r="B39" s="241" t="str">
        <f>IF(ISBLANK('Measured Data'!A32),"",'Measured Data'!A32)</f>
        <v/>
      </c>
      <c r="C39" s="248" t="str">
        <f>IF(ISBLANK('Measured Data'!B32),"",'Measured Data'!B32)</f>
        <v/>
      </c>
      <c r="D39" s="249" t="str">
        <f>IF(ISBLANK('Measured Data'!C32),"",'Measured Data'!C32)</f>
        <v/>
      </c>
      <c r="E39" s="241" t="str">
        <f>IF(ISBLANK('Measured Data'!D32),"",'Measured Data'!D32)</f>
        <v/>
      </c>
      <c r="F39" s="241" t="str">
        <f>IF(ISBLANK('Measured Data'!E32),"",'Measured Data'!E32)</f>
        <v/>
      </c>
      <c r="G39" s="241" t="str">
        <f>IF(ISBLANK('Measured Data'!G32),"",'Measured Data'!G32)</f>
        <v/>
      </c>
      <c r="H39" s="241" t="str">
        <f>IF(ISBLANK('Measured Data'!H32),"",'Measured Data'!H32)</f>
        <v/>
      </c>
      <c r="I39" s="241" t="str">
        <f>IF(ISBLANK('Measured Data'!I32),"",'Measured Data'!I32)</f>
        <v/>
      </c>
      <c r="J39" s="241" t="str">
        <f>IF(ISBLANK('Measured Data'!J32),"",'Measured Data'!J32)</f>
        <v/>
      </c>
      <c r="K39" s="241" t="str">
        <f>IF(ISBLANK('Measured Data'!K32),"",'Measured Data'!K32)</f>
        <v/>
      </c>
      <c r="L39" s="241" t="str">
        <f>IF(ISBLANK('Measured Data'!L32),"",'Measured Data'!L32)</f>
        <v/>
      </c>
      <c r="M39" s="241" t="str">
        <f>IF(ISBLANK('Measured Data'!M32),"",'Measured Data'!M32)</f>
        <v/>
      </c>
      <c r="N39" s="241" t="str">
        <f>IF(ISBLANK('Measured Data'!N32),"",'Measured Data'!N32)</f>
        <v/>
      </c>
      <c r="O39" s="241" t="str">
        <f>IF(ISBLANK('Measured Data'!O32),"",'Measured Data'!O32)</f>
        <v/>
      </c>
      <c r="P39" s="241" t="str">
        <f>IF(ISBLANK('Measured Data'!P32),"",'Measured Data'!P32)</f>
        <v/>
      </c>
      <c r="Q39" s="241" t="str">
        <f>IF(ISBLANK('Measured Data'!Q32),"",'Measured Data'!Q32)</f>
        <v/>
      </c>
      <c r="R39" s="241" t="str">
        <f>IF(ISBLANK('Measured Data'!R32),"",'Measured Data'!R32)</f>
        <v/>
      </c>
      <c r="S39" s="241" t="str">
        <f>IF(ISBLANK('Measured Data'!S32),"",'Measured Data'!S32)</f>
        <v/>
      </c>
      <c r="T39" s="241" t="str">
        <f>IF(ISBLANK('Measured Data'!T32),"",'Measured Data'!T32)</f>
        <v/>
      </c>
      <c r="U39" s="241" t="str">
        <f>IF(ISBLANK('Measured Data'!U32),"",'Measured Data'!U32)</f>
        <v/>
      </c>
      <c r="V39" s="241" t="str">
        <f>IF(ISBLANK('Measured Data'!V32),"",'Measured Data'!V32)</f>
        <v/>
      </c>
      <c r="W39" s="241" t="str">
        <f>IF(ISBLANK('Measured Data'!W32),"",'Measured Data'!W32)</f>
        <v/>
      </c>
      <c r="X39" s="241" t="str">
        <f>IF(ISBLANK('Measured Data'!X32),"",'Measured Data'!X32)</f>
        <v/>
      </c>
      <c r="Y39" s="241" t="str">
        <f>IF(ISBLANK('Measured Data'!Y32),"",'Measured Data'!Y32)</f>
        <v/>
      </c>
      <c r="Z39" s="241" t="str">
        <f>IF(ISBLANK('Measured Data'!Z32),"",'Measured Data'!Z32)</f>
        <v/>
      </c>
      <c r="AA39" s="241" t="str">
        <f>IF(ISBLANK('Measured Data'!AA32),"",'Measured Data'!AA32)</f>
        <v/>
      </c>
      <c r="AB39" s="241" t="str">
        <f>IF(ISBLANK('Measured Data'!AB32),"",'Measured Data'!AB32)</f>
        <v/>
      </c>
      <c r="AC39" s="241" t="str">
        <f>IF(ISBLANK('Measured Data'!AC32),"",'Measured Data'!AC32)</f>
        <v/>
      </c>
      <c r="AD39" s="241" t="str">
        <f>IF(ISBLANK('Measured Data'!AD32),"",'Measured Data'!AD32)</f>
        <v/>
      </c>
      <c r="AE39" s="241" t="str">
        <f>IF(ISBLANK('Measured Data'!AE32),"",'Measured Data'!AE32)</f>
        <v/>
      </c>
      <c r="AF39" s="241" t="str">
        <f>IF(ISBLANK('Measured Data'!AF32),"",'Measured Data'!AF32)</f>
        <v/>
      </c>
      <c r="AG39" s="241" t="str">
        <f>IF(ISBLANK('Measured Data'!AG32),"",'Measured Data'!AG32)</f>
        <v/>
      </c>
      <c r="AH39" s="241" t="str">
        <f>IF(ISBLANK('Measured Data'!AH32),"",'Measured Data'!AH32)</f>
        <v/>
      </c>
      <c r="AI39" s="241" t="str">
        <f>IF(ISBLANK('Measured Data'!AI32),"",'Measured Data'!AI32)</f>
        <v/>
      </c>
      <c r="AJ39" s="241" t="str">
        <f>IF(ISBLANK('Measured Data'!AJ32),"",'Measured Data'!AJ32)</f>
        <v/>
      </c>
      <c r="AK39" s="241" t="str">
        <f>IF(ISBLANK('Measured Data'!AK32),"",'Measured Data'!AK32)</f>
        <v/>
      </c>
      <c r="AL39" s="241" t="str">
        <f>IF(ISBLANK('Measured Data'!AL32),"",'Measured Data'!AL32)</f>
        <v/>
      </c>
      <c r="AM39" s="241" t="str">
        <f>IF(ISBLANK('Measured Data'!AM32),"",'Measured Data'!AM32)</f>
        <v/>
      </c>
      <c r="AN39" s="241" t="str">
        <f>IF(ISBLANK('Measured Data'!AN32),"",'Measured Data'!AN32)</f>
        <v/>
      </c>
      <c r="AO39" s="241" t="str">
        <f>IF(ISBLANK('Measured Data'!AO32),"",'Measured Data'!AO32)</f>
        <v/>
      </c>
      <c r="AP39" s="241" t="str">
        <f>IF(ISBLANK('Measured Data'!AP32),"",'Measured Data'!AP32)</f>
        <v/>
      </c>
      <c r="AQ39" s="241" t="str">
        <f>IF(ISBLANK('Measured Data'!AQ32),"",'Measured Data'!AQ32)</f>
        <v/>
      </c>
      <c r="AR39" s="241" t="str">
        <f>IF(ISBLANK('Measured Data'!AR32),"",'Measured Data'!AR32)</f>
        <v/>
      </c>
      <c r="AS39" s="241" t="str">
        <f>IF(ISBLANK('Measured Data'!AS32),"",'Measured Data'!AS32)</f>
        <v/>
      </c>
      <c r="AT39" s="241" t="str">
        <f>IF(ISBLANK('Measured Data'!AT32),"",'Measured Data'!AT32)</f>
        <v/>
      </c>
      <c r="AU39" s="241" t="str">
        <f>IF(ISBLANK('Measured Data'!AU32),"",'Measured Data'!AU32)</f>
        <v/>
      </c>
      <c r="AV39" s="241" t="str">
        <f>IF(ISBLANK('Measured Data'!AV32),"",'Measured Data'!AV32)</f>
        <v/>
      </c>
      <c r="AW39" s="241" t="str">
        <f>IF(ISBLANK('Measured Data'!AW32),"",'Measured Data'!AW32)</f>
        <v/>
      </c>
      <c r="AX39" s="241" t="str">
        <f>IF(ISBLANK('Measured Data'!AX32),"",'Measured Data'!AX32)</f>
        <v/>
      </c>
      <c r="AY39" s="241" t="str">
        <f>IF(ISBLANK('Measured Data'!AY32),"",'Measured Data'!AY32)</f>
        <v/>
      </c>
      <c r="AZ39" s="241" t="str">
        <f>IF(ISBLANK('Measured Data'!AZ32),"",'Measured Data'!AZ32)</f>
        <v/>
      </c>
      <c r="BA39" s="241" t="str">
        <f>IF(ISBLANK('Measured Data'!BA32),"",'Measured Data'!BA32)</f>
        <v/>
      </c>
      <c r="BB39" s="241" t="str">
        <f>IF(ISBLANK('Measured Data'!BB32),"",'Measured Data'!BB32)</f>
        <v/>
      </c>
      <c r="BC39" s="241" t="str">
        <f>IF(ISBLANK('Measured Data'!BC32),"",'Measured Data'!BC32)</f>
        <v/>
      </c>
      <c r="BD39" s="241" t="str">
        <f>IF(ISBLANK('Measured Data'!BD32),"",'Measured Data'!BD32)</f>
        <v/>
      </c>
      <c r="BE39" s="241" t="str">
        <f>IF(ISBLANK('Measured Data'!BE32),"",'Measured Data'!BE32)</f>
        <v/>
      </c>
      <c r="BF39" s="241" t="str">
        <f>IF(ISBLANK('Measured Data'!BF32),"",'Measured Data'!BF32)</f>
        <v/>
      </c>
      <c r="BG39" s="241" t="str">
        <f>IF(ISBLANK('Measured Data'!BG32),"",'Measured Data'!BG32)</f>
        <v/>
      </c>
      <c r="BH39" s="241" t="str">
        <f>IF(ISBLANK('Measured Data'!BH32),"",'Measured Data'!BH32)</f>
        <v/>
      </c>
      <c r="BI39" s="241" t="str">
        <f>IF(ISBLANK('Measured Data'!BI32),"",'Measured Data'!BI32)</f>
        <v/>
      </c>
      <c r="BJ39" s="241" t="str">
        <f>IF(ISBLANK('Measured Data'!BJ32),"",'Measured Data'!BJ32)</f>
        <v/>
      </c>
      <c r="BK39" s="241" t="str">
        <f>IF(ISBLANK('Measured Data'!BK32),"",'Measured Data'!BK32)</f>
        <v/>
      </c>
      <c r="BL39" s="241" t="str">
        <f>IF(ISBLANK('Measured Data'!BL32),"",'Measured Data'!BL32)</f>
        <v/>
      </c>
      <c r="BM39" s="241" t="str">
        <f>IF(ISBLANK('Measured Data'!BM32),"",'Measured Data'!BM32)</f>
        <v/>
      </c>
      <c r="BN39" s="241" t="str">
        <f>IF(ISBLANK('In Process Calc.'!B32),"",ROUND('In Process Calc.'!B32,2))</f>
        <v/>
      </c>
      <c r="BO39" s="241" t="str">
        <f>IF(ISBLANK('In Process Calc.'!C32),"",ROUND('In Process Calc.'!C32,2))</f>
        <v/>
      </c>
      <c r="BP39" s="241" t="str">
        <f>IF(ISBLANK('In Process Calc.'!D32),"",'In Process Calc.'!D32)</f>
        <v/>
      </c>
      <c r="BQ39" s="241" t="str">
        <f>IF(ISBLANK('In Process Calc.'!E32),"",'In Process Calc.'!E32)</f>
        <v/>
      </c>
      <c r="BR39" s="241" t="str">
        <f>IF(ISBLANK('In Process Calc.'!G32),"",'In Process Calc.'!G32)</f>
        <v/>
      </c>
      <c r="BS39" s="241" t="str">
        <f>IF(ISBLANK('In Process Calc.'!I32),"",'In Process Calc.'!I32)</f>
        <v/>
      </c>
      <c r="BT39" s="241" t="str">
        <f>IF(ISBLANK('In Process Calc.'!J32),"",'In Process Calc.'!J32)</f>
        <v/>
      </c>
      <c r="BU39" s="241" t="str">
        <f>IF(ISBLANK('In Process Calc.'!K32),"",'In Process Calc.'!K32)</f>
        <v/>
      </c>
      <c r="BV39" s="246" t="str">
        <f>IF(ISBLANK('In Process Calc.'!L32),"",'In Process Calc.'!L32)</f>
        <v/>
      </c>
      <c r="BW39" s="246" t="str">
        <f>IF(ISBLANK('In Process Calc.'!M32),"",'In Process Calc.'!M32)</f>
        <v/>
      </c>
      <c r="BX39" s="246" t="str">
        <f>IF(ISBLANK('In Process Calc.'!N32),"",'In Process Calc.'!N32)</f>
        <v/>
      </c>
      <c r="BY39" s="246" t="str">
        <f>IF(ISBLANK('In Process Calc.'!O32),"",'In Process Calc.'!O32)</f>
        <v/>
      </c>
      <c r="BZ39" s="246" t="str">
        <f>IF(ISBLANK('In Process Calc.'!P32),"",'In Process Calc.'!P32)</f>
        <v/>
      </c>
      <c r="CA39" s="246" t="str">
        <f>IF(ISBLANK('In Process Calc.'!Q32),"",'In Process Calc.'!Q32)</f>
        <v/>
      </c>
      <c r="CB39" s="246" t="str">
        <f>IF(ISBLANK('In Process Calc.'!R32),"",'In Process Calc.'!R32)</f>
        <v/>
      </c>
      <c r="CC39" s="246" t="str">
        <f>IF(ISBLANK('In Process Calc.'!S32),"",'In Process Calc.'!S32)</f>
        <v/>
      </c>
      <c r="CD39" s="246" t="str">
        <f>IF(ISBLANK('In Process Calc.'!T32),"",'In Process Calc.'!T32)</f>
        <v/>
      </c>
      <c r="CE39" s="246" t="str">
        <f>IF(ISBLANK('In Process Calc.'!U32),"",'In Process Calc.'!U32)</f>
        <v/>
      </c>
      <c r="CF39" s="246" t="str">
        <f>IF(ISBLANK('In Process Calc.'!V32),"",'In Process Calc.'!V32)</f>
        <v/>
      </c>
      <c r="CG39" s="246" t="str">
        <f>IF(ISBLANK('In Process Calc.'!W32),"",'In Process Calc.'!W32)</f>
        <v/>
      </c>
      <c r="CH39" s="246" t="str">
        <f>IF(ISBLANK('In Process Calc.'!X32),"",'In Process Calc.'!X32)</f>
        <v/>
      </c>
      <c r="CI39" s="246" t="str">
        <f>IF(ISBLANK('In Process Calc.'!Y32),"",'In Process Calc.'!Y32)</f>
        <v/>
      </c>
      <c r="CJ39" s="246" t="str">
        <f>IF(ISBLANK('In Process Calc.'!Z32),"",'In Process Calc.'!Z32)</f>
        <v/>
      </c>
      <c r="CK39" s="246" t="str">
        <f>IF(ISBLANK('In Process Calc.'!AA32),"",'In Process Calc.'!AA32)</f>
        <v/>
      </c>
      <c r="CL39" s="246" t="str">
        <f>IF(ISBLANK('In Process Calc.'!AB32),"",'In Process Calc.'!AB32)</f>
        <v/>
      </c>
      <c r="CM39" s="246" t="str">
        <f>IF(ISBLANK('In Process Calc.'!AC32),"",'In Process Calc.'!AC32)</f>
        <v/>
      </c>
      <c r="CN39" s="246" t="str">
        <f>IF(ISBLANK('In Process Calc.'!AD32),"",'In Process Calc.'!AD32)</f>
        <v/>
      </c>
      <c r="CO39" s="246" t="str">
        <f>IF(ISBLANK('In Process Calc.'!AE32),"",'In Process Calc.'!AE32)</f>
        <v/>
      </c>
      <c r="CP39" s="246" t="str">
        <f>IF(ISBLANK('In Process Calc.'!AF32),"",'In Process Calc.'!AF32)</f>
        <v/>
      </c>
      <c r="CQ39" s="246" t="str">
        <f>IF(ISBLANK('In Process Calc.'!AG32),"",'In Process Calc.'!AG32)</f>
        <v/>
      </c>
      <c r="CR39" s="246" t="str">
        <f>IF(ISBLANK('In Process Calc.'!AH32),"",'In Process Calc.'!AH32)</f>
        <v/>
      </c>
      <c r="CS39" s="246" t="str">
        <f>IF(ISBLANK('In Process Calc.'!AI32),"",'In Process Calc.'!AI32)</f>
        <v/>
      </c>
      <c r="CT39" s="246" t="str">
        <f>IF(ISBLANK('In Process Calc.'!AJ32),"",'In Process Calc.'!AJ32)</f>
        <v/>
      </c>
      <c r="CU39" s="246" t="str">
        <f>IF(ISBLANK('In Process Calc.'!AK32),"",'In Process Calc.'!AK32)</f>
        <v/>
      </c>
      <c r="CV39" s="246" t="str">
        <f>IF(ISBLANK('In Process Calc.'!AL32),"",'In Process Calc.'!AL32)</f>
        <v/>
      </c>
      <c r="CW39" s="246" t="str">
        <f>IF(ISBLANK('In Process Calc.'!AM32),"",'In Process Calc.'!AM32)</f>
        <v/>
      </c>
      <c r="CX39" s="246" t="str">
        <f>IF(ISBLANK('In Process Calc.'!AN32),"",'In Process Calc.'!AN32)</f>
        <v/>
      </c>
      <c r="CY39" s="246" t="str">
        <f>IF(ISBLANK('In Process Calc.'!AO32),"",'In Process Calc.'!AO32)</f>
        <v/>
      </c>
      <c r="CZ39" s="246" t="str">
        <f>IF(ISBLANK('In Process Calc.'!AP32),"",'In Process Calc.'!AP32)</f>
        <v/>
      </c>
      <c r="DA39" s="246" t="str">
        <f>IF(ISBLANK('In Process Calc.'!AQ32),"",'In Process Calc.'!AQ32)</f>
        <v/>
      </c>
      <c r="DB39" s="246" t="str">
        <f>IF(ISBLANK('In Process Calc.'!AR32),"",'In Process Calc.'!AR32)</f>
        <v/>
      </c>
      <c r="DC39" s="246" t="str">
        <f>IF(ISBLANK('In Process Calc.'!AS32),"",'In Process Calc.'!AS32)</f>
        <v/>
      </c>
      <c r="DD39" s="246" t="str">
        <f>IF(ISBLANK('In Process Calc.'!AT32),"",'In Process Calc.'!AT32)</f>
        <v/>
      </c>
      <c r="DE39" s="246" t="str">
        <f>IF(ISBLANK('In Process Calc.'!AU32),"",'In Process Calc.'!AU32)</f>
        <v/>
      </c>
      <c r="DF39" s="246" t="str">
        <f>IF(ISBLANK('In Process Calc.'!AV32),"",'In Process Calc.'!AV32)</f>
        <v/>
      </c>
      <c r="DG39" s="246" t="str">
        <f>IF(ISBLANK('In Process Calc.'!AW32),"",'In Process Calc.'!AW32)</f>
        <v/>
      </c>
      <c r="DH39" s="246" t="str">
        <f>IF(ISBLANK('In Process Calc.'!AX32),"",'In Process Calc.'!AX32)</f>
        <v/>
      </c>
      <c r="DI39" s="246" t="str">
        <f>IF(ISBLANK('In Process Calc.'!AY32),"",'In Process Calc.'!AY32)</f>
        <v/>
      </c>
      <c r="DJ39" s="246" t="str">
        <f>IF(ISBLANK('In Process Calc.'!AZ32),"",'In Process Calc.'!AZ32)</f>
        <v/>
      </c>
      <c r="DK39" s="246" t="str">
        <f>IF(ISBLANK('In Process Calc.'!BA32),"",'In Process Calc.'!BA32)</f>
        <v/>
      </c>
      <c r="DL39" s="246" t="str">
        <f>IF(ISBLANK('In Process Calc.'!BB32),"",'In Process Calc.'!BB32)</f>
        <v/>
      </c>
      <c r="DM39" s="246" t="str">
        <f>IF(ISBLANK('In Process Calc.'!BC32),"",'In Process Calc.'!BC32)</f>
        <v/>
      </c>
      <c r="DN39" s="246" t="str">
        <f>IF(ISBLANK('In Process Calc.'!BD32),"",'In Process Calc.'!BD32)</f>
        <v/>
      </c>
      <c r="DO39" s="246" t="str">
        <f>IF(ISBLANK('In Process Calc.'!BE32),"",'In Process Calc.'!BE32)</f>
        <v/>
      </c>
      <c r="DP39" s="246" t="str">
        <f>IF(ISBLANK('In Process Calc.'!BF32),"",'In Process Calc.'!BF32)</f>
        <v/>
      </c>
      <c r="DQ39" s="246" t="str">
        <f>IF(ISBLANK('In Process Calc.'!BG32),"",'In Process Calc.'!BG32)</f>
        <v/>
      </c>
      <c r="DR39" s="246" t="str">
        <f>IF(ISBLANK('In Process Calc.'!BH32),"",'In Process Calc.'!BH32)</f>
        <v/>
      </c>
      <c r="DS39" s="246" t="str">
        <f>IF(ISBLANK('In Process Calc.'!BI32),"",'In Process Calc.'!BI32)</f>
        <v/>
      </c>
      <c r="DT39" s="246" t="str">
        <f>IF(ISBLANK('In Process Calc.'!BJ32),"",'In Process Calc.'!BJ32)</f>
        <v/>
      </c>
      <c r="DU39" s="246" t="str">
        <f>IF(ISBLANK('In Process Calc.'!BK32),"",'In Process Calc.'!BK32)</f>
        <v/>
      </c>
      <c r="DV39" s="246" t="str">
        <f>IF(ISBLANK('In Process Calc.'!BL32),"",'In Process Calc.'!BL32)</f>
        <v/>
      </c>
      <c r="DW39" s="246" t="str">
        <f>IF(ISBLANK('In Process Calc.'!BM32),"",'In Process Calc.'!BM32)</f>
        <v/>
      </c>
      <c r="DX39" s="246" t="str">
        <f>IF(ISBLANK('In Process Calc.'!BN32),"",'In Process Calc.'!BN32)</f>
        <v/>
      </c>
      <c r="DY39" s="246" t="str">
        <f>IF(ISBLANK('In Process Calc.'!BO32),"",'In Process Calc.'!BO32)</f>
        <v/>
      </c>
      <c r="DZ39" s="246" t="str">
        <f>IF(ISBLANK('In Process Calc.'!BP32),"",'In Process Calc.'!BP32)</f>
        <v/>
      </c>
      <c r="EA39" s="246" t="str">
        <f>IF(ISBLANK('In Process Calc.'!BQ32),"",'In Process Calc.'!BQ32)</f>
        <v/>
      </c>
      <c r="EB39" s="246" t="str">
        <f>IF(ISBLANK('In Process Calc.'!BR32),"",'In Process Calc.'!BR32)</f>
        <v/>
      </c>
      <c r="EC39" s="246" t="str">
        <f>IF(ISBLANK('In Process Calc.'!BS32),"",'In Process Calc.'!BS32)</f>
        <v/>
      </c>
      <c r="ED39" s="246" t="str">
        <f>IF(ISBLANK('In Process Calc.'!BT32),"",'In Process Calc.'!BT32)</f>
        <v/>
      </c>
      <c r="EE39" s="246" t="str">
        <f>IF(ISBLANK('In Process Calc.'!BU32),"",'In Process Calc.'!BU32)</f>
        <v/>
      </c>
      <c r="EF39" s="246" t="str">
        <f>IF(ISBLANK('In Process Calc.'!BV32),"",'In Process Calc.'!BV32)</f>
        <v/>
      </c>
      <c r="EG39" s="246" t="str">
        <f>IF(ISBLANK('In Process Calc.'!BW32),"",'In Process Calc.'!BW32)</f>
        <v/>
      </c>
      <c r="EH39" s="246" t="str">
        <f>IF(ISBLANK('In Process Calc.'!BX32),"",'In Process Calc.'!BX32)</f>
        <v/>
      </c>
      <c r="EI39" s="246" t="str">
        <f>IF(ISBLANK('In Process Calc.'!BY32),"",'In Process Calc.'!BY32)</f>
        <v/>
      </c>
      <c r="EJ39" s="246" t="str">
        <f>IF(ISBLANK('In Process Calc.'!BZ32),"",'In Process Calc.'!BZ32)</f>
        <v/>
      </c>
      <c r="EK39" s="246" t="str">
        <f>IF(ISBLANK('Post Process Calc.'!A39),"",'Post Process Calc.'!A39)</f>
        <v/>
      </c>
      <c r="EL39" s="246" t="str">
        <f>IF(ISBLANK('Post Process Calc.'!B39),"",'Post Process Calc.'!B39)</f>
        <v/>
      </c>
      <c r="EM39" s="246" t="str">
        <f>IF(ISBLANK('Post Process Calc.'!C39),"",'Post Process Calc.'!C39)</f>
        <v/>
      </c>
      <c r="EN39" s="246" t="str">
        <f>IF(ISBLANK('Post Process Calc.'!D39),"",'Post Process Calc.'!D39)</f>
        <v/>
      </c>
      <c r="EO39" s="246" t="str">
        <f>IF(ISBLANK('Post Process Calc.'!E39),"",'Post Process Calc.'!E39)</f>
        <v/>
      </c>
      <c r="EP39" s="246" t="str">
        <f>IF(ISBLANK('Post Process Calc.'!F39),"",'Post Process Calc.'!F39)</f>
        <v/>
      </c>
      <c r="EQ39" s="246" t="str">
        <f>IF(ISBLANK('Post Process Calc.'!G39),"",'Post Process Calc.'!G39)</f>
        <v/>
      </c>
      <c r="ER39" s="246" t="str">
        <f>IF(ISBLANK('Post Process Calc.'!H39),"",'Post Process Calc.'!H39)</f>
        <v/>
      </c>
      <c r="ES39" s="246" t="str">
        <f>IF(ISBLANK('Post Process Calc.'!I39),"",'Post Process Calc.'!I39)</f>
        <v/>
      </c>
      <c r="ET39" s="246" t="str">
        <f>IF(ISBLANK('Post Process Calc.'!J39),"",'Post Process Calc.'!J39)</f>
        <v/>
      </c>
      <c r="EU39" s="246" t="str">
        <f>IF(ISBLANK('Post Process Calc.'!K39),"",'Post Process Calc.'!K39)</f>
        <v/>
      </c>
      <c r="EV39" s="246" t="str">
        <f>IF(ISBLANK('Post Process Calc.'!L39),"",'Post Process Calc.'!L39)</f>
        <v/>
      </c>
      <c r="EW39" s="246" t="str">
        <f>IF(ISBLANK('Post Process Calc.'!M39),"",'Post Process Calc.'!M39)</f>
        <v/>
      </c>
      <c r="EX39" s="246" t="str">
        <f>IF(ISBLANK('Post Process Calc.'!N39),"",'Post Process Calc.'!N39)</f>
        <v/>
      </c>
      <c r="EY39" s="246" t="str">
        <f>IF(ISBLANK('Post Process Calc.'!O39),"",'Post Process Calc.'!O39)</f>
        <v/>
      </c>
      <c r="EZ39" s="246" t="str">
        <f>IF(ISBLANK('Post Process Calc.'!P39),"",'Post Process Calc.'!P39)</f>
        <v/>
      </c>
      <c r="FA39" s="246" t="str">
        <f>IF(ISBLANK('Post Process Calc.'!Q39),"",'Post Process Calc.'!Q39)</f>
        <v/>
      </c>
      <c r="FB39" s="246" t="str">
        <f>IF(ISBLANK('Post Process Calc.'!R39),"",'Post Process Calc.'!R39)</f>
        <v/>
      </c>
      <c r="FC39" s="246" t="str">
        <f>IF(ISBLANK('Post Process Calc.'!S39),"",'Post Process Calc.'!S39)</f>
        <v/>
      </c>
      <c r="FD39" s="246" t="str">
        <f>IF(ISBLANK('Post Process Calc.'!T39),"",'Post Process Calc.'!T39)</f>
        <v/>
      </c>
      <c r="FE39" s="246" t="str">
        <f>IF(ISBLANK('Post Process Calc.'!U39),"",'Post Process Calc.'!U39)</f>
        <v/>
      </c>
      <c r="FF39" s="246" t="str">
        <f>IF(ISBLANK('Post Process Calc.'!V39),"",'Post Process Calc.'!V39)</f>
        <v/>
      </c>
      <c r="FG39" s="246" t="str">
        <f>IF(ISBLANK('Post Process Calc.'!W39),"",'Post Process Calc.'!W39)</f>
        <v/>
      </c>
      <c r="FH39" s="246" t="str">
        <f>IF(ISBLANK('Post Process Calc.'!X39),"",'Post Process Calc.'!X39)</f>
        <v/>
      </c>
      <c r="FI39" s="246" t="str">
        <f>IF(ISBLANK('Post Process Calc.'!Y39),"",'Post Process Calc.'!Y39)</f>
        <v/>
      </c>
      <c r="FJ39" s="246" t="str">
        <f>IF(ISBLANK('Post Process Calc.'!Z39),"",'Post Process Calc.'!Z39)</f>
        <v/>
      </c>
      <c r="FK39" s="246" t="str">
        <f>IF(ISBLANK('Post Process Calc.'!AA39),"",'Post Process Calc.'!AA39)</f>
        <v/>
      </c>
      <c r="FL39" s="246" t="str">
        <f>IF(ISBLANK('Post Process Calc.'!AB39),"",'Post Process Calc.'!AB39)</f>
        <v/>
      </c>
      <c r="FM39" s="246" t="str">
        <f>IF(ISBLANK('Post Process Calc.'!AC39),"",'Post Process Calc.'!AC39)</f>
        <v/>
      </c>
      <c r="FN39" s="246" t="str">
        <f>IF(ISBLANK('Post Process Calc.'!AD39),"",'Post Process Calc.'!AD39)</f>
        <v/>
      </c>
      <c r="FO39" s="246" t="str">
        <f>IF(ISBLANK('Post Process Calc.'!AE39),"",'Post Process Calc.'!AE39)</f>
        <v/>
      </c>
      <c r="FP39" s="246" t="str">
        <f>IF(ISBLANK('Post Process Calc.'!AF39),"",'Post Process Calc.'!AF39)</f>
        <v/>
      </c>
      <c r="FQ39" s="246" t="str">
        <f>IF(ISBLANK('Post Process Calc.'!AG39),"",'Post Process Calc.'!AG39)</f>
        <v/>
      </c>
      <c r="FR39" s="246" t="str">
        <f>IF(ISBLANK('Post Process Calc.'!AH39),"",'Post Process Calc.'!AH39)</f>
        <v/>
      </c>
      <c r="FS39" s="246" t="str">
        <f>IF(ISBLANK('Post Process Calc.'!AI39),"",'Post Process Calc.'!AI39)</f>
        <v/>
      </c>
    </row>
    <row r="40" spans="1:175" x14ac:dyDescent="0.15">
      <c r="A40" s="241" t="str">
        <f>IF('Measured Data'!B33&lt;&gt;0,'Measured Data'!$B$1,"")</f>
        <v/>
      </c>
      <c r="B40" s="241" t="str">
        <f>IF(ISBLANK('Measured Data'!A33),"",'Measured Data'!A33)</f>
        <v/>
      </c>
      <c r="C40" s="248" t="str">
        <f>IF(ISBLANK('Measured Data'!B33),"",'Measured Data'!B33)</f>
        <v/>
      </c>
      <c r="D40" s="249" t="str">
        <f>IF(ISBLANK('Measured Data'!C33),"",'Measured Data'!C33)</f>
        <v/>
      </c>
      <c r="E40" s="241" t="str">
        <f>IF(ISBLANK('Measured Data'!D33),"",'Measured Data'!D33)</f>
        <v/>
      </c>
      <c r="F40" s="241" t="str">
        <f>IF(ISBLANK('Measured Data'!E33),"",'Measured Data'!E33)</f>
        <v/>
      </c>
      <c r="G40" s="241" t="str">
        <f>IF(ISBLANK('Measured Data'!G33),"",'Measured Data'!G33)</f>
        <v/>
      </c>
      <c r="H40" s="241" t="str">
        <f>IF(ISBLANK('Measured Data'!H33),"",'Measured Data'!H33)</f>
        <v/>
      </c>
      <c r="I40" s="241" t="str">
        <f>IF(ISBLANK('Measured Data'!I33),"",'Measured Data'!I33)</f>
        <v/>
      </c>
      <c r="J40" s="241" t="str">
        <f>IF(ISBLANK('Measured Data'!J33),"",'Measured Data'!J33)</f>
        <v/>
      </c>
      <c r="K40" s="241" t="str">
        <f>IF(ISBLANK('Measured Data'!K33),"",'Measured Data'!K33)</f>
        <v/>
      </c>
      <c r="L40" s="241" t="str">
        <f>IF(ISBLANK('Measured Data'!L33),"",'Measured Data'!L33)</f>
        <v/>
      </c>
      <c r="M40" s="241" t="str">
        <f>IF(ISBLANK('Measured Data'!M33),"",'Measured Data'!M33)</f>
        <v/>
      </c>
      <c r="N40" s="241" t="str">
        <f>IF(ISBLANK('Measured Data'!N33),"",'Measured Data'!N33)</f>
        <v/>
      </c>
      <c r="O40" s="241" t="str">
        <f>IF(ISBLANK('Measured Data'!O33),"",'Measured Data'!O33)</f>
        <v/>
      </c>
      <c r="P40" s="241" t="str">
        <f>IF(ISBLANK('Measured Data'!P33),"",'Measured Data'!P33)</f>
        <v/>
      </c>
      <c r="Q40" s="241" t="str">
        <f>IF(ISBLANK('Measured Data'!Q33),"",'Measured Data'!Q33)</f>
        <v/>
      </c>
      <c r="R40" s="241" t="str">
        <f>IF(ISBLANK('Measured Data'!R33),"",'Measured Data'!R33)</f>
        <v/>
      </c>
      <c r="S40" s="241" t="str">
        <f>IF(ISBLANK('Measured Data'!S33),"",'Measured Data'!S33)</f>
        <v/>
      </c>
      <c r="T40" s="241" t="str">
        <f>IF(ISBLANK('Measured Data'!T33),"",'Measured Data'!T33)</f>
        <v/>
      </c>
      <c r="U40" s="241" t="str">
        <f>IF(ISBLANK('Measured Data'!U33),"",'Measured Data'!U33)</f>
        <v/>
      </c>
      <c r="V40" s="241" t="str">
        <f>IF(ISBLANK('Measured Data'!V33),"",'Measured Data'!V33)</f>
        <v/>
      </c>
      <c r="W40" s="241" t="str">
        <f>IF(ISBLANK('Measured Data'!W33),"",'Measured Data'!W33)</f>
        <v/>
      </c>
      <c r="X40" s="241" t="str">
        <f>IF(ISBLANK('Measured Data'!X33),"",'Measured Data'!X33)</f>
        <v/>
      </c>
      <c r="Y40" s="241" t="str">
        <f>IF(ISBLANK('Measured Data'!Y33),"",'Measured Data'!Y33)</f>
        <v/>
      </c>
      <c r="Z40" s="241" t="str">
        <f>IF(ISBLANK('Measured Data'!Z33),"",'Measured Data'!Z33)</f>
        <v/>
      </c>
      <c r="AA40" s="241" t="str">
        <f>IF(ISBLANK('Measured Data'!AA33),"",'Measured Data'!AA33)</f>
        <v/>
      </c>
      <c r="AB40" s="241" t="str">
        <f>IF(ISBLANK('Measured Data'!AB33),"",'Measured Data'!AB33)</f>
        <v/>
      </c>
      <c r="AC40" s="241" t="str">
        <f>IF(ISBLANK('Measured Data'!AC33),"",'Measured Data'!AC33)</f>
        <v/>
      </c>
      <c r="AD40" s="241" t="str">
        <f>IF(ISBLANK('Measured Data'!AD33),"",'Measured Data'!AD33)</f>
        <v/>
      </c>
      <c r="AE40" s="241" t="str">
        <f>IF(ISBLANK('Measured Data'!AE33),"",'Measured Data'!AE33)</f>
        <v/>
      </c>
      <c r="AF40" s="241" t="str">
        <f>IF(ISBLANK('Measured Data'!AF33),"",'Measured Data'!AF33)</f>
        <v/>
      </c>
      <c r="AG40" s="241" t="str">
        <f>IF(ISBLANK('Measured Data'!AG33),"",'Measured Data'!AG33)</f>
        <v/>
      </c>
      <c r="AH40" s="241" t="str">
        <f>IF(ISBLANK('Measured Data'!AH33),"",'Measured Data'!AH33)</f>
        <v/>
      </c>
      <c r="AI40" s="241" t="str">
        <f>IF(ISBLANK('Measured Data'!AI33),"",'Measured Data'!AI33)</f>
        <v/>
      </c>
      <c r="AJ40" s="241" t="str">
        <f>IF(ISBLANK('Measured Data'!AJ33),"",'Measured Data'!AJ33)</f>
        <v/>
      </c>
      <c r="AK40" s="241" t="str">
        <f>IF(ISBLANK('Measured Data'!AK33),"",'Measured Data'!AK33)</f>
        <v/>
      </c>
      <c r="AL40" s="241" t="str">
        <f>IF(ISBLANK('Measured Data'!AL33),"",'Measured Data'!AL33)</f>
        <v/>
      </c>
      <c r="AM40" s="241" t="str">
        <f>IF(ISBLANK('Measured Data'!AM33),"",'Measured Data'!AM33)</f>
        <v/>
      </c>
      <c r="AN40" s="241" t="str">
        <f>IF(ISBLANK('Measured Data'!AN33),"",'Measured Data'!AN33)</f>
        <v/>
      </c>
      <c r="AO40" s="241" t="str">
        <f>IF(ISBLANK('Measured Data'!AO33),"",'Measured Data'!AO33)</f>
        <v/>
      </c>
      <c r="AP40" s="241" t="str">
        <f>IF(ISBLANK('Measured Data'!AP33),"",'Measured Data'!AP33)</f>
        <v/>
      </c>
      <c r="AQ40" s="241" t="str">
        <f>IF(ISBLANK('Measured Data'!AQ33),"",'Measured Data'!AQ33)</f>
        <v/>
      </c>
      <c r="AR40" s="241" t="str">
        <f>IF(ISBLANK('Measured Data'!AR33),"",'Measured Data'!AR33)</f>
        <v/>
      </c>
      <c r="AS40" s="241" t="str">
        <f>IF(ISBLANK('Measured Data'!AS33),"",'Measured Data'!AS33)</f>
        <v/>
      </c>
      <c r="AT40" s="241" t="str">
        <f>IF(ISBLANK('Measured Data'!AT33),"",'Measured Data'!AT33)</f>
        <v/>
      </c>
      <c r="AU40" s="241" t="str">
        <f>IF(ISBLANK('Measured Data'!AU33),"",'Measured Data'!AU33)</f>
        <v/>
      </c>
      <c r="AV40" s="241" t="str">
        <f>IF(ISBLANK('Measured Data'!AV33),"",'Measured Data'!AV33)</f>
        <v/>
      </c>
      <c r="AW40" s="241" t="str">
        <f>IF(ISBLANK('Measured Data'!AW33),"",'Measured Data'!AW33)</f>
        <v/>
      </c>
      <c r="AX40" s="241" t="str">
        <f>IF(ISBLANK('Measured Data'!AX33),"",'Measured Data'!AX33)</f>
        <v/>
      </c>
      <c r="AY40" s="241" t="str">
        <f>IF(ISBLANK('Measured Data'!AY33),"",'Measured Data'!AY33)</f>
        <v/>
      </c>
      <c r="AZ40" s="241" t="str">
        <f>IF(ISBLANK('Measured Data'!AZ33),"",'Measured Data'!AZ33)</f>
        <v/>
      </c>
      <c r="BA40" s="241" t="str">
        <f>IF(ISBLANK('Measured Data'!BA33),"",'Measured Data'!BA33)</f>
        <v/>
      </c>
      <c r="BB40" s="241" t="str">
        <f>IF(ISBLANK('Measured Data'!BB33),"",'Measured Data'!BB33)</f>
        <v/>
      </c>
      <c r="BC40" s="241" t="str">
        <f>IF(ISBLANK('Measured Data'!BC33),"",'Measured Data'!BC33)</f>
        <v/>
      </c>
      <c r="BD40" s="241" t="str">
        <f>IF(ISBLANK('Measured Data'!BD33),"",'Measured Data'!BD33)</f>
        <v/>
      </c>
      <c r="BE40" s="241" t="str">
        <f>IF(ISBLANK('Measured Data'!BE33),"",'Measured Data'!BE33)</f>
        <v/>
      </c>
      <c r="BF40" s="241" t="str">
        <f>IF(ISBLANK('Measured Data'!BF33),"",'Measured Data'!BF33)</f>
        <v/>
      </c>
      <c r="BG40" s="241" t="str">
        <f>IF(ISBLANK('Measured Data'!BG33),"",'Measured Data'!BG33)</f>
        <v/>
      </c>
      <c r="BH40" s="241" t="str">
        <f>IF(ISBLANK('Measured Data'!BH33),"",'Measured Data'!BH33)</f>
        <v/>
      </c>
      <c r="BI40" s="241" t="str">
        <f>IF(ISBLANK('Measured Data'!BI33),"",'Measured Data'!BI33)</f>
        <v/>
      </c>
      <c r="BJ40" s="241" t="str">
        <f>IF(ISBLANK('Measured Data'!BJ33),"",'Measured Data'!BJ33)</f>
        <v/>
      </c>
      <c r="BK40" s="241" t="str">
        <f>IF(ISBLANK('Measured Data'!BK33),"",'Measured Data'!BK33)</f>
        <v/>
      </c>
      <c r="BL40" s="241" t="str">
        <f>IF(ISBLANK('Measured Data'!BL33),"",'Measured Data'!BL33)</f>
        <v/>
      </c>
      <c r="BM40" s="241" t="str">
        <f>IF(ISBLANK('Measured Data'!BM33),"",'Measured Data'!BM33)</f>
        <v/>
      </c>
      <c r="BN40" s="241" t="str">
        <f>IF(ISBLANK('In Process Calc.'!B33),"",ROUND('In Process Calc.'!B33,2))</f>
        <v/>
      </c>
      <c r="BO40" s="241" t="str">
        <f>IF(ISBLANK('In Process Calc.'!C33),"",ROUND('In Process Calc.'!C33,2))</f>
        <v/>
      </c>
      <c r="BP40" s="241" t="str">
        <f>IF(ISBLANK('In Process Calc.'!D33),"",'In Process Calc.'!D33)</f>
        <v/>
      </c>
      <c r="BQ40" s="241" t="str">
        <f>IF(ISBLANK('In Process Calc.'!E33),"",'In Process Calc.'!E33)</f>
        <v/>
      </c>
      <c r="BR40" s="241" t="str">
        <f>IF(ISBLANK('In Process Calc.'!G33),"",'In Process Calc.'!G33)</f>
        <v/>
      </c>
      <c r="BS40" s="241" t="str">
        <f>IF(ISBLANK('In Process Calc.'!I33),"",'In Process Calc.'!I33)</f>
        <v/>
      </c>
      <c r="BT40" s="241" t="str">
        <f>IF(ISBLANK('In Process Calc.'!J33),"",'In Process Calc.'!J33)</f>
        <v/>
      </c>
      <c r="BU40" s="241" t="str">
        <f>IF(ISBLANK('In Process Calc.'!K33),"",'In Process Calc.'!K33)</f>
        <v/>
      </c>
      <c r="BV40" s="246" t="str">
        <f>IF(ISBLANK('In Process Calc.'!L33),"",'In Process Calc.'!L33)</f>
        <v/>
      </c>
      <c r="BW40" s="246" t="str">
        <f>IF(ISBLANK('In Process Calc.'!M33),"",'In Process Calc.'!M33)</f>
        <v/>
      </c>
      <c r="BX40" s="246" t="str">
        <f>IF(ISBLANK('In Process Calc.'!N33),"",'In Process Calc.'!N33)</f>
        <v/>
      </c>
      <c r="BY40" s="246" t="str">
        <f>IF(ISBLANK('In Process Calc.'!O33),"",'In Process Calc.'!O33)</f>
        <v/>
      </c>
      <c r="BZ40" s="246" t="str">
        <f>IF(ISBLANK('In Process Calc.'!P33),"",'In Process Calc.'!P33)</f>
        <v/>
      </c>
      <c r="CA40" s="246" t="str">
        <f>IF(ISBLANK('In Process Calc.'!Q33),"",'In Process Calc.'!Q33)</f>
        <v/>
      </c>
      <c r="CB40" s="246" t="str">
        <f>IF(ISBLANK('In Process Calc.'!R33),"",'In Process Calc.'!R33)</f>
        <v/>
      </c>
      <c r="CC40" s="246" t="str">
        <f>IF(ISBLANK('In Process Calc.'!S33),"",'In Process Calc.'!S33)</f>
        <v/>
      </c>
      <c r="CD40" s="246" t="str">
        <f>IF(ISBLANK('In Process Calc.'!T33),"",'In Process Calc.'!T33)</f>
        <v/>
      </c>
      <c r="CE40" s="246" t="str">
        <f>IF(ISBLANK('In Process Calc.'!U33),"",'In Process Calc.'!U33)</f>
        <v/>
      </c>
      <c r="CF40" s="246" t="str">
        <f>IF(ISBLANK('In Process Calc.'!V33),"",'In Process Calc.'!V33)</f>
        <v/>
      </c>
      <c r="CG40" s="246" t="str">
        <f>IF(ISBLANK('In Process Calc.'!W33),"",'In Process Calc.'!W33)</f>
        <v/>
      </c>
      <c r="CH40" s="246" t="str">
        <f>IF(ISBLANK('In Process Calc.'!X33),"",'In Process Calc.'!X33)</f>
        <v/>
      </c>
      <c r="CI40" s="246" t="str">
        <f>IF(ISBLANK('In Process Calc.'!Y33),"",'In Process Calc.'!Y33)</f>
        <v/>
      </c>
      <c r="CJ40" s="246" t="str">
        <f>IF(ISBLANK('In Process Calc.'!Z33),"",'In Process Calc.'!Z33)</f>
        <v/>
      </c>
      <c r="CK40" s="246" t="str">
        <f>IF(ISBLANK('In Process Calc.'!AA33),"",'In Process Calc.'!AA33)</f>
        <v/>
      </c>
      <c r="CL40" s="246" t="str">
        <f>IF(ISBLANK('In Process Calc.'!AB33),"",'In Process Calc.'!AB33)</f>
        <v/>
      </c>
      <c r="CM40" s="246" t="str">
        <f>IF(ISBLANK('In Process Calc.'!AC33),"",'In Process Calc.'!AC33)</f>
        <v/>
      </c>
      <c r="CN40" s="246" t="str">
        <f>IF(ISBLANK('In Process Calc.'!AD33),"",'In Process Calc.'!AD33)</f>
        <v/>
      </c>
      <c r="CO40" s="246" t="str">
        <f>IF(ISBLANK('In Process Calc.'!AE33),"",'In Process Calc.'!AE33)</f>
        <v/>
      </c>
      <c r="CP40" s="246" t="str">
        <f>IF(ISBLANK('In Process Calc.'!AF33),"",'In Process Calc.'!AF33)</f>
        <v/>
      </c>
      <c r="CQ40" s="246" t="str">
        <f>IF(ISBLANK('In Process Calc.'!AG33),"",'In Process Calc.'!AG33)</f>
        <v/>
      </c>
      <c r="CR40" s="246" t="str">
        <f>IF(ISBLANK('In Process Calc.'!AH33),"",'In Process Calc.'!AH33)</f>
        <v/>
      </c>
      <c r="CS40" s="246" t="str">
        <f>IF(ISBLANK('In Process Calc.'!AI33),"",'In Process Calc.'!AI33)</f>
        <v/>
      </c>
      <c r="CT40" s="246" t="str">
        <f>IF(ISBLANK('In Process Calc.'!AJ33),"",'In Process Calc.'!AJ33)</f>
        <v/>
      </c>
      <c r="CU40" s="246" t="str">
        <f>IF(ISBLANK('In Process Calc.'!AK33),"",'In Process Calc.'!AK33)</f>
        <v/>
      </c>
      <c r="CV40" s="246" t="str">
        <f>IF(ISBLANK('In Process Calc.'!AL33),"",'In Process Calc.'!AL33)</f>
        <v/>
      </c>
      <c r="CW40" s="246" t="str">
        <f>IF(ISBLANK('In Process Calc.'!AM33),"",'In Process Calc.'!AM33)</f>
        <v/>
      </c>
      <c r="CX40" s="246" t="str">
        <f>IF(ISBLANK('In Process Calc.'!AN33),"",'In Process Calc.'!AN33)</f>
        <v/>
      </c>
      <c r="CY40" s="246" t="str">
        <f>IF(ISBLANK('In Process Calc.'!AO33),"",'In Process Calc.'!AO33)</f>
        <v/>
      </c>
      <c r="CZ40" s="246" t="str">
        <f>IF(ISBLANK('In Process Calc.'!AP33),"",'In Process Calc.'!AP33)</f>
        <v/>
      </c>
      <c r="DA40" s="246" t="str">
        <f>IF(ISBLANK('In Process Calc.'!AQ33),"",'In Process Calc.'!AQ33)</f>
        <v/>
      </c>
      <c r="DB40" s="246" t="str">
        <f>IF(ISBLANK('In Process Calc.'!AR33),"",'In Process Calc.'!AR33)</f>
        <v/>
      </c>
      <c r="DC40" s="246" t="str">
        <f>IF(ISBLANK('In Process Calc.'!AS33),"",'In Process Calc.'!AS33)</f>
        <v/>
      </c>
      <c r="DD40" s="246" t="str">
        <f>IF(ISBLANK('In Process Calc.'!AT33),"",'In Process Calc.'!AT33)</f>
        <v/>
      </c>
      <c r="DE40" s="246" t="str">
        <f>IF(ISBLANK('In Process Calc.'!AU33),"",'In Process Calc.'!AU33)</f>
        <v/>
      </c>
      <c r="DF40" s="246" t="str">
        <f>IF(ISBLANK('In Process Calc.'!AV33),"",'In Process Calc.'!AV33)</f>
        <v/>
      </c>
      <c r="DG40" s="246" t="str">
        <f>IF(ISBLANK('In Process Calc.'!AW33),"",'In Process Calc.'!AW33)</f>
        <v/>
      </c>
      <c r="DH40" s="246" t="str">
        <f>IF(ISBLANK('In Process Calc.'!AX33),"",'In Process Calc.'!AX33)</f>
        <v/>
      </c>
      <c r="DI40" s="246" t="str">
        <f>IF(ISBLANK('In Process Calc.'!AY33),"",'In Process Calc.'!AY33)</f>
        <v/>
      </c>
      <c r="DJ40" s="246" t="str">
        <f>IF(ISBLANK('In Process Calc.'!AZ33),"",'In Process Calc.'!AZ33)</f>
        <v/>
      </c>
      <c r="DK40" s="246" t="str">
        <f>IF(ISBLANK('In Process Calc.'!BA33),"",'In Process Calc.'!BA33)</f>
        <v/>
      </c>
      <c r="DL40" s="246" t="str">
        <f>IF(ISBLANK('In Process Calc.'!BB33),"",'In Process Calc.'!BB33)</f>
        <v/>
      </c>
      <c r="DM40" s="246" t="str">
        <f>IF(ISBLANK('In Process Calc.'!BC33),"",'In Process Calc.'!BC33)</f>
        <v/>
      </c>
      <c r="DN40" s="246" t="str">
        <f>IF(ISBLANK('In Process Calc.'!BD33),"",'In Process Calc.'!BD33)</f>
        <v/>
      </c>
      <c r="DO40" s="246" t="str">
        <f>IF(ISBLANK('In Process Calc.'!BE33),"",'In Process Calc.'!BE33)</f>
        <v/>
      </c>
      <c r="DP40" s="246" t="str">
        <f>IF(ISBLANK('In Process Calc.'!BF33),"",'In Process Calc.'!BF33)</f>
        <v/>
      </c>
      <c r="DQ40" s="246" t="str">
        <f>IF(ISBLANK('In Process Calc.'!BG33),"",'In Process Calc.'!BG33)</f>
        <v/>
      </c>
      <c r="DR40" s="246" t="str">
        <f>IF(ISBLANK('In Process Calc.'!BH33),"",'In Process Calc.'!BH33)</f>
        <v/>
      </c>
      <c r="DS40" s="246" t="str">
        <f>IF(ISBLANK('In Process Calc.'!BI33),"",'In Process Calc.'!BI33)</f>
        <v/>
      </c>
      <c r="DT40" s="246" t="str">
        <f>IF(ISBLANK('In Process Calc.'!BJ33),"",'In Process Calc.'!BJ33)</f>
        <v/>
      </c>
      <c r="DU40" s="246" t="str">
        <f>IF(ISBLANK('In Process Calc.'!BK33),"",'In Process Calc.'!BK33)</f>
        <v/>
      </c>
      <c r="DV40" s="246" t="str">
        <f>IF(ISBLANK('In Process Calc.'!BL33),"",'In Process Calc.'!BL33)</f>
        <v/>
      </c>
      <c r="DW40" s="246" t="str">
        <f>IF(ISBLANK('In Process Calc.'!BM33),"",'In Process Calc.'!BM33)</f>
        <v/>
      </c>
      <c r="DX40" s="246" t="str">
        <f>IF(ISBLANK('In Process Calc.'!BN33),"",'In Process Calc.'!BN33)</f>
        <v/>
      </c>
      <c r="DY40" s="246" t="str">
        <f>IF(ISBLANK('In Process Calc.'!BO33),"",'In Process Calc.'!BO33)</f>
        <v/>
      </c>
      <c r="DZ40" s="246" t="str">
        <f>IF(ISBLANK('In Process Calc.'!BP33),"",'In Process Calc.'!BP33)</f>
        <v/>
      </c>
      <c r="EA40" s="246" t="str">
        <f>IF(ISBLANK('In Process Calc.'!BQ33),"",'In Process Calc.'!BQ33)</f>
        <v/>
      </c>
      <c r="EB40" s="246" t="str">
        <f>IF(ISBLANK('In Process Calc.'!BR33),"",'In Process Calc.'!BR33)</f>
        <v/>
      </c>
      <c r="EC40" s="246" t="str">
        <f>IF(ISBLANK('In Process Calc.'!BS33),"",'In Process Calc.'!BS33)</f>
        <v/>
      </c>
      <c r="ED40" s="246" t="str">
        <f>IF(ISBLANK('In Process Calc.'!BT33),"",'In Process Calc.'!BT33)</f>
        <v/>
      </c>
      <c r="EE40" s="246" t="str">
        <f>IF(ISBLANK('In Process Calc.'!BU33),"",'In Process Calc.'!BU33)</f>
        <v/>
      </c>
      <c r="EF40" s="246" t="str">
        <f>IF(ISBLANK('In Process Calc.'!BV33),"",'In Process Calc.'!BV33)</f>
        <v/>
      </c>
      <c r="EG40" s="246" t="str">
        <f>IF(ISBLANK('In Process Calc.'!BW33),"",'In Process Calc.'!BW33)</f>
        <v/>
      </c>
      <c r="EH40" s="246" t="str">
        <f>IF(ISBLANK('In Process Calc.'!BX33),"",'In Process Calc.'!BX33)</f>
        <v/>
      </c>
      <c r="EI40" s="246" t="str">
        <f>IF(ISBLANK('In Process Calc.'!BY33),"",'In Process Calc.'!BY33)</f>
        <v/>
      </c>
      <c r="EJ40" s="246" t="str">
        <f>IF(ISBLANK('In Process Calc.'!BZ33),"",'In Process Calc.'!BZ33)</f>
        <v/>
      </c>
      <c r="EK40" s="246" t="str">
        <f>IF(ISBLANK('Post Process Calc.'!A40),"",'Post Process Calc.'!A40)</f>
        <v/>
      </c>
      <c r="EL40" s="246" t="str">
        <f>IF(ISBLANK('Post Process Calc.'!B40),"",'Post Process Calc.'!B40)</f>
        <v/>
      </c>
      <c r="EM40" s="246" t="str">
        <f>IF(ISBLANK('Post Process Calc.'!C40),"",'Post Process Calc.'!C40)</f>
        <v/>
      </c>
      <c r="EN40" s="246" t="str">
        <f>IF(ISBLANK('Post Process Calc.'!D40),"",'Post Process Calc.'!D40)</f>
        <v/>
      </c>
      <c r="EO40" s="246" t="str">
        <f>IF(ISBLANK('Post Process Calc.'!E40),"",'Post Process Calc.'!E40)</f>
        <v/>
      </c>
      <c r="EP40" s="246" t="str">
        <f>IF(ISBLANK('Post Process Calc.'!F40),"",'Post Process Calc.'!F40)</f>
        <v/>
      </c>
      <c r="EQ40" s="246" t="str">
        <f>IF(ISBLANK('Post Process Calc.'!G40),"",'Post Process Calc.'!G40)</f>
        <v/>
      </c>
      <c r="ER40" s="246" t="str">
        <f>IF(ISBLANK('Post Process Calc.'!H40),"",'Post Process Calc.'!H40)</f>
        <v/>
      </c>
      <c r="ES40" s="246" t="str">
        <f>IF(ISBLANK('Post Process Calc.'!I40),"",'Post Process Calc.'!I40)</f>
        <v/>
      </c>
      <c r="ET40" s="246" t="str">
        <f>IF(ISBLANK('Post Process Calc.'!J40),"",'Post Process Calc.'!J40)</f>
        <v/>
      </c>
      <c r="EU40" s="246" t="str">
        <f>IF(ISBLANK('Post Process Calc.'!K40),"",'Post Process Calc.'!K40)</f>
        <v/>
      </c>
      <c r="EV40" s="246" t="str">
        <f>IF(ISBLANK('Post Process Calc.'!L40),"",'Post Process Calc.'!L40)</f>
        <v/>
      </c>
      <c r="EW40" s="246" t="str">
        <f>IF(ISBLANK('Post Process Calc.'!M40),"",'Post Process Calc.'!M40)</f>
        <v/>
      </c>
      <c r="EX40" s="246" t="str">
        <f>IF(ISBLANK('Post Process Calc.'!N40),"",'Post Process Calc.'!N40)</f>
        <v/>
      </c>
      <c r="EY40" s="246" t="str">
        <f>IF(ISBLANK('Post Process Calc.'!O40),"",'Post Process Calc.'!O40)</f>
        <v/>
      </c>
      <c r="EZ40" s="246" t="str">
        <f>IF(ISBLANK('Post Process Calc.'!P40),"",'Post Process Calc.'!P40)</f>
        <v/>
      </c>
      <c r="FA40" s="246" t="str">
        <f>IF(ISBLANK('Post Process Calc.'!Q40),"",'Post Process Calc.'!Q40)</f>
        <v/>
      </c>
      <c r="FB40" s="246" t="str">
        <f>IF(ISBLANK('Post Process Calc.'!R40),"",'Post Process Calc.'!R40)</f>
        <v/>
      </c>
      <c r="FC40" s="246" t="str">
        <f>IF(ISBLANK('Post Process Calc.'!S40),"",'Post Process Calc.'!S40)</f>
        <v/>
      </c>
      <c r="FD40" s="246" t="str">
        <f>IF(ISBLANK('Post Process Calc.'!T40),"",'Post Process Calc.'!T40)</f>
        <v/>
      </c>
      <c r="FE40" s="246" t="str">
        <f>IF(ISBLANK('Post Process Calc.'!U40),"",'Post Process Calc.'!U40)</f>
        <v/>
      </c>
      <c r="FF40" s="246" t="str">
        <f>IF(ISBLANK('Post Process Calc.'!V40),"",'Post Process Calc.'!V40)</f>
        <v/>
      </c>
      <c r="FG40" s="246" t="str">
        <f>IF(ISBLANK('Post Process Calc.'!W40),"",'Post Process Calc.'!W40)</f>
        <v/>
      </c>
      <c r="FH40" s="246" t="str">
        <f>IF(ISBLANK('Post Process Calc.'!X40),"",'Post Process Calc.'!X40)</f>
        <v/>
      </c>
      <c r="FI40" s="246" t="str">
        <f>IF(ISBLANK('Post Process Calc.'!Y40),"",'Post Process Calc.'!Y40)</f>
        <v/>
      </c>
      <c r="FJ40" s="246" t="str">
        <f>IF(ISBLANK('Post Process Calc.'!Z40),"",'Post Process Calc.'!Z40)</f>
        <v/>
      </c>
      <c r="FK40" s="246" t="str">
        <f>IF(ISBLANK('Post Process Calc.'!AA40),"",'Post Process Calc.'!AA40)</f>
        <v/>
      </c>
      <c r="FL40" s="246" t="str">
        <f>IF(ISBLANK('Post Process Calc.'!AB40),"",'Post Process Calc.'!AB40)</f>
        <v/>
      </c>
      <c r="FM40" s="246" t="str">
        <f>IF(ISBLANK('Post Process Calc.'!AC40),"",'Post Process Calc.'!AC40)</f>
        <v/>
      </c>
      <c r="FN40" s="246" t="str">
        <f>IF(ISBLANK('Post Process Calc.'!AD40),"",'Post Process Calc.'!AD40)</f>
        <v/>
      </c>
      <c r="FO40" s="246" t="str">
        <f>IF(ISBLANK('Post Process Calc.'!AE40),"",'Post Process Calc.'!AE40)</f>
        <v/>
      </c>
      <c r="FP40" s="246" t="str">
        <f>IF(ISBLANK('Post Process Calc.'!AF40),"",'Post Process Calc.'!AF40)</f>
        <v/>
      </c>
      <c r="FQ40" s="246" t="str">
        <f>IF(ISBLANK('Post Process Calc.'!AG40),"",'Post Process Calc.'!AG40)</f>
        <v/>
      </c>
      <c r="FR40" s="246" t="str">
        <f>IF(ISBLANK('Post Process Calc.'!AH40),"",'Post Process Calc.'!AH40)</f>
        <v/>
      </c>
      <c r="FS40" s="246" t="str">
        <f>IF(ISBLANK('Post Process Calc.'!AI40),"",'Post Process Calc.'!AI40)</f>
        <v/>
      </c>
    </row>
    <row r="41" spans="1:175" x14ac:dyDescent="0.15">
      <c r="A41" s="241" t="str">
        <f>IF('Measured Data'!B34&lt;&gt;0,'Measured Data'!$B$1,"")</f>
        <v/>
      </c>
      <c r="B41" s="241" t="str">
        <f>IF(ISBLANK('Measured Data'!A34),"",'Measured Data'!A34)</f>
        <v/>
      </c>
      <c r="C41" s="248" t="str">
        <f>IF(ISBLANK('Measured Data'!B34),"",'Measured Data'!B34)</f>
        <v/>
      </c>
      <c r="D41" s="249" t="str">
        <f>IF(ISBLANK('Measured Data'!C34),"",'Measured Data'!C34)</f>
        <v/>
      </c>
      <c r="E41" s="241" t="str">
        <f>IF(ISBLANK('Measured Data'!D34),"",'Measured Data'!D34)</f>
        <v/>
      </c>
      <c r="F41" s="241" t="str">
        <f>IF(ISBLANK('Measured Data'!E34),"",'Measured Data'!E34)</f>
        <v/>
      </c>
      <c r="G41" s="241" t="str">
        <f>IF(ISBLANK('Measured Data'!G34),"",'Measured Data'!G34)</f>
        <v/>
      </c>
      <c r="H41" s="241" t="str">
        <f>IF(ISBLANK('Measured Data'!H34),"",'Measured Data'!H34)</f>
        <v/>
      </c>
      <c r="I41" s="241" t="str">
        <f>IF(ISBLANK('Measured Data'!I34),"",'Measured Data'!I34)</f>
        <v/>
      </c>
      <c r="J41" s="241" t="str">
        <f>IF(ISBLANK('Measured Data'!J34),"",'Measured Data'!J34)</f>
        <v/>
      </c>
      <c r="K41" s="241" t="str">
        <f>IF(ISBLANK('Measured Data'!K34),"",'Measured Data'!K34)</f>
        <v/>
      </c>
      <c r="L41" s="241" t="str">
        <f>IF(ISBLANK('Measured Data'!L34),"",'Measured Data'!L34)</f>
        <v/>
      </c>
      <c r="M41" s="241" t="str">
        <f>IF(ISBLANK('Measured Data'!M34),"",'Measured Data'!M34)</f>
        <v/>
      </c>
      <c r="N41" s="241" t="str">
        <f>IF(ISBLANK('Measured Data'!N34),"",'Measured Data'!N34)</f>
        <v/>
      </c>
      <c r="O41" s="241" t="str">
        <f>IF(ISBLANK('Measured Data'!O34),"",'Measured Data'!O34)</f>
        <v/>
      </c>
      <c r="P41" s="241" t="str">
        <f>IF(ISBLANK('Measured Data'!P34),"",'Measured Data'!P34)</f>
        <v/>
      </c>
      <c r="Q41" s="241" t="str">
        <f>IF(ISBLANK('Measured Data'!Q34),"",'Measured Data'!Q34)</f>
        <v/>
      </c>
      <c r="R41" s="241" t="str">
        <f>IF(ISBLANK('Measured Data'!R34),"",'Measured Data'!R34)</f>
        <v/>
      </c>
      <c r="S41" s="241" t="str">
        <f>IF(ISBLANK('Measured Data'!S34),"",'Measured Data'!S34)</f>
        <v/>
      </c>
      <c r="T41" s="241" t="str">
        <f>IF(ISBLANK('Measured Data'!T34),"",'Measured Data'!T34)</f>
        <v/>
      </c>
      <c r="U41" s="241" t="str">
        <f>IF(ISBLANK('Measured Data'!U34),"",'Measured Data'!U34)</f>
        <v/>
      </c>
      <c r="V41" s="241" t="str">
        <f>IF(ISBLANK('Measured Data'!V34),"",'Measured Data'!V34)</f>
        <v/>
      </c>
      <c r="W41" s="241" t="str">
        <f>IF(ISBLANK('Measured Data'!W34),"",'Measured Data'!W34)</f>
        <v/>
      </c>
      <c r="X41" s="241" t="str">
        <f>IF(ISBLANK('Measured Data'!X34),"",'Measured Data'!X34)</f>
        <v/>
      </c>
      <c r="Y41" s="241" t="str">
        <f>IF(ISBLANK('Measured Data'!Y34),"",'Measured Data'!Y34)</f>
        <v/>
      </c>
      <c r="Z41" s="241" t="str">
        <f>IF(ISBLANK('Measured Data'!Z34),"",'Measured Data'!Z34)</f>
        <v/>
      </c>
      <c r="AA41" s="241" t="str">
        <f>IF(ISBLANK('Measured Data'!AA34),"",'Measured Data'!AA34)</f>
        <v/>
      </c>
      <c r="AB41" s="241" t="str">
        <f>IF(ISBLANK('Measured Data'!AB34),"",'Measured Data'!AB34)</f>
        <v/>
      </c>
      <c r="AC41" s="241" t="str">
        <f>IF(ISBLANK('Measured Data'!AC34),"",'Measured Data'!AC34)</f>
        <v/>
      </c>
      <c r="AD41" s="241" t="str">
        <f>IF(ISBLANK('Measured Data'!AD34),"",'Measured Data'!AD34)</f>
        <v/>
      </c>
      <c r="AE41" s="241" t="str">
        <f>IF(ISBLANK('Measured Data'!AE34),"",'Measured Data'!AE34)</f>
        <v/>
      </c>
      <c r="AF41" s="241" t="str">
        <f>IF(ISBLANK('Measured Data'!AF34),"",'Measured Data'!AF34)</f>
        <v/>
      </c>
      <c r="AG41" s="241" t="str">
        <f>IF(ISBLANK('Measured Data'!AG34),"",'Measured Data'!AG34)</f>
        <v/>
      </c>
      <c r="AH41" s="241" t="str">
        <f>IF(ISBLANK('Measured Data'!AH34),"",'Measured Data'!AH34)</f>
        <v/>
      </c>
      <c r="AI41" s="241" t="str">
        <f>IF(ISBLANK('Measured Data'!AI34),"",'Measured Data'!AI34)</f>
        <v/>
      </c>
      <c r="AJ41" s="241" t="str">
        <f>IF(ISBLANK('Measured Data'!AJ34),"",'Measured Data'!AJ34)</f>
        <v/>
      </c>
      <c r="AK41" s="241" t="str">
        <f>IF(ISBLANK('Measured Data'!AK34),"",'Measured Data'!AK34)</f>
        <v/>
      </c>
      <c r="AL41" s="241" t="str">
        <f>IF(ISBLANK('Measured Data'!AL34),"",'Measured Data'!AL34)</f>
        <v/>
      </c>
      <c r="AM41" s="241" t="str">
        <f>IF(ISBLANK('Measured Data'!AM34),"",'Measured Data'!AM34)</f>
        <v/>
      </c>
      <c r="AN41" s="241" t="str">
        <f>IF(ISBLANK('Measured Data'!AN34),"",'Measured Data'!AN34)</f>
        <v/>
      </c>
      <c r="AO41" s="241" t="str">
        <f>IF(ISBLANK('Measured Data'!AO34),"",'Measured Data'!AO34)</f>
        <v/>
      </c>
      <c r="AP41" s="241" t="str">
        <f>IF(ISBLANK('Measured Data'!AP34),"",'Measured Data'!AP34)</f>
        <v/>
      </c>
      <c r="AQ41" s="241" t="str">
        <f>IF(ISBLANK('Measured Data'!AQ34),"",'Measured Data'!AQ34)</f>
        <v/>
      </c>
      <c r="AR41" s="241" t="str">
        <f>IF(ISBLANK('Measured Data'!AR34),"",'Measured Data'!AR34)</f>
        <v/>
      </c>
      <c r="AS41" s="241" t="str">
        <f>IF(ISBLANK('Measured Data'!AS34),"",'Measured Data'!AS34)</f>
        <v/>
      </c>
      <c r="AT41" s="241" t="str">
        <f>IF(ISBLANK('Measured Data'!AT34),"",'Measured Data'!AT34)</f>
        <v/>
      </c>
      <c r="AU41" s="241" t="str">
        <f>IF(ISBLANK('Measured Data'!AU34),"",'Measured Data'!AU34)</f>
        <v/>
      </c>
      <c r="AV41" s="241" t="str">
        <f>IF(ISBLANK('Measured Data'!AV34),"",'Measured Data'!AV34)</f>
        <v/>
      </c>
      <c r="AW41" s="241" t="str">
        <f>IF(ISBLANK('Measured Data'!AW34),"",'Measured Data'!AW34)</f>
        <v/>
      </c>
      <c r="AX41" s="241" t="str">
        <f>IF(ISBLANK('Measured Data'!AX34),"",'Measured Data'!AX34)</f>
        <v/>
      </c>
      <c r="AY41" s="241" t="str">
        <f>IF(ISBLANK('Measured Data'!AY34),"",'Measured Data'!AY34)</f>
        <v/>
      </c>
      <c r="AZ41" s="241" t="str">
        <f>IF(ISBLANK('Measured Data'!AZ34),"",'Measured Data'!AZ34)</f>
        <v/>
      </c>
      <c r="BA41" s="241" t="str">
        <f>IF(ISBLANK('Measured Data'!BA34),"",'Measured Data'!BA34)</f>
        <v/>
      </c>
      <c r="BB41" s="241" t="str">
        <f>IF(ISBLANK('Measured Data'!BB34),"",'Measured Data'!BB34)</f>
        <v/>
      </c>
      <c r="BC41" s="241" t="str">
        <f>IF(ISBLANK('Measured Data'!BC34),"",'Measured Data'!BC34)</f>
        <v/>
      </c>
      <c r="BD41" s="241" t="str">
        <f>IF(ISBLANK('Measured Data'!BD34),"",'Measured Data'!BD34)</f>
        <v/>
      </c>
      <c r="BE41" s="241" t="str">
        <f>IF(ISBLANK('Measured Data'!BE34),"",'Measured Data'!BE34)</f>
        <v/>
      </c>
      <c r="BF41" s="241" t="str">
        <f>IF(ISBLANK('Measured Data'!BF34),"",'Measured Data'!BF34)</f>
        <v/>
      </c>
      <c r="BG41" s="241" t="str">
        <f>IF(ISBLANK('Measured Data'!BG34),"",'Measured Data'!BG34)</f>
        <v/>
      </c>
      <c r="BH41" s="241" t="str">
        <f>IF(ISBLANK('Measured Data'!BH34),"",'Measured Data'!BH34)</f>
        <v/>
      </c>
      <c r="BI41" s="241" t="str">
        <f>IF(ISBLANK('Measured Data'!BI34),"",'Measured Data'!BI34)</f>
        <v/>
      </c>
      <c r="BJ41" s="241" t="str">
        <f>IF(ISBLANK('Measured Data'!BJ34),"",'Measured Data'!BJ34)</f>
        <v/>
      </c>
      <c r="BK41" s="241" t="str">
        <f>IF(ISBLANK('Measured Data'!BK34),"",'Measured Data'!BK34)</f>
        <v/>
      </c>
      <c r="BL41" s="241" t="str">
        <f>IF(ISBLANK('Measured Data'!BL34),"",'Measured Data'!BL34)</f>
        <v/>
      </c>
      <c r="BM41" s="241" t="str">
        <f>IF(ISBLANK('Measured Data'!BM34),"",'Measured Data'!BM34)</f>
        <v/>
      </c>
      <c r="BN41" s="241" t="str">
        <f>IF(ISBLANK('In Process Calc.'!B34),"",ROUND('In Process Calc.'!B34,2))</f>
        <v/>
      </c>
      <c r="BO41" s="241" t="str">
        <f>IF(ISBLANK('In Process Calc.'!C34),"",ROUND('In Process Calc.'!C34,2))</f>
        <v/>
      </c>
      <c r="BP41" s="241" t="str">
        <f>IF(ISBLANK('In Process Calc.'!D34),"",'In Process Calc.'!D34)</f>
        <v/>
      </c>
      <c r="BQ41" s="241" t="str">
        <f>IF(ISBLANK('In Process Calc.'!E34),"",'In Process Calc.'!E34)</f>
        <v/>
      </c>
      <c r="BR41" s="241" t="str">
        <f>IF(ISBLANK('In Process Calc.'!G34),"",'In Process Calc.'!G34)</f>
        <v/>
      </c>
      <c r="BS41" s="241" t="str">
        <f>IF(ISBLANK('In Process Calc.'!I34),"",'In Process Calc.'!I34)</f>
        <v/>
      </c>
      <c r="BT41" s="241" t="str">
        <f>IF(ISBLANK('In Process Calc.'!J34),"",'In Process Calc.'!J34)</f>
        <v/>
      </c>
      <c r="BU41" s="241" t="str">
        <f>IF(ISBLANK('In Process Calc.'!K34),"",'In Process Calc.'!K34)</f>
        <v/>
      </c>
      <c r="BV41" s="246" t="str">
        <f>IF(ISBLANK('In Process Calc.'!L34),"",'In Process Calc.'!L34)</f>
        <v/>
      </c>
      <c r="BW41" s="246" t="str">
        <f>IF(ISBLANK('In Process Calc.'!M34),"",'In Process Calc.'!M34)</f>
        <v/>
      </c>
      <c r="BX41" s="246" t="str">
        <f>IF(ISBLANK('In Process Calc.'!N34),"",'In Process Calc.'!N34)</f>
        <v/>
      </c>
      <c r="BY41" s="246" t="str">
        <f>IF(ISBLANK('In Process Calc.'!O34),"",'In Process Calc.'!O34)</f>
        <v/>
      </c>
      <c r="BZ41" s="246" t="str">
        <f>IF(ISBLANK('In Process Calc.'!P34),"",'In Process Calc.'!P34)</f>
        <v/>
      </c>
      <c r="CA41" s="246" t="str">
        <f>IF(ISBLANK('In Process Calc.'!Q34),"",'In Process Calc.'!Q34)</f>
        <v/>
      </c>
      <c r="CB41" s="246" t="str">
        <f>IF(ISBLANK('In Process Calc.'!R34),"",'In Process Calc.'!R34)</f>
        <v/>
      </c>
      <c r="CC41" s="246" t="str">
        <f>IF(ISBLANK('In Process Calc.'!S34),"",'In Process Calc.'!S34)</f>
        <v/>
      </c>
      <c r="CD41" s="246" t="str">
        <f>IF(ISBLANK('In Process Calc.'!T34),"",'In Process Calc.'!T34)</f>
        <v/>
      </c>
      <c r="CE41" s="246" t="str">
        <f>IF(ISBLANK('In Process Calc.'!U34),"",'In Process Calc.'!U34)</f>
        <v/>
      </c>
      <c r="CF41" s="246" t="str">
        <f>IF(ISBLANK('In Process Calc.'!V34),"",'In Process Calc.'!V34)</f>
        <v/>
      </c>
      <c r="CG41" s="246" t="str">
        <f>IF(ISBLANK('In Process Calc.'!W34),"",'In Process Calc.'!W34)</f>
        <v/>
      </c>
      <c r="CH41" s="246" t="str">
        <f>IF(ISBLANK('In Process Calc.'!X34),"",'In Process Calc.'!X34)</f>
        <v/>
      </c>
      <c r="CI41" s="246" t="str">
        <f>IF(ISBLANK('In Process Calc.'!Y34),"",'In Process Calc.'!Y34)</f>
        <v/>
      </c>
      <c r="CJ41" s="246" t="str">
        <f>IF(ISBLANK('In Process Calc.'!Z34),"",'In Process Calc.'!Z34)</f>
        <v/>
      </c>
      <c r="CK41" s="246" t="str">
        <f>IF(ISBLANK('In Process Calc.'!AA34),"",'In Process Calc.'!AA34)</f>
        <v/>
      </c>
      <c r="CL41" s="246" t="str">
        <f>IF(ISBLANK('In Process Calc.'!AB34),"",'In Process Calc.'!AB34)</f>
        <v/>
      </c>
      <c r="CM41" s="246" t="str">
        <f>IF(ISBLANK('In Process Calc.'!AC34),"",'In Process Calc.'!AC34)</f>
        <v/>
      </c>
      <c r="CN41" s="246" t="str">
        <f>IF(ISBLANK('In Process Calc.'!AD34),"",'In Process Calc.'!AD34)</f>
        <v/>
      </c>
      <c r="CO41" s="246" t="str">
        <f>IF(ISBLANK('In Process Calc.'!AE34),"",'In Process Calc.'!AE34)</f>
        <v/>
      </c>
      <c r="CP41" s="246" t="str">
        <f>IF(ISBLANK('In Process Calc.'!AF34),"",'In Process Calc.'!AF34)</f>
        <v/>
      </c>
      <c r="CQ41" s="246" t="str">
        <f>IF(ISBLANK('In Process Calc.'!AG34),"",'In Process Calc.'!AG34)</f>
        <v/>
      </c>
      <c r="CR41" s="246" t="str">
        <f>IF(ISBLANK('In Process Calc.'!AH34),"",'In Process Calc.'!AH34)</f>
        <v/>
      </c>
      <c r="CS41" s="246" t="str">
        <f>IF(ISBLANK('In Process Calc.'!AI34),"",'In Process Calc.'!AI34)</f>
        <v/>
      </c>
      <c r="CT41" s="246" t="str">
        <f>IF(ISBLANK('In Process Calc.'!AJ34),"",'In Process Calc.'!AJ34)</f>
        <v/>
      </c>
      <c r="CU41" s="246" t="str">
        <f>IF(ISBLANK('In Process Calc.'!AK34),"",'In Process Calc.'!AK34)</f>
        <v/>
      </c>
      <c r="CV41" s="246" t="str">
        <f>IF(ISBLANK('In Process Calc.'!AL34),"",'In Process Calc.'!AL34)</f>
        <v/>
      </c>
      <c r="CW41" s="246" t="str">
        <f>IF(ISBLANK('In Process Calc.'!AM34),"",'In Process Calc.'!AM34)</f>
        <v/>
      </c>
      <c r="CX41" s="246" t="str">
        <f>IF(ISBLANK('In Process Calc.'!AN34),"",'In Process Calc.'!AN34)</f>
        <v/>
      </c>
      <c r="CY41" s="246" t="str">
        <f>IF(ISBLANK('In Process Calc.'!AO34),"",'In Process Calc.'!AO34)</f>
        <v/>
      </c>
      <c r="CZ41" s="246" t="str">
        <f>IF(ISBLANK('In Process Calc.'!AP34),"",'In Process Calc.'!AP34)</f>
        <v/>
      </c>
      <c r="DA41" s="246" t="str">
        <f>IF(ISBLANK('In Process Calc.'!AQ34),"",'In Process Calc.'!AQ34)</f>
        <v/>
      </c>
      <c r="DB41" s="246" t="str">
        <f>IF(ISBLANK('In Process Calc.'!AR34),"",'In Process Calc.'!AR34)</f>
        <v/>
      </c>
      <c r="DC41" s="246" t="str">
        <f>IF(ISBLANK('In Process Calc.'!AS34),"",'In Process Calc.'!AS34)</f>
        <v/>
      </c>
      <c r="DD41" s="246" t="str">
        <f>IF(ISBLANK('In Process Calc.'!AT34),"",'In Process Calc.'!AT34)</f>
        <v/>
      </c>
      <c r="DE41" s="246" t="str">
        <f>IF(ISBLANK('In Process Calc.'!AU34),"",'In Process Calc.'!AU34)</f>
        <v/>
      </c>
      <c r="DF41" s="246" t="str">
        <f>IF(ISBLANK('In Process Calc.'!AV34),"",'In Process Calc.'!AV34)</f>
        <v/>
      </c>
      <c r="DG41" s="246" t="str">
        <f>IF(ISBLANK('In Process Calc.'!AW34),"",'In Process Calc.'!AW34)</f>
        <v/>
      </c>
      <c r="DH41" s="246" t="str">
        <f>IF(ISBLANK('In Process Calc.'!AX34),"",'In Process Calc.'!AX34)</f>
        <v/>
      </c>
      <c r="DI41" s="246" t="str">
        <f>IF(ISBLANK('In Process Calc.'!AY34),"",'In Process Calc.'!AY34)</f>
        <v/>
      </c>
      <c r="DJ41" s="246" t="str">
        <f>IF(ISBLANK('In Process Calc.'!AZ34),"",'In Process Calc.'!AZ34)</f>
        <v/>
      </c>
      <c r="DK41" s="246" t="str">
        <f>IF(ISBLANK('In Process Calc.'!BA34),"",'In Process Calc.'!BA34)</f>
        <v/>
      </c>
      <c r="DL41" s="246" t="str">
        <f>IF(ISBLANK('In Process Calc.'!BB34),"",'In Process Calc.'!BB34)</f>
        <v/>
      </c>
      <c r="DM41" s="246" t="str">
        <f>IF(ISBLANK('In Process Calc.'!BC34),"",'In Process Calc.'!BC34)</f>
        <v/>
      </c>
      <c r="DN41" s="246" t="str">
        <f>IF(ISBLANK('In Process Calc.'!BD34),"",'In Process Calc.'!BD34)</f>
        <v/>
      </c>
      <c r="DO41" s="246" t="str">
        <f>IF(ISBLANK('In Process Calc.'!BE34),"",'In Process Calc.'!BE34)</f>
        <v/>
      </c>
      <c r="DP41" s="246" t="str">
        <f>IF(ISBLANK('In Process Calc.'!BF34),"",'In Process Calc.'!BF34)</f>
        <v/>
      </c>
      <c r="DQ41" s="246" t="str">
        <f>IF(ISBLANK('In Process Calc.'!BG34),"",'In Process Calc.'!BG34)</f>
        <v/>
      </c>
      <c r="DR41" s="246" t="str">
        <f>IF(ISBLANK('In Process Calc.'!BH34),"",'In Process Calc.'!BH34)</f>
        <v/>
      </c>
      <c r="DS41" s="246" t="str">
        <f>IF(ISBLANK('In Process Calc.'!BI34),"",'In Process Calc.'!BI34)</f>
        <v/>
      </c>
      <c r="DT41" s="246" t="str">
        <f>IF(ISBLANK('In Process Calc.'!BJ34),"",'In Process Calc.'!BJ34)</f>
        <v/>
      </c>
      <c r="DU41" s="246" t="str">
        <f>IF(ISBLANK('In Process Calc.'!BK34),"",'In Process Calc.'!BK34)</f>
        <v/>
      </c>
      <c r="DV41" s="246" t="str">
        <f>IF(ISBLANK('In Process Calc.'!BL34),"",'In Process Calc.'!BL34)</f>
        <v/>
      </c>
      <c r="DW41" s="246" t="str">
        <f>IF(ISBLANK('In Process Calc.'!BM34),"",'In Process Calc.'!BM34)</f>
        <v/>
      </c>
      <c r="DX41" s="246" t="str">
        <f>IF(ISBLANK('In Process Calc.'!BN34),"",'In Process Calc.'!BN34)</f>
        <v/>
      </c>
      <c r="DY41" s="246" t="str">
        <f>IF(ISBLANK('In Process Calc.'!BO34),"",'In Process Calc.'!BO34)</f>
        <v/>
      </c>
      <c r="DZ41" s="246" t="str">
        <f>IF(ISBLANK('In Process Calc.'!BP34),"",'In Process Calc.'!BP34)</f>
        <v/>
      </c>
      <c r="EA41" s="246" t="str">
        <f>IF(ISBLANK('In Process Calc.'!BQ34),"",'In Process Calc.'!BQ34)</f>
        <v/>
      </c>
      <c r="EB41" s="246" t="str">
        <f>IF(ISBLANK('In Process Calc.'!BR34),"",'In Process Calc.'!BR34)</f>
        <v/>
      </c>
      <c r="EC41" s="246" t="str">
        <f>IF(ISBLANK('In Process Calc.'!BS34),"",'In Process Calc.'!BS34)</f>
        <v/>
      </c>
      <c r="ED41" s="246" t="str">
        <f>IF(ISBLANK('In Process Calc.'!BT34),"",'In Process Calc.'!BT34)</f>
        <v/>
      </c>
      <c r="EE41" s="246" t="str">
        <f>IF(ISBLANK('In Process Calc.'!BU34),"",'In Process Calc.'!BU34)</f>
        <v/>
      </c>
      <c r="EF41" s="246" t="str">
        <f>IF(ISBLANK('In Process Calc.'!BV34),"",'In Process Calc.'!BV34)</f>
        <v/>
      </c>
      <c r="EG41" s="246" t="str">
        <f>IF(ISBLANK('In Process Calc.'!BW34),"",'In Process Calc.'!BW34)</f>
        <v/>
      </c>
      <c r="EH41" s="246" t="str">
        <f>IF(ISBLANK('In Process Calc.'!BX34),"",'In Process Calc.'!BX34)</f>
        <v/>
      </c>
      <c r="EI41" s="246" t="str">
        <f>IF(ISBLANK('In Process Calc.'!BY34),"",'In Process Calc.'!BY34)</f>
        <v/>
      </c>
      <c r="EJ41" s="246" t="str">
        <f>IF(ISBLANK('In Process Calc.'!BZ34),"",'In Process Calc.'!BZ34)</f>
        <v/>
      </c>
      <c r="EK41" s="246" t="str">
        <f>IF(ISBLANK('Post Process Calc.'!A41),"",'Post Process Calc.'!A41)</f>
        <v/>
      </c>
      <c r="EL41" s="246" t="str">
        <f>IF(ISBLANK('Post Process Calc.'!B41),"",'Post Process Calc.'!B41)</f>
        <v/>
      </c>
      <c r="EM41" s="246" t="str">
        <f>IF(ISBLANK('Post Process Calc.'!C41),"",'Post Process Calc.'!C41)</f>
        <v/>
      </c>
      <c r="EN41" s="246" t="str">
        <f>IF(ISBLANK('Post Process Calc.'!D41),"",'Post Process Calc.'!D41)</f>
        <v/>
      </c>
      <c r="EO41" s="246" t="str">
        <f>IF(ISBLANK('Post Process Calc.'!E41),"",'Post Process Calc.'!E41)</f>
        <v/>
      </c>
      <c r="EP41" s="246" t="str">
        <f>IF(ISBLANK('Post Process Calc.'!F41),"",'Post Process Calc.'!F41)</f>
        <v/>
      </c>
      <c r="EQ41" s="246" t="str">
        <f>IF(ISBLANK('Post Process Calc.'!G41),"",'Post Process Calc.'!G41)</f>
        <v/>
      </c>
      <c r="ER41" s="246" t="str">
        <f>IF(ISBLANK('Post Process Calc.'!H41),"",'Post Process Calc.'!H41)</f>
        <v/>
      </c>
      <c r="ES41" s="246" t="str">
        <f>IF(ISBLANK('Post Process Calc.'!I41),"",'Post Process Calc.'!I41)</f>
        <v/>
      </c>
      <c r="ET41" s="246" t="str">
        <f>IF(ISBLANK('Post Process Calc.'!J41),"",'Post Process Calc.'!J41)</f>
        <v/>
      </c>
      <c r="EU41" s="246" t="str">
        <f>IF(ISBLANK('Post Process Calc.'!K41),"",'Post Process Calc.'!K41)</f>
        <v/>
      </c>
      <c r="EV41" s="246" t="str">
        <f>IF(ISBLANK('Post Process Calc.'!L41),"",'Post Process Calc.'!L41)</f>
        <v/>
      </c>
      <c r="EW41" s="246" t="str">
        <f>IF(ISBLANK('Post Process Calc.'!M41),"",'Post Process Calc.'!M41)</f>
        <v/>
      </c>
      <c r="EX41" s="246" t="str">
        <f>IF(ISBLANK('Post Process Calc.'!N41),"",'Post Process Calc.'!N41)</f>
        <v/>
      </c>
      <c r="EY41" s="246" t="str">
        <f>IF(ISBLANK('Post Process Calc.'!O41),"",'Post Process Calc.'!O41)</f>
        <v/>
      </c>
      <c r="EZ41" s="246" t="str">
        <f>IF(ISBLANK('Post Process Calc.'!P41),"",'Post Process Calc.'!P41)</f>
        <v/>
      </c>
      <c r="FA41" s="246" t="str">
        <f>IF(ISBLANK('Post Process Calc.'!Q41),"",'Post Process Calc.'!Q41)</f>
        <v/>
      </c>
      <c r="FB41" s="246" t="str">
        <f>IF(ISBLANK('Post Process Calc.'!R41),"",'Post Process Calc.'!R41)</f>
        <v/>
      </c>
      <c r="FC41" s="246" t="str">
        <f>IF(ISBLANK('Post Process Calc.'!S41),"",'Post Process Calc.'!S41)</f>
        <v/>
      </c>
      <c r="FD41" s="246" t="str">
        <f>IF(ISBLANK('Post Process Calc.'!T41),"",'Post Process Calc.'!T41)</f>
        <v/>
      </c>
      <c r="FE41" s="246" t="str">
        <f>IF(ISBLANK('Post Process Calc.'!U41),"",'Post Process Calc.'!U41)</f>
        <v/>
      </c>
      <c r="FF41" s="246" t="str">
        <f>IF(ISBLANK('Post Process Calc.'!V41),"",'Post Process Calc.'!V41)</f>
        <v/>
      </c>
      <c r="FG41" s="246" t="str">
        <f>IF(ISBLANK('Post Process Calc.'!W41),"",'Post Process Calc.'!W41)</f>
        <v/>
      </c>
      <c r="FH41" s="246" t="str">
        <f>IF(ISBLANK('Post Process Calc.'!X41),"",'Post Process Calc.'!X41)</f>
        <v/>
      </c>
      <c r="FI41" s="246" t="str">
        <f>IF(ISBLANK('Post Process Calc.'!Y41),"",'Post Process Calc.'!Y41)</f>
        <v/>
      </c>
      <c r="FJ41" s="246" t="str">
        <f>IF(ISBLANK('Post Process Calc.'!Z41),"",'Post Process Calc.'!Z41)</f>
        <v/>
      </c>
      <c r="FK41" s="246" t="str">
        <f>IF(ISBLANK('Post Process Calc.'!AA41),"",'Post Process Calc.'!AA41)</f>
        <v/>
      </c>
      <c r="FL41" s="246" t="str">
        <f>IF(ISBLANK('Post Process Calc.'!AB41),"",'Post Process Calc.'!AB41)</f>
        <v/>
      </c>
      <c r="FM41" s="246" t="str">
        <f>IF(ISBLANK('Post Process Calc.'!AC41),"",'Post Process Calc.'!AC41)</f>
        <v/>
      </c>
      <c r="FN41" s="246" t="str">
        <f>IF(ISBLANK('Post Process Calc.'!AD41),"",'Post Process Calc.'!AD41)</f>
        <v/>
      </c>
      <c r="FO41" s="246" t="str">
        <f>IF(ISBLANK('Post Process Calc.'!AE41),"",'Post Process Calc.'!AE41)</f>
        <v/>
      </c>
      <c r="FP41" s="246" t="str">
        <f>IF(ISBLANK('Post Process Calc.'!AF41),"",'Post Process Calc.'!AF41)</f>
        <v/>
      </c>
      <c r="FQ41" s="246" t="str">
        <f>IF(ISBLANK('Post Process Calc.'!AG41),"",'Post Process Calc.'!AG41)</f>
        <v/>
      </c>
      <c r="FR41" s="246" t="str">
        <f>IF(ISBLANK('Post Process Calc.'!AH41),"",'Post Process Calc.'!AH41)</f>
        <v/>
      </c>
      <c r="FS41" s="246" t="str">
        <f>IF(ISBLANK('Post Process Calc.'!AI41),"",'Post Process Calc.'!AI41)</f>
        <v/>
      </c>
    </row>
    <row r="42" spans="1:175" x14ac:dyDescent="0.15">
      <c r="A42" s="241" t="str">
        <f>IF('Measured Data'!B35&lt;&gt;0,'Measured Data'!$B$1,"")</f>
        <v/>
      </c>
      <c r="B42" s="241" t="str">
        <f>IF(ISBLANK('Measured Data'!A35),"",'Measured Data'!A35)</f>
        <v/>
      </c>
      <c r="C42" s="248" t="str">
        <f>IF(ISBLANK('Measured Data'!B35),"",'Measured Data'!B35)</f>
        <v/>
      </c>
      <c r="D42" s="249" t="str">
        <f>IF(ISBLANK('Measured Data'!C35),"",'Measured Data'!C35)</f>
        <v/>
      </c>
      <c r="E42" s="241" t="str">
        <f>IF(ISBLANK('Measured Data'!D35),"",'Measured Data'!D35)</f>
        <v/>
      </c>
      <c r="F42" s="241" t="str">
        <f>IF(ISBLANK('Measured Data'!E35),"",'Measured Data'!E35)</f>
        <v/>
      </c>
      <c r="G42" s="241" t="str">
        <f>IF(ISBLANK('Measured Data'!G35),"",'Measured Data'!G35)</f>
        <v/>
      </c>
      <c r="H42" s="241" t="str">
        <f>IF(ISBLANK('Measured Data'!H35),"",'Measured Data'!H35)</f>
        <v/>
      </c>
      <c r="I42" s="241" t="str">
        <f>IF(ISBLANK('Measured Data'!I35),"",'Measured Data'!I35)</f>
        <v/>
      </c>
      <c r="J42" s="241" t="str">
        <f>IF(ISBLANK('Measured Data'!J35),"",'Measured Data'!J35)</f>
        <v/>
      </c>
      <c r="K42" s="241" t="str">
        <f>IF(ISBLANK('Measured Data'!K35),"",'Measured Data'!K35)</f>
        <v/>
      </c>
      <c r="L42" s="241" t="str">
        <f>IF(ISBLANK('Measured Data'!L35),"",'Measured Data'!L35)</f>
        <v/>
      </c>
      <c r="M42" s="241" t="str">
        <f>IF(ISBLANK('Measured Data'!M35),"",'Measured Data'!M35)</f>
        <v/>
      </c>
      <c r="N42" s="241" t="str">
        <f>IF(ISBLANK('Measured Data'!N35),"",'Measured Data'!N35)</f>
        <v/>
      </c>
      <c r="O42" s="241" t="str">
        <f>IF(ISBLANK('Measured Data'!O35),"",'Measured Data'!O35)</f>
        <v/>
      </c>
      <c r="P42" s="241" t="str">
        <f>IF(ISBLANK('Measured Data'!P35),"",'Measured Data'!P35)</f>
        <v/>
      </c>
      <c r="Q42" s="241" t="str">
        <f>IF(ISBLANK('Measured Data'!Q35),"",'Measured Data'!Q35)</f>
        <v/>
      </c>
      <c r="R42" s="241" t="str">
        <f>IF(ISBLANK('Measured Data'!R35),"",'Measured Data'!R35)</f>
        <v/>
      </c>
      <c r="S42" s="241" t="str">
        <f>IF(ISBLANK('Measured Data'!S35),"",'Measured Data'!S35)</f>
        <v/>
      </c>
      <c r="T42" s="241" t="str">
        <f>IF(ISBLANK('Measured Data'!T35),"",'Measured Data'!T35)</f>
        <v/>
      </c>
      <c r="U42" s="241" t="str">
        <f>IF(ISBLANK('Measured Data'!U35),"",'Measured Data'!U35)</f>
        <v/>
      </c>
      <c r="V42" s="241" t="str">
        <f>IF(ISBLANK('Measured Data'!V35),"",'Measured Data'!V35)</f>
        <v/>
      </c>
      <c r="W42" s="241" t="str">
        <f>IF(ISBLANK('Measured Data'!W35),"",'Measured Data'!W35)</f>
        <v/>
      </c>
      <c r="X42" s="241" t="str">
        <f>IF(ISBLANK('Measured Data'!X35),"",'Measured Data'!X35)</f>
        <v/>
      </c>
      <c r="Y42" s="241" t="str">
        <f>IF(ISBLANK('Measured Data'!Y35),"",'Measured Data'!Y35)</f>
        <v/>
      </c>
      <c r="Z42" s="241" t="str">
        <f>IF(ISBLANK('Measured Data'!Z35),"",'Measured Data'!Z35)</f>
        <v/>
      </c>
      <c r="AA42" s="241" t="str">
        <f>IF(ISBLANK('Measured Data'!AA35),"",'Measured Data'!AA35)</f>
        <v/>
      </c>
      <c r="AB42" s="241" t="str">
        <f>IF(ISBLANK('Measured Data'!AB35),"",'Measured Data'!AB35)</f>
        <v/>
      </c>
      <c r="AC42" s="241" t="str">
        <f>IF(ISBLANK('Measured Data'!AC35),"",'Measured Data'!AC35)</f>
        <v/>
      </c>
      <c r="AD42" s="241" t="str">
        <f>IF(ISBLANK('Measured Data'!AD35),"",'Measured Data'!AD35)</f>
        <v/>
      </c>
      <c r="AE42" s="241" t="str">
        <f>IF(ISBLANK('Measured Data'!AE35),"",'Measured Data'!AE35)</f>
        <v/>
      </c>
      <c r="AF42" s="241" t="str">
        <f>IF(ISBLANK('Measured Data'!AF35),"",'Measured Data'!AF35)</f>
        <v/>
      </c>
      <c r="AG42" s="241" t="str">
        <f>IF(ISBLANK('Measured Data'!AG35),"",'Measured Data'!AG35)</f>
        <v/>
      </c>
      <c r="AH42" s="241" t="str">
        <f>IF(ISBLANK('Measured Data'!AH35),"",'Measured Data'!AH35)</f>
        <v/>
      </c>
      <c r="AI42" s="241" t="str">
        <f>IF(ISBLANK('Measured Data'!AI35),"",'Measured Data'!AI35)</f>
        <v/>
      </c>
      <c r="AJ42" s="241" t="str">
        <f>IF(ISBLANK('Measured Data'!AJ35),"",'Measured Data'!AJ35)</f>
        <v/>
      </c>
      <c r="AK42" s="241" t="str">
        <f>IF(ISBLANK('Measured Data'!AK35),"",'Measured Data'!AK35)</f>
        <v/>
      </c>
      <c r="AL42" s="241" t="str">
        <f>IF(ISBLANK('Measured Data'!AL35),"",'Measured Data'!AL35)</f>
        <v/>
      </c>
      <c r="AM42" s="241" t="str">
        <f>IF(ISBLANK('Measured Data'!AM35),"",'Measured Data'!AM35)</f>
        <v/>
      </c>
      <c r="AN42" s="241" t="str">
        <f>IF(ISBLANK('Measured Data'!AN35),"",'Measured Data'!AN35)</f>
        <v/>
      </c>
      <c r="AO42" s="241" t="str">
        <f>IF(ISBLANK('Measured Data'!AO35),"",'Measured Data'!AO35)</f>
        <v/>
      </c>
      <c r="AP42" s="241" t="str">
        <f>IF(ISBLANK('Measured Data'!AP35),"",'Measured Data'!AP35)</f>
        <v/>
      </c>
      <c r="AQ42" s="241" t="str">
        <f>IF(ISBLANK('Measured Data'!AQ35),"",'Measured Data'!AQ35)</f>
        <v/>
      </c>
      <c r="AR42" s="241" t="str">
        <f>IF(ISBLANK('Measured Data'!AR35),"",'Measured Data'!AR35)</f>
        <v/>
      </c>
      <c r="AS42" s="241" t="str">
        <f>IF(ISBLANK('Measured Data'!AS35),"",'Measured Data'!AS35)</f>
        <v/>
      </c>
      <c r="AT42" s="241" t="str">
        <f>IF(ISBLANK('Measured Data'!AT35),"",'Measured Data'!AT35)</f>
        <v/>
      </c>
      <c r="AU42" s="241" t="str">
        <f>IF(ISBLANK('Measured Data'!AU35),"",'Measured Data'!AU35)</f>
        <v/>
      </c>
      <c r="AV42" s="241" t="str">
        <f>IF(ISBLANK('Measured Data'!AV35),"",'Measured Data'!AV35)</f>
        <v/>
      </c>
      <c r="AW42" s="241" t="str">
        <f>IF(ISBLANK('Measured Data'!AW35),"",'Measured Data'!AW35)</f>
        <v/>
      </c>
      <c r="AX42" s="241" t="str">
        <f>IF(ISBLANK('Measured Data'!AX35),"",'Measured Data'!AX35)</f>
        <v/>
      </c>
      <c r="AY42" s="241" t="str">
        <f>IF(ISBLANK('Measured Data'!AY35),"",'Measured Data'!AY35)</f>
        <v/>
      </c>
      <c r="AZ42" s="241" t="str">
        <f>IF(ISBLANK('Measured Data'!AZ35),"",'Measured Data'!AZ35)</f>
        <v/>
      </c>
      <c r="BA42" s="241" t="str">
        <f>IF(ISBLANK('Measured Data'!BA35),"",'Measured Data'!BA35)</f>
        <v/>
      </c>
      <c r="BB42" s="241" t="str">
        <f>IF(ISBLANK('Measured Data'!BB35),"",'Measured Data'!BB35)</f>
        <v/>
      </c>
      <c r="BC42" s="241" t="str">
        <f>IF(ISBLANK('Measured Data'!BC35),"",'Measured Data'!BC35)</f>
        <v/>
      </c>
      <c r="BD42" s="241" t="str">
        <f>IF(ISBLANK('Measured Data'!BD35),"",'Measured Data'!BD35)</f>
        <v/>
      </c>
      <c r="BE42" s="241" t="str">
        <f>IF(ISBLANK('Measured Data'!BE35),"",'Measured Data'!BE35)</f>
        <v/>
      </c>
      <c r="BF42" s="241" t="str">
        <f>IF(ISBLANK('Measured Data'!BF35),"",'Measured Data'!BF35)</f>
        <v/>
      </c>
      <c r="BG42" s="241" t="str">
        <f>IF(ISBLANK('Measured Data'!BG35),"",'Measured Data'!BG35)</f>
        <v/>
      </c>
      <c r="BH42" s="241" t="str">
        <f>IF(ISBLANK('Measured Data'!BH35),"",'Measured Data'!BH35)</f>
        <v/>
      </c>
      <c r="BI42" s="241" t="str">
        <f>IF(ISBLANK('Measured Data'!BI35),"",'Measured Data'!BI35)</f>
        <v/>
      </c>
      <c r="BJ42" s="241" t="str">
        <f>IF(ISBLANK('Measured Data'!BJ35),"",'Measured Data'!BJ35)</f>
        <v/>
      </c>
      <c r="BK42" s="241" t="str">
        <f>IF(ISBLANK('Measured Data'!BK35),"",'Measured Data'!BK35)</f>
        <v/>
      </c>
      <c r="BL42" s="241" t="str">
        <f>IF(ISBLANK('Measured Data'!BL35),"",'Measured Data'!BL35)</f>
        <v/>
      </c>
      <c r="BM42" s="241" t="str">
        <f>IF(ISBLANK('Measured Data'!BM35),"",'Measured Data'!BM35)</f>
        <v/>
      </c>
      <c r="BN42" s="241" t="str">
        <f>IF(ISBLANK('In Process Calc.'!B35),"",ROUND('In Process Calc.'!B35,2))</f>
        <v/>
      </c>
      <c r="BO42" s="241" t="str">
        <f>IF(ISBLANK('In Process Calc.'!C35),"",ROUND('In Process Calc.'!C35,2))</f>
        <v/>
      </c>
      <c r="BP42" s="241" t="str">
        <f>IF(ISBLANK('In Process Calc.'!D35),"",'In Process Calc.'!D35)</f>
        <v/>
      </c>
      <c r="BQ42" s="241" t="str">
        <f>IF(ISBLANK('In Process Calc.'!E35),"",'In Process Calc.'!E35)</f>
        <v/>
      </c>
      <c r="BR42" s="241" t="str">
        <f>IF(ISBLANK('In Process Calc.'!G35),"",'In Process Calc.'!G35)</f>
        <v/>
      </c>
      <c r="BS42" s="241" t="str">
        <f>IF(ISBLANK('In Process Calc.'!I35),"",'In Process Calc.'!I35)</f>
        <v/>
      </c>
      <c r="BT42" s="241" t="str">
        <f>IF(ISBLANK('In Process Calc.'!J35),"",'In Process Calc.'!J35)</f>
        <v/>
      </c>
      <c r="BU42" s="241" t="str">
        <f>IF(ISBLANK('In Process Calc.'!K35),"",'In Process Calc.'!K35)</f>
        <v/>
      </c>
      <c r="BV42" s="246" t="str">
        <f>IF(ISBLANK('In Process Calc.'!L35),"",'In Process Calc.'!L35)</f>
        <v/>
      </c>
      <c r="BW42" s="246" t="str">
        <f>IF(ISBLANK('In Process Calc.'!M35),"",'In Process Calc.'!M35)</f>
        <v/>
      </c>
      <c r="BX42" s="246" t="str">
        <f>IF(ISBLANK('In Process Calc.'!N35),"",'In Process Calc.'!N35)</f>
        <v/>
      </c>
      <c r="BY42" s="246" t="str">
        <f>IF(ISBLANK('In Process Calc.'!O35),"",'In Process Calc.'!O35)</f>
        <v/>
      </c>
      <c r="BZ42" s="246" t="str">
        <f>IF(ISBLANK('In Process Calc.'!P35),"",'In Process Calc.'!P35)</f>
        <v/>
      </c>
      <c r="CA42" s="246" t="str">
        <f>IF(ISBLANK('In Process Calc.'!Q35),"",'In Process Calc.'!Q35)</f>
        <v/>
      </c>
      <c r="CB42" s="246" t="str">
        <f>IF(ISBLANK('In Process Calc.'!R35),"",'In Process Calc.'!R35)</f>
        <v/>
      </c>
      <c r="CC42" s="246" t="str">
        <f>IF(ISBLANK('In Process Calc.'!S35),"",'In Process Calc.'!S35)</f>
        <v/>
      </c>
      <c r="CD42" s="246" t="str">
        <f>IF(ISBLANK('In Process Calc.'!T35),"",'In Process Calc.'!T35)</f>
        <v/>
      </c>
      <c r="CE42" s="246" t="str">
        <f>IF(ISBLANK('In Process Calc.'!U35),"",'In Process Calc.'!U35)</f>
        <v/>
      </c>
      <c r="CF42" s="246" t="str">
        <f>IF(ISBLANK('In Process Calc.'!V35),"",'In Process Calc.'!V35)</f>
        <v/>
      </c>
      <c r="CG42" s="246" t="str">
        <f>IF(ISBLANK('In Process Calc.'!W35),"",'In Process Calc.'!W35)</f>
        <v/>
      </c>
      <c r="CH42" s="246" t="str">
        <f>IF(ISBLANK('In Process Calc.'!X35),"",'In Process Calc.'!X35)</f>
        <v/>
      </c>
      <c r="CI42" s="246" t="str">
        <f>IF(ISBLANK('In Process Calc.'!Y35),"",'In Process Calc.'!Y35)</f>
        <v/>
      </c>
      <c r="CJ42" s="246" t="str">
        <f>IF(ISBLANK('In Process Calc.'!Z35),"",'In Process Calc.'!Z35)</f>
        <v/>
      </c>
      <c r="CK42" s="246" t="str">
        <f>IF(ISBLANK('In Process Calc.'!AA35),"",'In Process Calc.'!AA35)</f>
        <v/>
      </c>
      <c r="CL42" s="246" t="str">
        <f>IF(ISBLANK('In Process Calc.'!AB35),"",'In Process Calc.'!AB35)</f>
        <v/>
      </c>
      <c r="CM42" s="246" t="str">
        <f>IF(ISBLANK('In Process Calc.'!AC35),"",'In Process Calc.'!AC35)</f>
        <v/>
      </c>
      <c r="CN42" s="246" t="str">
        <f>IF(ISBLANK('In Process Calc.'!AD35),"",'In Process Calc.'!AD35)</f>
        <v/>
      </c>
      <c r="CO42" s="246" t="str">
        <f>IF(ISBLANK('In Process Calc.'!AE35),"",'In Process Calc.'!AE35)</f>
        <v/>
      </c>
      <c r="CP42" s="246" t="str">
        <f>IF(ISBLANK('In Process Calc.'!AF35),"",'In Process Calc.'!AF35)</f>
        <v/>
      </c>
      <c r="CQ42" s="246" t="str">
        <f>IF(ISBLANK('In Process Calc.'!AG35),"",'In Process Calc.'!AG35)</f>
        <v/>
      </c>
      <c r="CR42" s="246" t="str">
        <f>IF(ISBLANK('In Process Calc.'!AH35),"",'In Process Calc.'!AH35)</f>
        <v/>
      </c>
      <c r="CS42" s="246" t="str">
        <f>IF(ISBLANK('In Process Calc.'!AI35),"",'In Process Calc.'!AI35)</f>
        <v/>
      </c>
      <c r="CT42" s="246" t="str">
        <f>IF(ISBLANK('In Process Calc.'!AJ35),"",'In Process Calc.'!AJ35)</f>
        <v/>
      </c>
      <c r="CU42" s="246" t="str">
        <f>IF(ISBLANK('In Process Calc.'!AK35),"",'In Process Calc.'!AK35)</f>
        <v/>
      </c>
      <c r="CV42" s="246" t="str">
        <f>IF(ISBLANK('In Process Calc.'!AL35),"",'In Process Calc.'!AL35)</f>
        <v/>
      </c>
      <c r="CW42" s="246" t="str">
        <f>IF(ISBLANK('In Process Calc.'!AM35),"",'In Process Calc.'!AM35)</f>
        <v/>
      </c>
      <c r="CX42" s="246" t="str">
        <f>IF(ISBLANK('In Process Calc.'!AN35),"",'In Process Calc.'!AN35)</f>
        <v/>
      </c>
      <c r="CY42" s="246" t="str">
        <f>IF(ISBLANK('In Process Calc.'!AO35),"",'In Process Calc.'!AO35)</f>
        <v/>
      </c>
      <c r="CZ42" s="246" t="str">
        <f>IF(ISBLANK('In Process Calc.'!AP35),"",'In Process Calc.'!AP35)</f>
        <v/>
      </c>
      <c r="DA42" s="246" t="str">
        <f>IF(ISBLANK('In Process Calc.'!AQ35),"",'In Process Calc.'!AQ35)</f>
        <v/>
      </c>
      <c r="DB42" s="246" t="str">
        <f>IF(ISBLANK('In Process Calc.'!AR35),"",'In Process Calc.'!AR35)</f>
        <v/>
      </c>
      <c r="DC42" s="246" t="str">
        <f>IF(ISBLANK('In Process Calc.'!AS35),"",'In Process Calc.'!AS35)</f>
        <v/>
      </c>
      <c r="DD42" s="246" t="str">
        <f>IF(ISBLANK('In Process Calc.'!AT35),"",'In Process Calc.'!AT35)</f>
        <v/>
      </c>
      <c r="DE42" s="246" t="str">
        <f>IF(ISBLANK('In Process Calc.'!AU35),"",'In Process Calc.'!AU35)</f>
        <v/>
      </c>
      <c r="DF42" s="246" t="str">
        <f>IF(ISBLANK('In Process Calc.'!AV35),"",'In Process Calc.'!AV35)</f>
        <v/>
      </c>
      <c r="DG42" s="246" t="str">
        <f>IF(ISBLANK('In Process Calc.'!AW35),"",'In Process Calc.'!AW35)</f>
        <v/>
      </c>
      <c r="DH42" s="246" t="str">
        <f>IF(ISBLANK('In Process Calc.'!AX35),"",'In Process Calc.'!AX35)</f>
        <v/>
      </c>
      <c r="DI42" s="246" t="str">
        <f>IF(ISBLANK('In Process Calc.'!AY35),"",'In Process Calc.'!AY35)</f>
        <v/>
      </c>
      <c r="DJ42" s="246" t="str">
        <f>IF(ISBLANK('In Process Calc.'!AZ35),"",'In Process Calc.'!AZ35)</f>
        <v/>
      </c>
      <c r="DK42" s="246" t="str">
        <f>IF(ISBLANK('In Process Calc.'!BA35),"",'In Process Calc.'!BA35)</f>
        <v/>
      </c>
      <c r="DL42" s="246" t="str">
        <f>IF(ISBLANK('In Process Calc.'!BB35),"",'In Process Calc.'!BB35)</f>
        <v/>
      </c>
      <c r="DM42" s="246" t="str">
        <f>IF(ISBLANK('In Process Calc.'!BC35),"",'In Process Calc.'!BC35)</f>
        <v/>
      </c>
      <c r="DN42" s="246" t="str">
        <f>IF(ISBLANK('In Process Calc.'!BD35),"",'In Process Calc.'!BD35)</f>
        <v/>
      </c>
      <c r="DO42" s="246" t="str">
        <f>IF(ISBLANK('In Process Calc.'!BE35),"",'In Process Calc.'!BE35)</f>
        <v/>
      </c>
      <c r="DP42" s="246" t="str">
        <f>IF(ISBLANK('In Process Calc.'!BF35),"",'In Process Calc.'!BF35)</f>
        <v/>
      </c>
      <c r="DQ42" s="246" t="str">
        <f>IF(ISBLANK('In Process Calc.'!BG35),"",'In Process Calc.'!BG35)</f>
        <v/>
      </c>
      <c r="DR42" s="246" t="str">
        <f>IF(ISBLANK('In Process Calc.'!BH35),"",'In Process Calc.'!BH35)</f>
        <v/>
      </c>
      <c r="DS42" s="246" t="str">
        <f>IF(ISBLANK('In Process Calc.'!BI35),"",'In Process Calc.'!BI35)</f>
        <v/>
      </c>
      <c r="DT42" s="246" t="str">
        <f>IF(ISBLANK('In Process Calc.'!BJ35),"",'In Process Calc.'!BJ35)</f>
        <v/>
      </c>
      <c r="DU42" s="246" t="str">
        <f>IF(ISBLANK('In Process Calc.'!BK35),"",'In Process Calc.'!BK35)</f>
        <v/>
      </c>
      <c r="DV42" s="246" t="str">
        <f>IF(ISBLANK('In Process Calc.'!BL35),"",'In Process Calc.'!BL35)</f>
        <v/>
      </c>
      <c r="DW42" s="246" t="str">
        <f>IF(ISBLANK('In Process Calc.'!BM35),"",'In Process Calc.'!BM35)</f>
        <v/>
      </c>
      <c r="DX42" s="246" t="str">
        <f>IF(ISBLANK('In Process Calc.'!BN35),"",'In Process Calc.'!BN35)</f>
        <v/>
      </c>
      <c r="DY42" s="246" t="str">
        <f>IF(ISBLANK('In Process Calc.'!BO35),"",'In Process Calc.'!BO35)</f>
        <v/>
      </c>
      <c r="DZ42" s="246" t="str">
        <f>IF(ISBLANK('In Process Calc.'!BP35),"",'In Process Calc.'!BP35)</f>
        <v/>
      </c>
      <c r="EA42" s="246" t="str">
        <f>IF(ISBLANK('In Process Calc.'!BQ35),"",'In Process Calc.'!BQ35)</f>
        <v/>
      </c>
      <c r="EB42" s="246" t="str">
        <f>IF(ISBLANK('In Process Calc.'!BR35),"",'In Process Calc.'!BR35)</f>
        <v/>
      </c>
      <c r="EC42" s="246" t="str">
        <f>IF(ISBLANK('In Process Calc.'!BS35),"",'In Process Calc.'!BS35)</f>
        <v/>
      </c>
      <c r="ED42" s="246" t="str">
        <f>IF(ISBLANK('In Process Calc.'!BT35),"",'In Process Calc.'!BT35)</f>
        <v/>
      </c>
      <c r="EE42" s="246" t="str">
        <f>IF(ISBLANK('In Process Calc.'!BU35),"",'In Process Calc.'!BU35)</f>
        <v/>
      </c>
      <c r="EF42" s="246" t="str">
        <f>IF(ISBLANK('In Process Calc.'!BV35),"",'In Process Calc.'!BV35)</f>
        <v/>
      </c>
      <c r="EG42" s="246" t="str">
        <f>IF(ISBLANK('In Process Calc.'!BW35),"",'In Process Calc.'!BW35)</f>
        <v/>
      </c>
      <c r="EH42" s="246" t="str">
        <f>IF(ISBLANK('In Process Calc.'!BX35),"",'In Process Calc.'!BX35)</f>
        <v/>
      </c>
      <c r="EI42" s="246" t="str">
        <f>IF(ISBLANK('In Process Calc.'!BY35),"",'In Process Calc.'!BY35)</f>
        <v/>
      </c>
      <c r="EJ42" s="246" t="str">
        <f>IF(ISBLANK('In Process Calc.'!BZ35),"",'In Process Calc.'!BZ35)</f>
        <v/>
      </c>
      <c r="EK42" s="246" t="str">
        <f>IF(ISBLANK('Post Process Calc.'!A42),"",'Post Process Calc.'!A42)</f>
        <v/>
      </c>
      <c r="EL42" s="246" t="str">
        <f>IF(ISBLANK('Post Process Calc.'!B42),"",'Post Process Calc.'!B42)</f>
        <v/>
      </c>
      <c r="EM42" s="246" t="str">
        <f>IF(ISBLANK('Post Process Calc.'!C42),"",'Post Process Calc.'!C42)</f>
        <v/>
      </c>
      <c r="EN42" s="246" t="str">
        <f>IF(ISBLANK('Post Process Calc.'!D42),"",'Post Process Calc.'!D42)</f>
        <v/>
      </c>
      <c r="EO42" s="246" t="str">
        <f>IF(ISBLANK('Post Process Calc.'!E42),"",'Post Process Calc.'!E42)</f>
        <v/>
      </c>
      <c r="EP42" s="246" t="str">
        <f>IF(ISBLANK('Post Process Calc.'!F42),"",'Post Process Calc.'!F42)</f>
        <v/>
      </c>
      <c r="EQ42" s="246" t="str">
        <f>IF(ISBLANK('Post Process Calc.'!G42),"",'Post Process Calc.'!G42)</f>
        <v/>
      </c>
      <c r="ER42" s="246" t="str">
        <f>IF(ISBLANK('Post Process Calc.'!H42),"",'Post Process Calc.'!H42)</f>
        <v/>
      </c>
      <c r="ES42" s="246" t="str">
        <f>IF(ISBLANK('Post Process Calc.'!I42),"",'Post Process Calc.'!I42)</f>
        <v/>
      </c>
      <c r="ET42" s="246" t="str">
        <f>IF(ISBLANK('Post Process Calc.'!J42),"",'Post Process Calc.'!J42)</f>
        <v/>
      </c>
      <c r="EU42" s="246" t="str">
        <f>IF(ISBLANK('Post Process Calc.'!K42),"",'Post Process Calc.'!K42)</f>
        <v/>
      </c>
      <c r="EV42" s="246" t="str">
        <f>IF(ISBLANK('Post Process Calc.'!L42),"",'Post Process Calc.'!L42)</f>
        <v/>
      </c>
      <c r="EW42" s="246" t="str">
        <f>IF(ISBLANK('Post Process Calc.'!M42),"",'Post Process Calc.'!M42)</f>
        <v/>
      </c>
      <c r="EX42" s="246" t="str">
        <f>IF(ISBLANK('Post Process Calc.'!N42),"",'Post Process Calc.'!N42)</f>
        <v/>
      </c>
      <c r="EY42" s="246" t="str">
        <f>IF(ISBLANK('Post Process Calc.'!O42),"",'Post Process Calc.'!O42)</f>
        <v/>
      </c>
      <c r="EZ42" s="246" t="str">
        <f>IF(ISBLANK('Post Process Calc.'!P42),"",'Post Process Calc.'!P42)</f>
        <v/>
      </c>
      <c r="FA42" s="246" t="str">
        <f>IF(ISBLANK('Post Process Calc.'!Q42),"",'Post Process Calc.'!Q42)</f>
        <v/>
      </c>
      <c r="FB42" s="246" t="str">
        <f>IF(ISBLANK('Post Process Calc.'!R42),"",'Post Process Calc.'!R42)</f>
        <v/>
      </c>
      <c r="FC42" s="246" t="str">
        <f>IF(ISBLANK('Post Process Calc.'!S42),"",'Post Process Calc.'!S42)</f>
        <v/>
      </c>
      <c r="FD42" s="246" t="str">
        <f>IF(ISBLANK('Post Process Calc.'!T42),"",'Post Process Calc.'!T42)</f>
        <v/>
      </c>
      <c r="FE42" s="246" t="str">
        <f>IF(ISBLANK('Post Process Calc.'!U42),"",'Post Process Calc.'!U42)</f>
        <v/>
      </c>
      <c r="FF42" s="246" t="str">
        <f>IF(ISBLANK('Post Process Calc.'!V42),"",'Post Process Calc.'!V42)</f>
        <v/>
      </c>
      <c r="FG42" s="246" t="str">
        <f>IF(ISBLANK('Post Process Calc.'!W42),"",'Post Process Calc.'!W42)</f>
        <v/>
      </c>
      <c r="FH42" s="246" t="str">
        <f>IF(ISBLANK('Post Process Calc.'!X42),"",'Post Process Calc.'!X42)</f>
        <v/>
      </c>
      <c r="FI42" s="246" t="str">
        <f>IF(ISBLANK('Post Process Calc.'!Y42),"",'Post Process Calc.'!Y42)</f>
        <v/>
      </c>
      <c r="FJ42" s="246" t="str">
        <f>IF(ISBLANK('Post Process Calc.'!Z42),"",'Post Process Calc.'!Z42)</f>
        <v/>
      </c>
      <c r="FK42" s="246" t="str">
        <f>IF(ISBLANK('Post Process Calc.'!AA42),"",'Post Process Calc.'!AA42)</f>
        <v/>
      </c>
      <c r="FL42" s="246" t="str">
        <f>IF(ISBLANK('Post Process Calc.'!AB42),"",'Post Process Calc.'!AB42)</f>
        <v/>
      </c>
      <c r="FM42" s="246" t="str">
        <f>IF(ISBLANK('Post Process Calc.'!AC42),"",'Post Process Calc.'!AC42)</f>
        <v/>
      </c>
      <c r="FN42" s="246" t="str">
        <f>IF(ISBLANK('Post Process Calc.'!AD42),"",'Post Process Calc.'!AD42)</f>
        <v/>
      </c>
      <c r="FO42" s="246" t="str">
        <f>IF(ISBLANK('Post Process Calc.'!AE42),"",'Post Process Calc.'!AE42)</f>
        <v/>
      </c>
      <c r="FP42" s="246" t="str">
        <f>IF(ISBLANK('Post Process Calc.'!AF42),"",'Post Process Calc.'!AF42)</f>
        <v/>
      </c>
      <c r="FQ42" s="246" t="str">
        <f>IF(ISBLANK('Post Process Calc.'!AG42),"",'Post Process Calc.'!AG42)</f>
        <v/>
      </c>
      <c r="FR42" s="246" t="str">
        <f>IF(ISBLANK('Post Process Calc.'!AH42),"",'Post Process Calc.'!AH42)</f>
        <v/>
      </c>
      <c r="FS42" s="246" t="str">
        <f>IF(ISBLANK('Post Process Calc.'!AI42),"",'Post Process Calc.'!AI42)</f>
        <v/>
      </c>
    </row>
    <row r="43" spans="1:175" x14ac:dyDescent="0.15">
      <c r="A43" s="241" t="str">
        <f>IF('Measured Data'!B36&lt;&gt;0,'Measured Data'!$B$1,"")</f>
        <v/>
      </c>
      <c r="B43" s="241" t="str">
        <f>IF(ISBLANK('Measured Data'!A36),"",'Measured Data'!A36)</f>
        <v/>
      </c>
      <c r="C43" s="248" t="str">
        <f>IF(ISBLANK('Measured Data'!B36),"",'Measured Data'!B36)</f>
        <v/>
      </c>
      <c r="D43" s="249" t="str">
        <f>IF(ISBLANK('Measured Data'!C36),"",'Measured Data'!C36)</f>
        <v/>
      </c>
      <c r="E43" s="241" t="str">
        <f>IF(ISBLANK('Measured Data'!D36),"",'Measured Data'!D36)</f>
        <v/>
      </c>
      <c r="F43" s="241" t="str">
        <f>IF(ISBLANK('Measured Data'!E36),"",'Measured Data'!E36)</f>
        <v/>
      </c>
      <c r="G43" s="241" t="str">
        <f>IF(ISBLANK('Measured Data'!G36),"",'Measured Data'!G36)</f>
        <v/>
      </c>
      <c r="H43" s="241" t="str">
        <f>IF(ISBLANK('Measured Data'!H36),"",'Measured Data'!H36)</f>
        <v/>
      </c>
      <c r="I43" s="241" t="str">
        <f>IF(ISBLANK('Measured Data'!I36),"",'Measured Data'!I36)</f>
        <v/>
      </c>
      <c r="J43" s="241" t="str">
        <f>IF(ISBLANK('Measured Data'!J36),"",'Measured Data'!J36)</f>
        <v/>
      </c>
      <c r="K43" s="241" t="str">
        <f>IF(ISBLANK('Measured Data'!K36),"",'Measured Data'!K36)</f>
        <v/>
      </c>
      <c r="L43" s="241" t="str">
        <f>IF(ISBLANK('Measured Data'!L36),"",'Measured Data'!L36)</f>
        <v/>
      </c>
      <c r="M43" s="241" t="str">
        <f>IF(ISBLANK('Measured Data'!M36),"",'Measured Data'!M36)</f>
        <v/>
      </c>
      <c r="N43" s="241" t="str">
        <f>IF(ISBLANK('Measured Data'!N36),"",'Measured Data'!N36)</f>
        <v/>
      </c>
      <c r="O43" s="241" t="str">
        <f>IF(ISBLANK('Measured Data'!O36),"",'Measured Data'!O36)</f>
        <v/>
      </c>
      <c r="P43" s="241" t="str">
        <f>IF(ISBLANK('Measured Data'!P36),"",'Measured Data'!P36)</f>
        <v/>
      </c>
      <c r="Q43" s="241" t="str">
        <f>IF(ISBLANK('Measured Data'!Q36),"",'Measured Data'!Q36)</f>
        <v/>
      </c>
      <c r="R43" s="241" t="str">
        <f>IF(ISBLANK('Measured Data'!R36),"",'Measured Data'!R36)</f>
        <v/>
      </c>
      <c r="S43" s="241" t="str">
        <f>IF(ISBLANK('Measured Data'!S36),"",'Measured Data'!S36)</f>
        <v/>
      </c>
      <c r="T43" s="241" t="str">
        <f>IF(ISBLANK('Measured Data'!T36),"",'Measured Data'!T36)</f>
        <v/>
      </c>
      <c r="U43" s="241" t="str">
        <f>IF(ISBLANK('Measured Data'!U36),"",'Measured Data'!U36)</f>
        <v/>
      </c>
      <c r="V43" s="241" t="str">
        <f>IF(ISBLANK('Measured Data'!V36),"",'Measured Data'!V36)</f>
        <v/>
      </c>
      <c r="W43" s="241" t="str">
        <f>IF(ISBLANK('Measured Data'!W36),"",'Measured Data'!W36)</f>
        <v/>
      </c>
      <c r="X43" s="241" t="str">
        <f>IF(ISBLANK('Measured Data'!X36),"",'Measured Data'!X36)</f>
        <v/>
      </c>
      <c r="Y43" s="241" t="str">
        <f>IF(ISBLANK('Measured Data'!Y36),"",'Measured Data'!Y36)</f>
        <v/>
      </c>
      <c r="Z43" s="241" t="str">
        <f>IF(ISBLANK('Measured Data'!Z36),"",'Measured Data'!Z36)</f>
        <v/>
      </c>
      <c r="AA43" s="241" t="str">
        <f>IF(ISBLANK('Measured Data'!AA36),"",'Measured Data'!AA36)</f>
        <v/>
      </c>
      <c r="AB43" s="241" t="str">
        <f>IF(ISBLANK('Measured Data'!AB36),"",'Measured Data'!AB36)</f>
        <v/>
      </c>
      <c r="AC43" s="241" t="str">
        <f>IF(ISBLANK('Measured Data'!AC36),"",'Measured Data'!AC36)</f>
        <v/>
      </c>
      <c r="AD43" s="241" t="str">
        <f>IF(ISBLANK('Measured Data'!AD36),"",'Measured Data'!AD36)</f>
        <v/>
      </c>
      <c r="AE43" s="241" t="str">
        <f>IF(ISBLANK('Measured Data'!AE36),"",'Measured Data'!AE36)</f>
        <v/>
      </c>
      <c r="AF43" s="241" t="str">
        <f>IF(ISBLANK('Measured Data'!AF36),"",'Measured Data'!AF36)</f>
        <v/>
      </c>
      <c r="AG43" s="241" t="str">
        <f>IF(ISBLANK('Measured Data'!AG36),"",'Measured Data'!AG36)</f>
        <v/>
      </c>
      <c r="AH43" s="241" t="str">
        <f>IF(ISBLANK('Measured Data'!AH36),"",'Measured Data'!AH36)</f>
        <v/>
      </c>
      <c r="AI43" s="241" t="str">
        <f>IF(ISBLANK('Measured Data'!AI36),"",'Measured Data'!AI36)</f>
        <v/>
      </c>
      <c r="AJ43" s="241" t="str">
        <f>IF(ISBLANK('Measured Data'!AJ36),"",'Measured Data'!AJ36)</f>
        <v/>
      </c>
      <c r="AK43" s="241" t="str">
        <f>IF(ISBLANK('Measured Data'!AK36),"",'Measured Data'!AK36)</f>
        <v/>
      </c>
      <c r="AL43" s="241" t="str">
        <f>IF(ISBLANK('Measured Data'!AL36),"",'Measured Data'!AL36)</f>
        <v/>
      </c>
      <c r="AM43" s="241" t="str">
        <f>IF(ISBLANK('Measured Data'!AM36),"",'Measured Data'!AM36)</f>
        <v/>
      </c>
      <c r="AN43" s="241" t="str">
        <f>IF(ISBLANK('Measured Data'!AN36),"",'Measured Data'!AN36)</f>
        <v/>
      </c>
      <c r="AO43" s="241" t="str">
        <f>IF(ISBLANK('Measured Data'!AO36),"",'Measured Data'!AO36)</f>
        <v/>
      </c>
      <c r="AP43" s="241" t="str">
        <f>IF(ISBLANK('Measured Data'!AP36),"",'Measured Data'!AP36)</f>
        <v/>
      </c>
      <c r="AQ43" s="241" t="str">
        <f>IF(ISBLANK('Measured Data'!AQ36),"",'Measured Data'!AQ36)</f>
        <v/>
      </c>
      <c r="AR43" s="241" t="str">
        <f>IF(ISBLANK('Measured Data'!AR36),"",'Measured Data'!AR36)</f>
        <v/>
      </c>
      <c r="AS43" s="241" t="str">
        <f>IF(ISBLANK('Measured Data'!AS36),"",'Measured Data'!AS36)</f>
        <v/>
      </c>
      <c r="AT43" s="241" t="str">
        <f>IF(ISBLANK('Measured Data'!AT36),"",'Measured Data'!AT36)</f>
        <v/>
      </c>
      <c r="AU43" s="241" t="str">
        <f>IF(ISBLANK('Measured Data'!AU36),"",'Measured Data'!AU36)</f>
        <v/>
      </c>
      <c r="AV43" s="241" t="str">
        <f>IF(ISBLANK('Measured Data'!AV36),"",'Measured Data'!AV36)</f>
        <v/>
      </c>
      <c r="AW43" s="241" t="str">
        <f>IF(ISBLANK('Measured Data'!AW36),"",'Measured Data'!AW36)</f>
        <v/>
      </c>
      <c r="AX43" s="241" t="str">
        <f>IF(ISBLANK('Measured Data'!AX36),"",'Measured Data'!AX36)</f>
        <v/>
      </c>
      <c r="AY43" s="241" t="str">
        <f>IF(ISBLANK('Measured Data'!AY36),"",'Measured Data'!AY36)</f>
        <v/>
      </c>
      <c r="AZ43" s="241" t="str">
        <f>IF(ISBLANK('Measured Data'!AZ36),"",'Measured Data'!AZ36)</f>
        <v/>
      </c>
      <c r="BA43" s="241" t="str">
        <f>IF(ISBLANK('Measured Data'!BA36),"",'Measured Data'!BA36)</f>
        <v/>
      </c>
      <c r="BB43" s="241" t="str">
        <f>IF(ISBLANK('Measured Data'!BB36),"",'Measured Data'!BB36)</f>
        <v/>
      </c>
      <c r="BC43" s="241" t="str">
        <f>IF(ISBLANK('Measured Data'!BC36),"",'Measured Data'!BC36)</f>
        <v/>
      </c>
      <c r="BD43" s="241" t="str">
        <f>IF(ISBLANK('Measured Data'!BD36),"",'Measured Data'!BD36)</f>
        <v/>
      </c>
      <c r="BE43" s="241" t="str">
        <f>IF(ISBLANK('Measured Data'!BE36),"",'Measured Data'!BE36)</f>
        <v/>
      </c>
      <c r="BF43" s="241" t="str">
        <f>IF(ISBLANK('Measured Data'!BF36),"",'Measured Data'!BF36)</f>
        <v/>
      </c>
      <c r="BG43" s="241" t="str">
        <f>IF(ISBLANK('Measured Data'!BG36),"",'Measured Data'!BG36)</f>
        <v/>
      </c>
      <c r="BH43" s="241" t="str">
        <f>IF(ISBLANK('Measured Data'!BH36),"",'Measured Data'!BH36)</f>
        <v/>
      </c>
      <c r="BI43" s="241" t="str">
        <f>IF(ISBLANK('Measured Data'!BI36),"",'Measured Data'!BI36)</f>
        <v/>
      </c>
      <c r="BJ43" s="241" t="str">
        <f>IF(ISBLANK('Measured Data'!BJ36),"",'Measured Data'!BJ36)</f>
        <v/>
      </c>
      <c r="BK43" s="241" t="str">
        <f>IF(ISBLANK('Measured Data'!BK36),"",'Measured Data'!BK36)</f>
        <v/>
      </c>
      <c r="BL43" s="241" t="str">
        <f>IF(ISBLANK('Measured Data'!BL36),"",'Measured Data'!BL36)</f>
        <v/>
      </c>
      <c r="BM43" s="241" t="str">
        <f>IF(ISBLANK('Measured Data'!BM36),"",'Measured Data'!BM36)</f>
        <v/>
      </c>
      <c r="BN43" s="241" t="str">
        <f>IF(ISBLANK('In Process Calc.'!B36),"",ROUND('In Process Calc.'!B36,2))</f>
        <v/>
      </c>
      <c r="BO43" s="241" t="str">
        <f>IF(ISBLANK('In Process Calc.'!C36),"",ROUND('In Process Calc.'!C36,2))</f>
        <v/>
      </c>
      <c r="BP43" s="241" t="str">
        <f>IF(ISBLANK('In Process Calc.'!D36),"",'In Process Calc.'!D36)</f>
        <v/>
      </c>
      <c r="BQ43" s="241" t="str">
        <f>IF(ISBLANK('In Process Calc.'!E36),"",'In Process Calc.'!E36)</f>
        <v/>
      </c>
      <c r="BR43" s="241" t="str">
        <f>IF(ISBLANK('In Process Calc.'!G36),"",'In Process Calc.'!G36)</f>
        <v/>
      </c>
      <c r="BS43" s="241" t="str">
        <f>IF(ISBLANK('In Process Calc.'!I36),"",'In Process Calc.'!I36)</f>
        <v/>
      </c>
      <c r="BT43" s="241" t="str">
        <f>IF(ISBLANK('In Process Calc.'!J36),"",'In Process Calc.'!J36)</f>
        <v/>
      </c>
      <c r="BU43" s="241" t="str">
        <f>IF(ISBLANK('In Process Calc.'!K36),"",'In Process Calc.'!K36)</f>
        <v/>
      </c>
      <c r="BV43" s="246" t="str">
        <f>IF(ISBLANK('In Process Calc.'!L36),"",'In Process Calc.'!L36)</f>
        <v/>
      </c>
      <c r="BW43" s="246" t="str">
        <f>IF(ISBLANK('In Process Calc.'!M36),"",'In Process Calc.'!M36)</f>
        <v/>
      </c>
      <c r="BX43" s="246" t="str">
        <f>IF(ISBLANK('In Process Calc.'!N36),"",'In Process Calc.'!N36)</f>
        <v/>
      </c>
      <c r="BY43" s="246" t="str">
        <f>IF(ISBLANK('In Process Calc.'!O36),"",'In Process Calc.'!O36)</f>
        <v/>
      </c>
      <c r="BZ43" s="246" t="str">
        <f>IF(ISBLANK('In Process Calc.'!P36),"",'In Process Calc.'!P36)</f>
        <v/>
      </c>
      <c r="CA43" s="246" t="str">
        <f>IF(ISBLANK('In Process Calc.'!Q36),"",'In Process Calc.'!Q36)</f>
        <v/>
      </c>
      <c r="CB43" s="246" t="str">
        <f>IF(ISBLANK('In Process Calc.'!R36),"",'In Process Calc.'!R36)</f>
        <v/>
      </c>
      <c r="CC43" s="246" t="str">
        <f>IF(ISBLANK('In Process Calc.'!S36),"",'In Process Calc.'!S36)</f>
        <v/>
      </c>
      <c r="CD43" s="246" t="str">
        <f>IF(ISBLANK('In Process Calc.'!T36),"",'In Process Calc.'!T36)</f>
        <v/>
      </c>
      <c r="CE43" s="246" t="str">
        <f>IF(ISBLANK('In Process Calc.'!U36),"",'In Process Calc.'!U36)</f>
        <v/>
      </c>
      <c r="CF43" s="246" t="str">
        <f>IF(ISBLANK('In Process Calc.'!V36),"",'In Process Calc.'!V36)</f>
        <v/>
      </c>
      <c r="CG43" s="246" t="str">
        <f>IF(ISBLANK('In Process Calc.'!W36),"",'In Process Calc.'!W36)</f>
        <v/>
      </c>
      <c r="CH43" s="246" t="str">
        <f>IF(ISBLANK('In Process Calc.'!X36),"",'In Process Calc.'!X36)</f>
        <v/>
      </c>
      <c r="CI43" s="246" t="str">
        <f>IF(ISBLANK('In Process Calc.'!Y36),"",'In Process Calc.'!Y36)</f>
        <v/>
      </c>
      <c r="CJ43" s="246" t="str">
        <f>IF(ISBLANK('In Process Calc.'!Z36),"",'In Process Calc.'!Z36)</f>
        <v/>
      </c>
      <c r="CK43" s="246" t="str">
        <f>IF(ISBLANK('In Process Calc.'!AA36),"",'In Process Calc.'!AA36)</f>
        <v/>
      </c>
      <c r="CL43" s="246" t="str">
        <f>IF(ISBLANK('In Process Calc.'!AB36),"",'In Process Calc.'!AB36)</f>
        <v/>
      </c>
      <c r="CM43" s="246" t="str">
        <f>IF(ISBLANK('In Process Calc.'!AC36),"",'In Process Calc.'!AC36)</f>
        <v/>
      </c>
      <c r="CN43" s="246" t="str">
        <f>IF(ISBLANK('In Process Calc.'!AD36),"",'In Process Calc.'!AD36)</f>
        <v/>
      </c>
      <c r="CO43" s="246" t="str">
        <f>IF(ISBLANK('In Process Calc.'!AE36),"",'In Process Calc.'!AE36)</f>
        <v/>
      </c>
      <c r="CP43" s="246" t="str">
        <f>IF(ISBLANK('In Process Calc.'!AF36),"",'In Process Calc.'!AF36)</f>
        <v/>
      </c>
      <c r="CQ43" s="246" t="str">
        <f>IF(ISBLANK('In Process Calc.'!AG36),"",'In Process Calc.'!AG36)</f>
        <v/>
      </c>
      <c r="CR43" s="246" t="str">
        <f>IF(ISBLANK('In Process Calc.'!AH36),"",'In Process Calc.'!AH36)</f>
        <v/>
      </c>
      <c r="CS43" s="246" t="str">
        <f>IF(ISBLANK('In Process Calc.'!AI36),"",'In Process Calc.'!AI36)</f>
        <v/>
      </c>
      <c r="CT43" s="246" t="str">
        <f>IF(ISBLANK('In Process Calc.'!AJ36),"",'In Process Calc.'!AJ36)</f>
        <v/>
      </c>
      <c r="CU43" s="246" t="str">
        <f>IF(ISBLANK('In Process Calc.'!AK36),"",'In Process Calc.'!AK36)</f>
        <v/>
      </c>
      <c r="CV43" s="246" t="str">
        <f>IF(ISBLANK('In Process Calc.'!AL36),"",'In Process Calc.'!AL36)</f>
        <v/>
      </c>
      <c r="CW43" s="246" t="str">
        <f>IF(ISBLANK('In Process Calc.'!AM36),"",'In Process Calc.'!AM36)</f>
        <v/>
      </c>
      <c r="CX43" s="246" t="str">
        <f>IF(ISBLANK('In Process Calc.'!AN36),"",'In Process Calc.'!AN36)</f>
        <v/>
      </c>
      <c r="CY43" s="246" t="str">
        <f>IF(ISBLANK('In Process Calc.'!AO36),"",'In Process Calc.'!AO36)</f>
        <v/>
      </c>
      <c r="CZ43" s="246" t="str">
        <f>IF(ISBLANK('In Process Calc.'!AP36),"",'In Process Calc.'!AP36)</f>
        <v/>
      </c>
      <c r="DA43" s="246" t="str">
        <f>IF(ISBLANK('In Process Calc.'!AQ36),"",'In Process Calc.'!AQ36)</f>
        <v/>
      </c>
      <c r="DB43" s="246" t="str">
        <f>IF(ISBLANK('In Process Calc.'!AR36),"",'In Process Calc.'!AR36)</f>
        <v/>
      </c>
      <c r="DC43" s="246" t="str">
        <f>IF(ISBLANK('In Process Calc.'!AS36),"",'In Process Calc.'!AS36)</f>
        <v/>
      </c>
      <c r="DD43" s="246" t="str">
        <f>IF(ISBLANK('In Process Calc.'!AT36),"",'In Process Calc.'!AT36)</f>
        <v/>
      </c>
      <c r="DE43" s="246" t="str">
        <f>IF(ISBLANK('In Process Calc.'!AU36),"",'In Process Calc.'!AU36)</f>
        <v/>
      </c>
      <c r="DF43" s="246" t="str">
        <f>IF(ISBLANK('In Process Calc.'!AV36),"",'In Process Calc.'!AV36)</f>
        <v/>
      </c>
      <c r="DG43" s="246" t="str">
        <f>IF(ISBLANK('In Process Calc.'!AW36),"",'In Process Calc.'!AW36)</f>
        <v/>
      </c>
      <c r="DH43" s="246" t="str">
        <f>IF(ISBLANK('In Process Calc.'!AX36),"",'In Process Calc.'!AX36)</f>
        <v/>
      </c>
      <c r="DI43" s="246" t="str">
        <f>IF(ISBLANK('In Process Calc.'!AY36),"",'In Process Calc.'!AY36)</f>
        <v/>
      </c>
      <c r="DJ43" s="246" t="str">
        <f>IF(ISBLANK('In Process Calc.'!AZ36),"",'In Process Calc.'!AZ36)</f>
        <v/>
      </c>
      <c r="DK43" s="246" t="str">
        <f>IF(ISBLANK('In Process Calc.'!BA36),"",'In Process Calc.'!BA36)</f>
        <v/>
      </c>
      <c r="DL43" s="246" t="str">
        <f>IF(ISBLANK('In Process Calc.'!BB36),"",'In Process Calc.'!BB36)</f>
        <v/>
      </c>
      <c r="DM43" s="246" t="str">
        <f>IF(ISBLANK('In Process Calc.'!BC36),"",'In Process Calc.'!BC36)</f>
        <v/>
      </c>
      <c r="DN43" s="246" t="str">
        <f>IF(ISBLANK('In Process Calc.'!BD36),"",'In Process Calc.'!BD36)</f>
        <v/>
      </c>
      <c r="DO43" s="246" t="str">
        <f>IF(ISBLANK('In Process Calc.'!BE36),"",'In Process Calc.'!BE36)</f>
        <v/>
      </c>
      <c r="DP43" s="246" t="str">
        <f>IF(ISBLANK('In Process Calc.'!BF36),"",'In Process Calc.'!BF36)</f>
        <v/>
      </c>
      <c r="DQ43" s="246" t="str">
        <f>IF(ISBLANK('In Process Calc.'!BG36),"",'In Process Calc.'!BG36)</f>
        <v/>
      </c>
      <c r="DR43" s="246" t="str">
        <f>IF(ISBLANK('In Process Calc.'!BH36),"",'In Process Calc.'!BH36)</f>
        <v/>
      </c>
      <c r="DS43" s="246" t="str">
        <f>IF(ISBLANK('In Process Calc.'!BI36),"",'In Process Calc.'!BI36)</f>
        <v/>
      </c>
      <c r="DT43" s="246" t="str">
        <f>IF(ISBLANK('In Process Calc.'!BJ36),"",'In Process Calc.'!BJ36)</f>
        <v/>
      </c>
      <c r="DU43" s="246" t="str">
        <f>IF(ISBLANK('In Process Calc.'!BK36),"",'In Process Calc.'!BK36)</f>
        <v/>
      </c>
      <c r="DV43" s="246" t="str">
        <f>IF(ISBLANK('In Process Calc.'!BL36),"",'In Process Calc.'!BL36)</f>
        <v/>
      </c>
      <c r="DW43" s="246" t="str">
        <f>IF(ISBLANK('In Process Calc.'!BM36),"",'In Process Calc.'!BM36)</f>
        <v/>
      </c>
      <c r="DX43" s="246" t="str">
        <f>IF(ISBLANK('In Process Calc.'!BN36),"",'In Process Calc.'!BN36)</f>
        <v/>
      </c>
      <c r="DY43" s="246" t="str">
        <f>IF(ISBLANK('In Process Calc.'!BO36),"",'In Process Calc.'!BO36)</f>
        <v/>
      </c>
      <c r="DZ43" s="246" t="str">
        <f>IF(ISBLANK('In Process Calc.'!BP36),"",'In Process Calc.'!BP36)</f>
        <v/>
      </c>
      <c r="EA43" s="246" t="str">
        <f>IF(ISBLANK('In Process Calc.'!BQ36),"",'In Process Calc.'!BQ36)</f>
        <v/>
      </c>
      <c r="EB43" s="246" t="str">
        <f>IF(ISBLANK('In Process Calc.'!BR36),"",'In Process Calc.'!BR36)</f>
        <v/>
      </c>
      <c r="EC43" s="246" t="str">
        <f>IF(ISBLANK('In Process Calc.'!BS36),"",'In Process Calc.'!BS36)</f>
        <v/>
      </c>
      <c r="ED43" s="246" t="str">
        <f>IF(ISBLANK('In Process Calc.'!BT36),"",'In Process Calc.'!BT36)</f>
        <v/>
      </c>
      <c r="EE43" s="246" t="str">
        <f>IF(ISBLANK('In Process Calc.'!BU36),"",'In Process Calc.'!BU36)</f>
        <v/>
      </c>
      <c r="EF43" s="246" t="str">
        <f>IF(ISBLANK('In Process Calc.'!BV36),"",'In Process Calc.'!BV36)</f>
        <v/>
      </c>
      <c r="EG43" s="246" t="str">
        <f>IF(ISBLANK('In Process Calc.'!BW36),"",'In Process Calc.'!BW36)</f>
        <v/>
      </c>
      <c r="EH43" s="246" t="str">
        <f>IF(ISBLANK('In Process Calc.'!BX36),"",'In Process Calc.'!BX36)</f>
        <v/>
      </c>
      <c r="EI43" s="246" t="str">
        <f>IF(ISBLANK('In Process Calc.'!BY36),"",'In Process Calc.'!BY36)</f>
        <v/>
      </c>
      <c r="EJ43" s="246" t="str">
        <f>IF(ISBLANK('In Process Calc.'!BZ36),"",'In Process Calc.'!BZ36)</f>
        <v/>
      </c>
      <c r="EK43" s="246" t="str">
        <f>IF(ISBLANK('Post Process Calc.'!A43),"",'Post Process Calc.'!A43)</f>
        <v/>
      </c>
      <c r="EL43" s="246" t="str">
        <f>IF(ISBLANK('Post Process Calc.'!B43),"",'Post Process Calc.'!B43)</f>
        <v/>
      </c>
      <c r="EM43" s="246" t="str">
        <f>IF(ISBLANK('Post Process Calc.'!C43),"",'Post Process Calc.'!C43)</f>
        <v/>
      </c>
      <c r="EN43" s="246" t="str">
        <f>IF(ISBLANK('Post Process Calc.'!D43),"",'Post Process Calc.'!D43)</f>
        <v/>
      </c>
      <c r="EO43" s="246" t="str">
        <f>IF(ISBLANK('Post Process Calc.'!E43),"",'Post Process Calc.'!E43)</f>
        <v/>
      </c>
      <c r="EP43" s="246" t="str">
        <f>IF(ISBLANK('Post Process Calc.'!F43),"",'Post Process Calc.'!F43)</f>
        <v/>
      </c>
      <c r="EQ43" s="246" t="str">
        <f>IF(ISBLANK('Post Process Calc.'!G43),"",'Post Process Calc.'!G43)</f>
        <v/>
      </c>
      <c r="ER43" s="246" t="str">
        <f>IF(ISBLANK('Post Process Calc.'!H43),"",'Post Process Calc.'!H43)</f>
        <v/>
      </c>
      <c r="ES43" s="246" t="str">
        <f>IF(ISBLANK('Post Process Calc.'!I43),"",'Post Process Calc.'!I43)</f>
        <v/>
      </c>
      <c r="ET43" s="246" t="str">
        <f>IF(ISBLANK('Post Process Calc.'!J43),"",'Post Process Calc.'!J43)</f>
        <v/>
      </c>
      <c r="EU43" s="246" t="str">
        <f>IF(ISBLANK('Post Process Calc.'!K43),"",'Post Process Calc.'!K43)</f>
        <v/>
      </c>
      <c r="EV43" s="246" t="str">
        <f>IF(ISBLANK('Post Process Calc.'!L43),"",'Post Process Calc.'!L43)</f>
        <v/>
      </c>
      <c r="EW43" s="246" t="str">
        <f>IF(ISBLANK('Post Process Calc.'!M43),"",'Post Process Calc.'!M43)</f>
        <v/>
      </c>
      <c r="EX43" s="246" t="str">
        <f>IF(ISBLANK('Post Process Calc.'!N43),"",'Post Process Calc.'!N43)</f>
        <v/>
      </c>
      <c r="EY43" s="246" t="str">
        <f>IF(ISBLANK('Post Process Calc.'!O43),"",'Post Process Calc.'!O43)</f>
        <v/>
      </c>
      <c r="EZ43" s="246" t="str">
        <f>IF(ISBLANK('Post Process Calc.'!P43),"",'Post Process Calc.'!P43)</f>
        <v/>
      </c>
      <c r="FA43" s="246" t="str">
        <f>IF(ISBLANK('Post Process Calc.'!Q43),"",'Post Process Calc.'!Q43)</f>
        <v/>
      </c>
      <c r="FB43" s="246" t="str">
        <f>IF(ISBLANK('Post Process Calc.'!R43),"",'Post Process Calc.'!R43)</f>
        <v/>
      </c>
      <c r="FC43" s="246" t="str">
        <f>IF(ISBLANK('Post Process Calc.'!S43),"",'Post Process Calc.'!S43)</f>
        <v/>
      </c>
      <c r="FD43" s="246" t="str">
        <f>IF(ISBLANK('Post Process Calc.'!T43),"",'Post Process Calc.'!T43)</f>
        <v/>
      </c>
      <c r="FE43" s="246" t="str">
        <f>IF(ISBLANK('Post Process Calc.'!U43),"",'Post Process Calc.'!U43)</f>
        <v/>
      </c>
      <c r="FF43" s="246" t="str">
        <f>IF(ISBLANK('Post Process Calc.'!V43),"",'Post Process Calc.'!V43)</f>
        <v/>
      </c>
      <c r="FG43" s="246" t="str">
        <f>IF(ISBLANK('Post Process Calc.'!W43),"",'Post Process Calc.'!W43)</f>
        <v/>
      </c>
      <c r="FH43" s="246" t="str">
        <f>IF(ISBLANK('Post Process Calc.'!X43),"",'Post Process Calc.'!X43)</f>
        <v/>
      </c>
      <c r="FI43" s="246" t="str">
        <f>IF(ISBLANK('Post Process Calc.'!Y43),"",'Post Process Calc.'!Y43)</f>
        <v/>
      </c>
      <c r="FJ43" s="246" t="str">
        <f>IF(ISBLANK('Post Process Calc.'!Z43),"",'Post Process Calc.'!Z43)</f>
        <v/>
      </c>
      <c r="FK43" s="246" t="str">
        <f>IF(ISBLANK('Post Process Calc.'!AA43),"",'Post Process Calc.'!AA43)</f>
        <v/>
      </c>
      <c r="FL43" s="246" t="str">
        <f>IF(ISBLANK('Post Process Calc.'!AB43),"",'Post Process Calc.'!AB43)</f>
        <v/>
      </c>
      <c r="FM43" s="246" t="str">
        <f>IF(ISBLANK('Post Process Calc.'!AC43),"",'Post Process Calc.'!AC43)</f>
        <v/>
      </c>
      <c r="FN43" s="246" t="str">
        <f>IF(ISBLANK('Post Process Calc.'!AD43),"",'Post Process Calc.'!AD43)</f>
        <v/>
      </c>
      <c r="FO43" s="246" t="str">
        <f>IF(ISBLANK('Post Process Calc.'!AE43),"",'Post Process Calc.'!AE43)</f>
        <v/>
      </c>
      <c r="FP43" s="246" t="str">
        <f>IF(ISBLANK('Post Process Calc.'!AF43),"",'Post Process Calc.'!AF43)</f>
        <v/>
      </c>
      <c r="FQ43" s="246" t="str">
        <f>IF(ISBLANK('Post Process Calc.'!AG43),"",'Post Process Calc.'!AG43)</f>
        <v/>
      </c>
      <c r="FR43" s="246" t="str">
        <f>IF(ISBLANK('Post Process Calc.'!AH43),"",'Post Process Calc.'!AH43)</f>
        <v/>
      </c>
      <c r="FS43" s="246" t="str">
        <f>IF(ISBLANK('Post Process Calc.'!AI43),"",'Post Process Calc.'!AI43)</f>
        <v/>
      </c>
    </row>
    <row r="44" spans="1:175" x14ac:dyDescent="0.15">
      <c r="A44" s="241" t="str">
        <f>IF('Measured Data'!B37&lt;&gt;0,'Measured Data'!$B$1,"")</f>
        <v/>
      </c>
      <c r="B44" s="241" t="str">
        <f>IF(ISBLANK('Measured Data'!A37),"",'Measured Data'!A37)</f>
        <v/>
      </c>
      <c r="C44" s="248" t="str">
        <f>IF(ISBLANK('Measured Data'!B37),"",'Measured Data'!B37)</f>
        <v/>
      </c>
      <c r="D44" s="249" t="str">
        <f>IF(ISBLANK('Measured Data'!C37),"",'Measured Data'!C37)</f>
        <v/>
      </c>
      <c r="E44" s="241" t="str">
        <f>IF(ISBLANK('Measured Data'!D37),"",'Measured Data'!D37)</f>
        <v/>
      </c>
      <c r="F44" s="241" t="str">
        <f>IF(ISBLANK('Measured Data'!E37),"",'Measured Data'!E37)</f>
        <v/>
      </c>
      <c r="G44" s="241" t="str">
        <f>IF(ISBLANK('Measured Data'!G37),"",'Measured Data'!G37)</f>
        <v/>
      </c>
      <c r="H44" s="241" t="str">
        <f>IF(ISBLANK('Measured Data'!H37),"",'Measured Data'!H37)</f>
        <v/>
      </c>
      <c r="I44" s="241" t="str">
        <f>IF(ISBLANK('Measured Data'!I37),"",'Measured Data'!I37)</f>
        <v/>
      </c>
      <c r="J44" s="241" t="str">
        <f>IF(ISBLANK('Measured Data'!J37),"",'Measured Data'!J37)</f>
        <v/>
      </c>
      <c r="K44" s="241" t="str">
        <f>IF(ISBLANK('Measured Data'!K37),"",'Measured Data'!K37)</f>
        <v/>
      </c>
      <c r="L44" s="241" t="str">
        <f>IF(ISBLANK('Measured Data'!L37),"",'Measured Data'!L37)</f>
        <v/>
      </c>
      <c r="M44" s="241" t="str">
        <f>IF(ISBLANK('Measured Data'!M37),"",'Measured Data'!M37)</f>
        <v/>
      </c>
      <c r="N44" s="241" t="str">
        <f>IF(ISBLANK('Measured Data'!N37),"",'Measured Data'!N37)</f>
        <v/>
      </c>
      <c r="O44" s="241" t="str">
        <f>IF(ISBLANK('Measured Data'!O37),"",'Measured Data'!O37)</f>
        <v/>
      </c>
      <c r="P44" s="241" t="str">
        <f>IF(ISBLANK('Measured Data'!P37),"",'Measured Data'!P37)</f>
        <v/>
      </c>
      <c r="Q44" s="241" t="str">
        <f>IF(ISBLANK('Measured Data'!Q37),"",'Measured Data'!Q37)</f>
        <v/>
      </c>
      <c r="R44" s="241" t="str">
        <f>IF(ISBLANK('Measured Data'!R37),"",'Measured Data'!R37)</f>
        <v/>
      </c>
      <c r="S44" s="241" t="str">
        <f>IF(ISBLANK('Measured Data'!S37),"",'Measured Data'!S37)</f>
        <v/>
      </c>
      <c r="T44" s="241" t="str">
        <f>IF(ISBLANK('Measured Data'!T37),"",'Measured Data'!T37)</f>
        <v/>
      </c>
      <c r="U44" s="241" t="str">
        <f>IF(ISBLANK('Measured Data'!U37),"",'Measured Data'!U37)</f>
        <v/>
      </c>
      <c r="V44" s="241" t="str">
        <f>IF(ISBLANK('Measured Data'!V37),"",'Measured Data'!V37)</f>
        <v/>
      </c>
      <c r="W44" s="241" t="str">
        <f>IF(ISBLANK('Measured Data'!W37),"",'Measured Data'!W37)</f>
        <v/>
      </c>
      <c r="X44" s="241" t="str">
        <f>IF(ISBLANK('Measured Data'!X37),"",'Measured Data'!X37)</f>
        <v/>
      </c>
      <c r="Y44" s="241" t="str">
        <f>IF(ISBLANK('Measured Data'!Y37),"",'Measured Data'!Y37)</f>
        <v/>
      </c>
      <c r="Z44" s="241" t="str">
        <f>IF(ISBLANK('Measured Data'!Z37),"",'Measured Data'!Z37)</f>
        <v/>
      </c>
      <c r="AA44" s="241" t="str">
        <f>IF(ISBLANK('Measured Data'!AA37),"",'Measured Data'!AA37)</f>
        <v/>
      </c>
      <c r="AB44" s="241" t="str">
        <f>IF(ISBLANK('Measured Data'!AB37),"",'Measured Data'!AB37)</f>
        <v/>
      </c>
      <c r="AC44" s="241" t="str">
        <f>IF(ISBLANK('Measured Data'!AC37),"",'Measured Data'!AC37)</f>
        <v/>
      </c>
      <c r="AD44" s="241" t="str">
        <f>IF(ISBLANK('Measured Data'!AD37),"",'Measured Data'!AD37)</f>
        <v/>
      </c>
      <c r="AE44" s="241" t="str">
        <f>IF(ISBLANK('Measured Data'!AE37),"",'Measured Data'!AE37)</f>
        <v/>
      </c>
      <c r="AF44" s="241" t="str">
        <f>IF(ISBLANK('Measured Data'!AF37),"",'Measured Data'!AF37)</f>
        <v/>
      </c>
      <c r="AG44" s="241" t="str">
        <f>IF(ISBLANK('Measured Data'!AG37),"",'Measured Data'!AG37)</f>
        <v/>
      </c>
      <c r="AH44" s="241" t="str">
        <f>IF(ISBLANK('Measured Data'!AH37),"",'Measured Data'!AH37)</f>
        <v/>
      </c>
      <c r="AI44" s="241" t="str">
        <f>IF(ISBLANK('Measured Data'!AI37),"",'Measured Data'!AI37)</f>
        <v/>
      </c>
      <c r="AJ44" s="241" t="str">
        <f>IF(ISBLANK('Measured Data'!AJ37),"",'Measured Data'!AJ37)</f>
        <v/>
      </c>
      <c r="AK44" s="241" t="str">
        <f>IF(ISBLANK('Measured Data'!AK37),"",'Measured Data'!AK37)</f>
        <v/>
      </c>
      <c r="AL44" s="241" t="str">
        <f>IF(ISBLANK('Measured Data'!AL37),"",'Measured Data'!AL37)</f>
        <v/>
      </c>
      <c r="AM44" s="241" t="str">
        <f>IF(ISBLANK('Measured Data'!AM37),"",'Measured Data'!AM37)</f>
        <v/>
      </c>
      <c r="AN44" s="241" t="str">
        <f>IF(ISBLANK('Measured Data'!AN37),"",'Measured Data'!AN37)</f>
        <v/>
      </c>
      <c r="AO44" s="241" t="str">
        <f>IF(ISBLANK('Measured Data'!AO37),"",'Measured Data'!AO37)</f>
        <v/>
      </c>
      <c r="AP44" s="241" t="str">
        <f>IF(ISBLANK('Measured Data'!AP37),"",'Measured Data'!AP37)</f>
        <v/>
      </c>
      <c r="AQ44" s="241" t="str">
        <f>IF(ISBLANK('Measured Data'!AQ37),"",'Measured Data'!AQ37)</f>
        <v/>
      </c>
      <c r="AR44" s="241" t="str">
        <f>IF(ISBLANK('Measured Data'!AR37),"",'Measured Data'!AR37)</f>
        <v/>
      </c>
      <c r="AS44" s="241" t="str">
        <f>IF(ISBLANK('Measured Data'!AS37),"",'Measured Data'!AS37)</f>
        <v/>
      </c>
      <c r="AT44" s="241" t="str">
        <f>IF(ISBLANK('Measured Data'!AT37),"",'Measured Data'!AT37)</f>
        <v/>
      </c>
      <c r="AU44" s="241" t="str">
        <f>IF(ISBLANK('Measured Data'!AU37),"",'Measured Data'!AU37)</f>
        <v/>
      </c>
      <c r="AV44" s="241" t="str">
        <f>IF(ISBLANK('Measured Data'!AV37),"",'Measured Data'!AV37)</f>
        <v/>
      </c>
      <c r="AW44" s="241" t="str">
        <f>IF(ISBLANK('Measured Data'!AW37),"",'Measured Data'!AW37)</f>
        <v/>
      </c>
      <c r="AX44" s="241" t="str">
        <f>IF(ISBLANK('Measured Data'!AX37),"",'Measured Data'!AX37)</f>
        <v/>
      </c>
      <c r="AY44" s="241" t="str">
        <f>IF(ISBLANK('Measured Data'!AY37),"",'Measured Data'!AY37)</f>
        <v/>
      </c>
      <c r="AZ44" s="241" t="str">
        <f>IF(ISBLANK('Measured Data'!AZ37),"",'Measured Data'!AZ37)</f>
        <v/>
      </c>
      <c r="BA44" s="241" t="str">
        <f>IF(ISBLANK('Measured Data'!BA37),"",'Measured Data'!BA37)</f>
        <v/>
      </c>
      <c r="BB44" s="241" t="str">
        <f>IF(ISBLANK('Measured Data'!BB37),"",'Measured Data'!BB37)</f>
        <v/>
      </c>
      <c r="BC44" s="241" t="str">
        <f>IF(ISBLANK('Measured Data'!BC37),"",'Measured Data'!BC37)</f>
        <v/>
      </c>
      <c r="BD44" s="241" t="str">
        <f>IF(ISBLANK('Measured Data'!BD37),"",'Measured Data'!BD37)</f>
        <v/>
      </c>
      <c r="BE44" s="241" t="str">
        <f>IF(ISBLANK('Measured Data'!BE37),"",'Measured Data'!BE37)</f>
        <v/>
      </c>
      <c r="BF44" s="241" t="str">
        <f>IF(ISBLANK('Measured Data'!BF37),"",'Measured Data'!BF37)</f>
        <v/>
      </c>
      <c r="BG44" s="241" t="str">
        <f>IF(ISBLANK('Measured Data'!BG37),"",'Measured Data'!BG37)</f>
        <v/>
      </c>
      <c r="BH44" s="241" t="str">
        <f>IF(ISBLANK('Measured Data'!BH37),"",'Measured Data'!BH37)</f>
        <v/>
      </c>
      <c r="BI44" s="241" t="str">
        <f>IF(ISBLANK('Measured Data'!BI37),"",'Measured Data'!BI37)</f>
        <v/>
      </c>
      <c r="BJ44" s="241" t="str">
        <f>IF(ISBLANK('Measured Data'!BJ37),"",'Measured Data'!BJ37)</f>
        <v/>
      </c>
      <c r="BK44" s="241" t="str">
        <f>IF(ISBLANK('Measured Data'!BK37),"",'Measured Data'!BK37)</f>
        <v/>
      </c>
      <c r="BL44" s="241" t="str">
        <f>IF(ISBLANK('Measured Data'!BL37),"",'Measured Data'!BL37)</f>
        <v/>
      </c>
      <c r="BM44" s="241" t="str">
        <f>IF(ISBLANK('Measured Data'!BM37),"",'Measured Data'!BM37)</f>
        <v/>
      </c>
      <c r="BN44" s="241" t="str">
        <f>IF(ISBLANK('In Process Calc.'!B37),"",ROUND('In Process Calc.'!B37,2))</f>
        <v/>
      </c>
      <c r="BO44" s="241" t="str">
        <f>IF(ISBLANK('In Process Calc.'!C37),"",ROUND('In Process Calc.'!C37,2))</f>
        <v/>
      </c>
      <c r="BP44" s="241" t="str">
        <f>IF(ISBLANK('In Process Calc.'!D37),"",'In Process Calc.'!D37)</f>
        <v/>
      </c>
      <c r="BQ44" s="241" t="str">
        <f>IF(ISBLANK('In Process Calc.'!E37),"",'In Process Calc.'!E37)</f>
        <v/>
      </c>
      <c r="BR44" s="241" t="str">
        <f>IF(ISBLANK('In Process Calc.'!G37),"",'In Process Calc.'!G37)</f>
        <v/>
      </c>
      <c r="BS44" s="241" t="str">
        <f>IF(ISBLANK('In Process Calc.'!I37),"",'In Process Calc.'!I37)</f>
        <v/>
      </c>
      <c r="BT44" s="241" t="str">
        <f>IF(ISBLANK('In Process Calc.'!J37),"",'In Process Calc.'!J37)</f>
        <v/>
      </c>
      <c r="BU44" s="241" t="str">
        <f>IF(ISBLANK('In Process Calc.'!K37),"",'In Process Calc.'!K37)</f>
        <v/>
      </c>
      <c r="BV44" s="246" t="str">
        <f>IF(ISBLANK('In Process Calc.'!L37),"",'In Process Calc.'!L37)</f>
        <v/>
      </c>
      <c r="BW44" s="246" t="str">
        <f>IF(ISBLANK('In Process Calc.'!M37),"",'In Process Calc.'!M37)</f>
        <v/>
      </c>
      <c r="BX44" s="246" t="str">
        <f>IF(ISBLANK('In Process Calc.'!N37),"",'In Process Calc.'!N37)</f>
        <v/>
      </c>
      <c r="BY44" s="246" t="str">
        <f>IF(ISBLANK('In Process Calc.'!O37),"",'In Process Calc.'!O37)</f>
        <v/>
      </c>
      <c r="BZ44" s="246" t="str">
        <f>IF(ISBLANK('In Process Calc.'!P37),"",'In Process Calc.'!P37)</f>
        <v/>
      </c>
      <c r="CA44" s="246" t="str">
        <f>IF(ISBLANK('In Process Calc.'!Q37),"",'In Process Calc.'!Q37)</f>
        <v/>
      </c>
      <c r="CB44" s="246" t="str">
        <f>IF(ISBLANK('In Process Calc.'!R37),"",'In Process Calc.'!R37)</f>
        <v/>
      </c>
      <c r="CC44" s="246" t="str">
        <f>IF(ISBLANK('In Process Calc.'!S37),"",'In Process Calc.'!S37)</f>
        <v/>
      </c>
      <c r="CD44" s="246" t="str">
        <f>IF(ISBLANK('In Process Calc.'!T37),"",'In Process Calc.'!T37)</f>
        <v/>
      </c>
      <c r="CE44" s="246" t="str">
        <f>IF(ISBLANK('In Process Calc.'!U37),"",'In Process Calc.'!U37)</f>
        <v/>
      </c>
      <c r="CF44" s="246" t="str">
        <f>IF(ISBLANK('In Process Calc.'!V37),"",'In Process Calc.'!V37)</f>
        <v/>
      </c>
      <c r="CG44" s="246" t="str">
        <f>IF(ISBLANK('In Process Calc.'!W37),"",'In Process Calc.'!W37)</f>
        <v/>
      </c>
      <c r="CH44" s="246" t="str">
        <f>IF(ISBLANK('In Process Calc.'!X37),"",'In Process Calc.'!X37)</f>
        <v/>
      </c>
      <c r="CI44" s="246" t="str">
        <f>IF(ISBLANK('In Process Calc.'!Y37),"",'In Process Calc.'!Y37)</f>
        <v/>
      </c>
      <c r="CJ44" s="246" t="str">
        <f>IF(ISBLANK('In Process Calc.'!Z37),"",'In Process Calc.'!Z37)</f>
        <v/>
      </c>
      <c r="CK44" s="246" t="str">
        <f>IF(ISBLANK('In Process Calc.'!AA37),"",'In Process Calc.'!AA37)</f>
        <v/>
      </c>
      <c r="CL44" s="246" t="str">
        <f>IF(ISBLANK('In Process Calc.'!AB37),"",'In Process Calc.'!AB37)</f>
        <v/>
      </c>
      <c r="CM44" s="246" t="str">
        <f>IF(ISBLANK('In Process Calc.'!AC37),"",'In Process Calc.'!AC37)</f>
        <v/>
      </c>
      <c r="CN44" s="246" t="str">
        <f>IF(ISBLANK('In Process Calc.'!AD37),"",'In Process Calc.'!AD37)</f>
        <v/>
      </c>
      <c r="CO44" s="246" t="str">
        <f>IF(ISBLANK('In Process Calc.'!AE37),"",'In Process Calc.'!AE37)</f>
        <v/>
      </c>
      <c r="CP44" s="246" t="str">
        <f>IF(ISBLANK('In Process Calc.'!AF37),"",'In Process Calc.'!AF37)</f>
        <v/>
      </c>
      <c r="CQ44" s="246" t="str">
        <f>IF(ISBLANK('In Process Calc.'!AG37),"",'In Process Calc.'!AG37)</f>
        <v/>
      </c>
      <c r="CR44" s="246" t="str">
        <f>IF(ISBLANK('In Process Calc.'!AH37),"",'In Process Calc.'!AH37)</f>
        <v/>
      </c>
      <c r="CS44" s="246" t="str">
        <f>IF(ISBLANK('In Process Calc.'!AI37),"",'In Process Calc.'!AI37)</f>
        <v/>
      </c>
      <c r="CT44" s="246" t="str">
        <f>IF(ISBLANK('In Process Calc.'!AJ37),"",'In Process Calc.'!AJ37)</f>
        <v/>
      </c>
      <c r="CU44" s="246" t="str">
        <f>IF(ISBLANK('In Process Calc.'!AK37),"",'In Process Calc.'!AK37)</f>
        <v/>
      </c>
      <c r="CV44" s="246" t="str">
        <f>IF(ISBLANK('In Process Calc.'!AL37),"",'In Process Calc.'!AL37)</f>
        <v/>
      </c>
      <c r="CW44" s="246" t="str">
        <f>IF(ISBLANK('In Process Calc.'!AM37),"",'In Process Calc.'!AM37)</f>
        <v/>
      </c>
      <c r="CX44" s="246" t="str">
        <f>IF(ISBLANK('In Process Calc.'!AN37),"",'In Process Calc.'!AN37)</f>
        <v/>
      </c>
      <c r="CY44" s="246" t="str">
        <f>IF(ISBLANK('In Process Calc.'!AO37),"",'In Process Calc.'!AO37)</f>
        <v/>
      </c>
      <c r="CZ44" s="246" t="str">
        <f>IF(ISBLANK('In Process Calc.'!AP37),"",'In Process Calc.'!AP37)</f>
        <v/>
      </c>
      <c r="DA44" s="246" t="str">
        <f>IF(ISBLANK('In Process Calc.'!AQ37),"",'In Process Calc.'!AQ37)</f>
        <v/>
      </c>
      <c r="DB44" s="246" t="str">
        <f>IF(ISBLANK('In Process Calc.'!AR37),"",'In Process Calc.'!AR37)</f>
        <v/>
      </c>
      <c r="DC44" s="246" t="str">
        <f>IF(ISBLANK('In Process Calc.'!AS37),"",'In Process Calc.'!AS37)</f>
        <v/>
      </c>
      <c r="DD44" s="246" t="str">
        <f>IF(ISBLANK('In Process Calc.'!AT37),"",'In Process Calc.'!AT37)</f>
        <v/>
      </c>
      <c r="DE44" s="246" t="str">
        <f>IF(ISBLANK('In Process Calc.'!AU37),"",'In Process Calc.'!AU37)</f>
        <v/>
      </c>
      <c r="DF44" s="246" t="str">
        <f>IF(ISBLANK('In Process Calc.'!AV37),"",'In Process Calc.'!AV37)</f>
        <v/>
      </c>
      <c r="DG44" s="246" t="str">
        <f>IF(ISBLANK('In Process Calc.'!AW37),"",'In Process Calc.'!AW37)</f>
        <v/>
      </c>
      <c r="DH44" s="246" t="str">
        <f>IF(ISBLANK('In Process Calc.'!AX37),"",'In Process Calc.'!AX37)</f>
        <v/>
      </c>
      <c r="DI44" s="246" t="str">
        <f>IF(ISBLANK('In Process Calc.'!AY37),"",'In Process Calc.'!AY37)</f>
        <v/>
      </c>
      <c r="DJ44" s="246" t="str">
        <f>IF(ISBLANK('In Process Calc.'!AZ37),"",'In Process Calc.'!AZ37)</f>
        <v/>
      </c>
      <c r="DK44" s="246" t="str">
        <f>IF(ISBLANK('In Process Calc.'!BA37),"",'In Process Calc.'!BA37)</f>
        <v/>
      </c>
      <c r="DL44" s="246" t="str">
        <f>IF(ISBLANK('In Process Calc.'!BB37),"",'In Process Calc.'!BB37)</f>
        <v/>
      </c>
      <c r="DM44" s="246" t="str">
        <f>IF(ISBLANK('In Process Calc.'!BC37),"",'In Process Calc.'!BC37)</f>
        <v/>
      </c>
      <c r="DN44" s="246" t="str">
        <f>IF(ISBLANK('In Process Calc.'!BD37),"",'In Process Calc.'!BD37)</f>
        <v/>
      </c>
      <c r="DO44" s="246" t="str">
        <f>IF(ISBLANK('In Process Calc.'!BE37),"",'In Process Calc.'!BE37)</f>
        <v/>
      </c>
      <c r="DP44" s="246" t="str">
        <f>IF(ISBLANK('In Process Calc.'!BF37),"",'In Process Calc.'!BF37)</f>
        <v/>
      </c>
      <c r="DQ44" s="246" t="str">
        <f>IF(ISBLANK('In Process Calc.'!BG37),"",'In Process Calc.'!BG37)</f>
        <v/>
      </c>
      <c r="DR44" s="246" t="str">
        <f>IF(ISBLANK('In Process Calc.'!BH37),"",'In Process Calc.'!BH37)</f>
        <v/>
      </c>
      <c r="DS44" s="246" t="str">
        <f>IF(ISBLANK('In Process Calc.'!BI37),"",'In Process Calc.'!BI37)</f>
        <v/>
      </c>
      <c r="DT44" s="246" t="str">
        <f>IF(ISBLANK('In Process Calc.'!BJ37),"",'In Process Calc.'!BJ37)</f>
        <v/>
      </c>
      <c r="DU44" s="246" t="str">
        <f>IF(ISBLANK('In Process Calc.'!BK37),"",'In Process Calc.'!BK37)</f>
        <v/>
      </c>
      <c r="DV44" s="246" t="str">
        <f>IF(ISBLANK('In Process Calc.'!BL37),"",'In Process Calc.'!BL37)</f>
        <v/>
      </c>
      <c r="DW44" s="246" t="str">
        <f>IF(ISBLANK('In Process Calc.'!BM37),"",'In Process Calc.'!BM37)</f>
        <v/>
      </c>
      <c r="DX44" s="246" t="str">
        <f>IF(ISBLANK('In Process Calc.'!BN37),"",'In Process Calc.'!BN37)</f>
        <v/>
      </c>
      <c r="DY44" s="246" t="str">
        <f>IF(ISBLANK('In Process Calc.'!BO37),"",'In Process Calc.'!BO37)</f>
        <v/>
      </c>
      <c r="DZ44" s="246" t="str">
        <f>IF(ISBLANK('In Process Calc.'!BP37),"",'In Process Calc.'!BP37)</f>
        <v/>
      </c>
      <c r="EA44" s="246" t="str">
        <f>IF(ISBLANK('In Process Calc.'!BQ37),"",'In Process Calc.'!BQ37)</f>
        <v/>
      </c>
      <c r="EB44" s="246" t="str">
        <f>IF(ISBLANK('In Process Calc.'!BR37),"",'In Process Calc.'!BR37)</f>
        <v/>
      </c>
      <c r="EC44" s="246" t="str">
        <f>IF(ISBLANK('In Process Calc.'!BS37),"",'In Process Calc.'!BS37)</f>
        <v/>
      </c>
      <c r="ED44" s="246" t="str">
        <f>IF(ISBLANK('In Process Calc.'!BT37),"",'In Process Calc.'!BT37)</f>
        <v/>
      </c>
      <c r="EE44" s="246" t="str">
        <f>IF(ISBLANK('In Process Calc.'!BU37),"",'In Process Calc.'!BU37)</f>
        <v/>
      </c>
      <c r="EF44" s="246" t="str">
        <f>IF(ISBLANK('In Process Calc.'!BV37),"",'In Process Calc.'!BV37)</f>
        <v/>
      </c>
      <c r="EG44" s="246" t="str">
        <f>IF(ISBLANK('In Process Calc.'!BW37),"",'In Process Calc.'!BW37)</f>
        <v/>
      </c>
      <c r="EH44" s="246" t="str">
        <f>IF(ISBLANK('In Process Calc.'!BX37),"",'In Process Calc.'!BX37)</f>
        <v/>
      </c>
      <c r="EI44" s="246" t="str">
        <f>IF(ISBLANK('In Process Calc.'!BY37),"",'In Process Calc.'!BY37)</f>
        <v/>
      </c>
      <c r="EJ44" s="246" t="str">
        <f>IF(ISBLANK('In Process Calc.'!BZ37),"",'In Process Calc.'!BZ37)</f>
        <v/>
      </c>
      <c r="EK44" s="246" t="str">
        <f>IF(ISBLANK('Post Process Calc.'!A44),"",'Post Process Calc.'!A44)</f>
        <v/>
      </c>
      <c r="EL44" s="246" t="str">
        <f>IF(ISBLANK('Post Process Calc.'!B44),"",'Post Process Calc.'!B44)</f>
        <v/>
      </c>
      <c r="EM44" s="246" t="str">
        <f>IF(ISBLANK('Post Process Calc.'!C44),"",'Post Process Calc.'!C44)</f>
        <v/>
      </c>
      <c r="EN44" s="246" t="str">
        <f>IF(ISBLANK('Post Process Calc.'!D44),"",'Post Process Calc.'!D44)</f>
        <v/>
      </c>
      <c r="EO44" s="246" t="str">
        <f>IF(ISBLANK('Post Process Calc.'!E44),"",'Post Process Calc.'!E44)</f>
        <v/>
      </c>
      <c r="EP44" s="246" t="str">
        <f>IF(ISBLANK('Post Process Calc.'!F44),"",'Post Process Calc.'!F44)</f>
        <v/>
      </c>
      <c r="EQ44" s="246" t="str">
        <f>IF(ISBLANK('Post Process Calc.'!G44),"",'Post Process Calc.'!G44)</f>
        <v/>
      </c>
      <c r="ER44" s="246" t="str">
        <f>IF(ISBLANK('Post Process Calc.'!H44),"",'Post Process Calc.'!H44)</f>
        <v/>
      </c>
      <c r="ES44" s="246" t="str">
        <f>IF(ISBLANK('Post Process Calc.'!I44),"",'Post Process Calc.'!I44)</f>
        <v/>
      </c>
      <c r="ET44" s="246" t="str">
        <f>IF(ISBLANK('Post Process Calc.'!J44),"",'Post Process Calc.'!J44)</f>
        <v/>
      </c>
      <c r="EU44" s="246" t="str">
        <f>IF(ISBLANK('Post Process Calc.'!K44),"",'Post Process Calc.'!K44)</f>
        <v/>
      </c>
      <c r="EV44" s="246" t="str">
        <f>IF(ISBLANK('Post Process Calc.'!L44),"",'Post Process Calc.'!L44)</f>
        <v/>
      </c>
      <c r="EW44" s="246" t="str">
        <f>IF(ISBLANK('Post Process Calc.'!M44),"",'Post Process Calc.'!M44)</f>
        <v/>
      </c>
      <c r="EX44" s="246" t="str">
        <f>IF(ISBLANK('Post Process Calc.'!N44),"",'Post Process Calc.'!N44)</f>
        <v/>
      </c>
      <c r="EY44" s="246" t="str">
        <f>IF(ISBLANK('Post Process Calc.'!O44),"",'Post Process Calc.'!O44)</f>
        <v/>
      </c>
      <c r="EZ44" s="246" t="str">
        <f>IF(ISBLANK('Post Process Calc.'!P44),"",'Post Process Calc.'!P44)</f>
        <v/>
      </c>
      <c r="FA44" s="246" t="str">
        <f>IF(ISBLANK('Post Process Calc.'!Q44),"",'Post Process Calc.'!Q44)</f>
        <v/>
      </c>
      <c r="FB44" s="246" t="str">
        <f>IF(ISBLANK('Post Process Calc.'!R44),"",'Post Process Calc.'!R44)</f>
        <v/>
      </c>
      <c r="FC44" s="246" t="str">
        <f>IF(ISBLANK('Post Process Calc.'!S44),"",'Post Process Calc.'!S44)</f>
        <v/>
      </c>
      <c r="FD44" s="246" t="str">
        <f>IF(ISBLANK('Post Process Calc.'!T44),"",'Post Process Calc.'!T44)</f>
        <v/>
      </c>
      <c r="FE44" s="246" t="str">
        <f>IF(ISBLANK('Post Process Calc.'!U44),"",'Post Process Calc.'!U44)</f>
        <v/>
      </c>
      <c r="FF44" s="246" t="str">
        <f>IF(ISBLANK('Post Process Calc.'!V44),"",'Post Process Calc.'!V44)</f>
        <v/>
      </c>
      <c r="FG44" s="246" t="str">
        <f>IF(ISBLANK('Post Process Calc.'!W44),"",'Post Process Calc.'!W44)</f>
        <v/>
      </c>
      <c r="FH44" s="246" t="str">
        <f>IF(ISBLANK('Post Process Calc.'!X44),"",'Post Process Calc.'!X44)</f>
        <v/>
      </c>
      <c r="FI44" s="246" t="str">
        <f>IF(ISBLANK('Post Process Calc.'!Y44),"",'Post Process Calc.'!Y44)</f>
        <v/>
      </c>
      <c r="FJ44" s="246" t="str">
        <f>IF(ISBLANK('Post Process Calc.'!Z44),"",'Post Process Calc.'!Z44)</f>
        <v/>
      </c>
      <c r="FK44" s="246" t="str">
        <f>IF(ISBLANK('Post Process Calc.'!AA44),"",'Post Process Calc.'!AA44)</f>
        <v/>
      </c>
      <c r="FL44" s="246" t="str">
        <f>IF(ISBLANK('Post Process Calc.'!AB44),"",'Post Process Calc.'!AB44)</f>
        <v/>
      </c>
      <c r="FM44" s="246" t="str">
        <f>IF(ISBLANK('Post Process Calc.'!AC44),"",'Post Process Calc.'!AC44)</f>
        <v/>
      </c>
      <c r="FN44" s="246" t="str">
        <f>IF(ISBLANK('Post Process Calc.'!AD44),"",'Post Process Calc.'!AD44)</f>
        <v/>
      </c>
      <c r="FO44" s="246" t="str">
        <f>IF(ISBLANK('Post Process Calc.'!AE44),"",'Post Process Calc.'!AE44)</f>
        <v/>
      </c>
      <c r="FP44" s="246" t="str">
        <f>IF(ISBLANK('Post Process Calc.'!AF44),"",'Post Process Calc.'!AF44)</f>
        <v/>
      </c>
      <c r="FQ44" s="246" t="str">
        <f>IF(ISBLANK('Post Process Calc.'!AG44),"",'Post Process Calc.'!AG44)</f>
        <v/>
      </c>
      <c r="FR44" s="246" t="str">
        <f>IF(ISBLANK('Post Process Calc.'!AH44),"",'Post Process Calc.'!AH44)</f>
        <v/>
      </c>
      <c r="FS44" s="246" t="str">
        <f>IF(ISBLANK('Post Process Calc.'!AI44),"",'Post Process Calc.'!AI44)</f>
        <v/>
      </c>
    </row>
    <row r="45" spans="1:175" x14ac:dyDescent="0.15">
      <c r="A45" s="241" t="str">
        <f>IF('Measured Data'!B38&lt;&gt;0,'Measured Data'!$B$1,"")</f>
        <v/>
      </c>
      <c r="B45" s="241" t="str">
        <f>IF(ISBLANK('Measured Data'!A38),"",'Measured Data'!A38)</f>
        <v/>
      </c>
      <c r="C45" s="248" t="str">
        <f>IF(ISBLANK('Measured Data'!B38),"",'Measured Data'!B38)</f>
        <v/>
      </c>
      <c r="D45" s="249" t="str">
        <f>IF(ISBLANK('Measured Data'!C38),"",'Measured Data'!C38)</f>
        <v/>
      </c>
      <c r="E45" s="241" t="str">
        <f>IF(ISBLANK('Measured Data'!D38),"",'Measured Data'!D38)</f>
        <v/>
      </c>
      <c r="F45" s="241" t="str">
        <f>IF(ISBLANK('Measured Data'!E38),"",'Measured Data'!E38)</f>
        <v/>
      </c>
      <c r="G45" s="241" t="str">
        <f>IF(ISBLANK('Measured Data'!G38),"",'Measured Data'!G38)</f>
        <v/>
      </c>
      <c r="H45" s="241" t="str">
        <f>IF(ISBLANK('Measured Data'!H38),"",'Measured Data'!H38)</f>
        <v/>
      </c>
      <c r="I45" s="241" t="str">
        <f>IF(ISBLANK('Measured Data'!I38),"",'Measured Data'!I38)</f>
        <v/>
      </c>
      <c r="J45" s="241" t="str">
        <f>IF(ISBLANK('Measured Data'!J38),"",'Measured Data'!J38)</f>
        <v/>
      </c>
      <c r="K45" s="241" t="str">
        <f>IF(ISBLANK('Measured Data'!K38),"",'Measured Data'!K38)</f>
        <v/>
      </c>
      <c r="L45" s="241" t="str">
        <f>IF(ISBLANK('Measured Data'!L38),"",'Measured Data'!L38)</f>
        <v/>
      </c>
      <c r="M45" s="241" t="str">
        <f>IF(ISBLANK('Measured Data'!M38),"",'Measured Data'!M38)</f>
        <v/>
      </c>
      <c r="N45" s="241" t="str">
        <f>IF(ISBLANK('Measured Data'!N38),"",'Measured Data'!N38)</f>
        <v/>
      </c>
      <c r="O45" s="241" t="str">
        <f>IF(ISBLANK('Measured Data'!O38),"",'Measured Data'!O38)</f>
        <v/>
      </c>
      <c r="P45" s="241" t="str">
        <f>IF(ISBLANK('Measured Data'!P38),"",'Measured Data'!P38)</f>
        <v/>
      </c>
      <c r="Q45" s="241" t="str">
        <f>IF(ISBLANK('Measured Data'!Q38),"",'Measured Data'!Q38)</f>
        <v/>
      </c>
      <c r="R45" s="241" t="str">
        <f>IF(ISBLANK('Measured Data'!R38),"",'Measured Data'!R38)</f>
        <v/>
      </c>
      <c r="S45" s="241" t="str">
        <f>IF(ISBLANK('Measured Data'!S38),"",'Measured Data'!S38)</f>
        <v/>
      </c>
      <c r="T45" s="241" t="str">
        <f>IF(ISBLANK('Measured Data'!T38),"",'Measured Data'!T38)</f>
        <v/>
      </c>
      <c r="U45" s="241" t="str">
        <f>IF(ISBLANK('Measured Data'!U38),"",'Measured Data'!U38)</f>
        <v/>
      </c>
      <c r="V45" s="241" t="str">
        <f>IF(ISBLANK('Measured Data'!V38),"",'Measured Data'!V38)</f>
        <v/>
      </c>
      <c r="W45" s="241" t="str">
        <f>IF(ISBLANK('Measured Data'!W38),"",'Measured Data'!W38)</f>
        <v/>
      </c>
      <c r="X45" s="241" t="str">
        <f>IF(ISBLANK('Measured Data'!X38),"",'Measured Data'!X38)</f>
        <v/>
      </c>
      <c r="Y45" s="241" t="str">
        <f>IF(ISBLANK('Measured Data'!Y38),"",'Measured Data'!Y38)</f>
        <v/>
      </c>
      <c r="Z45" s="241" t="str">
        <f>IF(ISBLANK('Measured Data'!Z38),"",'Measured Data'!Z38)</f>
        <v/>
      </c>
      <c r="AA45" s="241" t="str">
        <f>IF(ISBLANK('Measured Data'!AA38),"",'Measured Data'!AA38)</f>
        <v/>
      </c>
      <c r="AB45" s="241" t="str">
        <f>IF(ISBLANK('Measured Data'!AB38),"",'Measured Data'!AB38)</f>
        <v/>
      </c>
      <c r="AC45" s="241" t="str">
        <f>IF(ISBLANK('Measured Data'!AC38),"",'Measured Data'!AC38)</f>
        <v/>
      </c>
      <c r="AD45" s="241" t="str">
        <f>IF(ISBLANK('Measured Data'!AD38),"",'Measured Data'!AD38)</f>
        <v/>
      </c>
      <c r="AE45" s="241" t="str">
        <f>IF(ISBLANK('Measured Data'!AE38),"",'Measured Data'!AE38)</f>
        <v/>
      </c>
      <c r="AF45" s="241" t="str">
        <f>IF(ISBLANK('Measured Data'!AF38),"",'Measured Data'!AF38)</f>
        <v/>
      </c>
      <c r="AG45" s="241" t="str">
        <f>IF(ISBLANK('Measured Data'!AG38),"",'Measured Data'!AG38)</f>
        <v/>
      </c>
      <c r="AH45" s="241" t="str">
        <f>IF(ISBLANK('Measured Data'!AH38),"",'Measured Data'!AH38)</f>
        <v/>
      </c>
      <c r="AI45" s="241" t="str">
        <f>IF(ISBLANK('Measured Data'!AI38),"",'Measured Data'!AI38)</f>
        <v/>
      </c>
      <c r="AJ45" s="241" t="str">
        <f>IF(ISBLANK('Measured Data'!AJ38),"",'Measured Data'!AJ38)</f>
        <v/>
      </c>
      <c r="AK45" s="241" t="str">
        <f>IF(ISBLANK('Measured Data'!AK38),"",'Measured Data'!AK38)</f>
        <v/>
      </c>
      <c r="AL45" s="241" t="str">
        <f>IF(ISBLANK('Measured Data'!AL38),"",'Measured Data'!AL38)</f>
        <v/>
      </c>
      <c r="AM45" s="241" t="str">
        <f>IF(ISBLANK('Measured Data'!AM38),"",'Measured Data'!AM38)</f>
        <v/>
      </c>
      <c r="AN45" s="241" t="str">
        <f>IF(ISBLANK('Measured Data'!AN38),"",'Measured Data'!AN38)</f>
        <v/>
      </c>
      <c r="AO45" s="241" t="str">
        <f>IF(ISBLANK('Measured Data'!AO38),"",'Measured Data'!AO38)</f>
        <v/>
      </c>
      <c r="AP45" s="241" t="str">
        <f>IF(ISBLANK('Measured Data'!AP38),"",'Measured Data'!AP38)</f>
        <v/>
      </c>
      <c r="AQ45" s="241" t="str">
        <f>IF(ISBLANK('Measured Data'!AQ38),"",'Measured Data'!AQ38)</f>
        <v/>
      </c>
      <c r="AR45" s="241" t="str">
        <f>IF(ISBLANK('Measured Data'!AR38),"",'Measured Data'!AR38)</f>
        <v/>
      </c>
      <c r="AS45" s="241" t="str">
        <f>IF(ISBLANK('Measured Data'!AS38),"",'Measured Data'!AS38)</f>
        <v/>
      </c>
      <c r="AT45" s="241" t="str">
        <f>IF(ISBLANK('Measured Data'!AT38),"",'Measured Data'!AT38)</f>
        <v/>
      </c>
      <c r="AU45" s="241" t="str">
        <f>IF(ISBLANK('Measured Data'!AU38),"",'Measured Data'!AU38)</f>
        <v/>
      </c>
      <c r="AV45" s="241" t="str">
        <f>IF(ISBLANK('Measured Data'!AV38),"",'Measured Data'!AV38)</f>
        <v/>
      </c>
      <c r="AW45" s="241" t="str">
        <f>IF(ISBLANK('Measured Data'!AW38),"",'Measured Data'!AW38)</f>
        <v/>
      </c>
      <c r="AX45" s="241" t="str">
        <f>IF(ISBLANK('Measured Data'!AX38),"",'Measured Data'!AX38)</f>
        <v/>
      </c>
      <c r="AY45" s="241" t="str">
        <f>IF(ISBLANK('Measured Data'!AY38),"",'Measured Data'!AY38)</f>
        <v/>
      </c>
      <c r="AZ45" s="241" t="str">
        <f>IF(ISBLANK('Measured Data'!AZ38),"",'Measured Data'!AZ38)</f>
        <v/>
      </c>
      <c r="BA45" s="241" t="str">
        <f>IF(ISBLANK('Measured Data'!BA38),"",'Measured Data'!BA38)</f>
        <v/>
      </c>
      <c r="BB45" s="241" t="str">
        <f>IF(ISBLANK('Measured Data'!BB38),"",'Measured Data'!BB38)</f>
        <v/>
      </c>
      <c r="BC45" s="241" t="str">
        <f>IF(ISBLANK('Measured Data'!BC38),"",'Measured Data'!BC38)</f>
        <v/>
      </c>
      <c r="BD45" s="241" t="str">
        <f>IF(ISBLANK('Measured Data'!BD38),"",'Measured Data'!BD38)</f>
        <v/>
      </c>
      <c r="BE45" s="241" t="str">
        <f>IF(ISBLANK('Measured Data'!BE38),"",'Measured Data'!BE38)</f>
        <v/>
      </c>
      <c r="BF45" s="241" t="str">
        <f>IF(ISBLANK('Measured Data'!BF38),"",'Measured Data'!BF38)</f>
        <v/>
      </c>
      <c r="BG45" s="241" t="str">
        <f>IF(ISBLANK('Measured Data'!BG38),"",'Measured Data'!BG38)</f>
        <v/>
      </c>
      <c r="BH45" s="241" t="str">
        <f>IF(ISBLANK('Measured Data'!BH38),"",'Measured Data'!BH38)</f>
        <v/>
      </c>
      <c r="BI45" s="241" t="str">
        <f>IF(ISBLANK('Measured Data'!BI38),"",'Measured Data'!BI38)</f>
        <v/>
      </c>
      <c r="BJ45" s="241" t="str">
        <f>IF(ISBLANK('Measured Data'!BJ38),"",'Measured Data'!BJ38)</f>
        <v/>
      </c>
      <c r="BK45" s="241" t="str">
        <f>IF(ISBLANK('Measured Data'!BK38),"",'Measured Data'!BK38)</f>
        <v/>
      </c>
      <c r="BL45" s="241" t="str">
        <f>IF(ISBLANK('Measured Data'!BL38),"",'Measured Data'!BL38)</f>
        <v/>
      </c>
      <c r="BM45" s="241" t="str">
        <f>IF(ISBLANK('Measured Data'!BM38),"",'Measured Data'!BM38)</f>
        <v/>
      </c>
      <c r="BN45" s="241" t="str">
        <f>IF(ISBLANK('In Process Calc.'!B38),"",ROUND('In Process Calc.'!B38,2))</f>
        <v/>
      </c>
      <c r="BO45" s="241" t="str">
        <f>IF(ISBLANK('In Process Calc.'!C38),"",ROUND('In Process Calc.'!C38,2))</f>
        <v/>
      </c>
      <c r="BP45" s="241" t="str">
        <f>IF(ISBLANK('In Process Calc.'!D38),"",'In Process Calc.'!D38)</f>
        <v/>
      </c>
      <c r="BQ45" s="241" t="str">
        <f>IF(ISBLANK('In Process Calc.'!E38),"",'In Process Calc.'!E38)</f>
        <v/>
      </c>
      <c r="BR45" s="241" t="str">
        <f>IF(ISBLANK('In Process Calc.'!G38),"",'In Process Calc.'!G38)</f>
        <v/>
      </c>
      <c r="BS45" s="241" t="str">
        <f>IF(ISBLANK('In Process Calc.'!I38),"",'In Process Calc.'!I38)</f>
        <v/>
      </c>
      <c r="BT45" s="241" t="str">
        <f>IF(ISBLANK('In Process Calc.'!J38),"",'In Process Calc.'!J38)</f>
        <v/>
      </c>
      <c r="BU45" s="241" t="str">
        <f>IF(ISBLANK('In Process Calc.'!K38),"",'In Process Calc.'!K38)</f>
        <v/>
      </c>
      <c r="BV45" s="246" t="str">
        <f>IF(ISBLANK('In Process Calc.'!L38),"",'In Process Calc.'!L38)</f>
        <v/>
      </c>
      <c r="BW45" s="246" t="str">
        <f>IF(ISBLANK('In Process Calc.'!M38),"",'In Process Calc.'!M38)</f>
        <v/>
      </c>
      <c r="BX45" s="246" t="str">
        <f>IF(ISBLANK('In Process Calc.'!N38),"",'In Process Calc.'!N38)</f>
        <v/>
      </c>
      <c r="BY45" s="246" t="str">
        <f>IF(ISBLANK('In Process Calc.'!O38),"",'In Process Calc.'!O38)</f>
        <v/>
      </c>
      <c r="BZ45" s="246" t="str">
        <f>IF(ISBLANK('In Process Calc.'!P38),"",'In Process Calc.'!P38)</f>
        <v/>
      </c>
      <c r="CA45" s="246" t="str">
        <f>IF(ISBLANK('In Process Calc.'!Q38),"",'In Process Calc.'!Q38)</f>
        <v/>
      </c>
      <c r="CB45" s="246" t="str">
        <f>IF(ISBLANK('In Process Calc.'!R38),"",'In Process Calc.'!R38)</f>
        <v/>
      </c>
      <c r="CC45" s="246" t="str">
        <f>IF(ISBLANK('In Process Calc.'!S38),"",'In Process Calc.'!S38)</f>
        <v/>
      </c>
      <c r="CD45" s="246" t="str">
        <f>IF(ISBLANK('In Process Calc.'!T38),"",'In Process Calc.'!T38)</f>
        <v/>
      </c>
      <c r="CE45" s="246" t="str">
        <f>IF(ISBLANK('In Process Calc.'!U38),"",'In Process Calc.'!U38)</f>
        <v/>
      </c>
      <c r="CF45" s="246" t="str">
        <f>IF(ISBLANK('In Process Calc.'!V38),"",'In Process Calc.'!V38)</f>
        <v/>
      </c>
      <c r="CG45" s="246" t="str">
        <f>IF(ISBLANK('In Process Calc.'!W38),"",'In Process Calc.'!W38)</f>
        <v/>
      </c>
      <c r="CH45" s="246" t="str">
        <f>IF(ISBLANK('In Process Calc.'!X38),"",'In Process Calc.'!X38)</f>
        <v/>
      </c>
      <c r="CI45" s="246" t="str">
        <f>IF(ISBLANK('In Process Calc.'!Y38),"",'In Process Calc.'!Y38)</f>
        <v/>
      </c>
      <c r="CJ45" s="246" t="str">
        <f>IF(ISBLANK('In Process Calc.'!Z38),"",'In Process Calc.'!Z38)</f>
        <v/>
      </c>
      <c r="CK45" s="246" t="str">
        <f>IF(ISBLANK('In Process Calc.'!AA38),"",'In Process Calc.'!AA38)</f>
        <v/>
      </c>
      <c r="CL45" s="246" t="str">
        <f>IF(ISBLANK('In Process Calc.'!AB38),"",'In Process Calc.'!AB38)</f>
        <v/>
      </c>
      <c r="CM45" s="246" t="str">
        <f>IF(ISBLANK('In Process Calc.'!AC38),"",'In Process Calc.'!AC38)</f>
        <v/>
      </c>
      <c r="CN45" s="246" t="str">
        <f>IF(ISBLANK('In Process Calc.'!AD38),"",'In Process Calc.'!AD38)</f>
        <v/>
      </c>
      <c r="CO45" s="246" t="str">
        <f>IF(ISBLANK('In Process Calc.'!AE38),"",'In Process Calc.'!AE38)</f>
        <v/>
      </c>
      <c r="CP45" s="246" t="str">
        <f>IF(ISBLANK('In Process Calc.'!AF38),"",'In Process Calc.'!AF38)</f>
        <v/>
      </c>
      <c r="CQ45" s="246" t="str">
        <f>IF(ISBLANK('In Process Calc.'!AG38),"",'In Process Calc.'!AG38)</f>
        <v/>
      </c>
      <c r="CR45" s="246" t="str">
        <f>IF(ISBLANK('In Process Calc.'!AH38),"",'In Process Calc.'!AH38)</f>
        <v/>
      </c>
      <c r="CS45" s="246" t="str">
        <f>IF(ISBLANK('In Process Calc.'!AI38),"",'In Process Calc.'!AI38)</f>
        <v/>
      </c>
      <c r="CT45" s="246" t="str">
        <f>IF(ISBLANK('In Process Calc.'!AJ38),"",'In Process Calc.'!AJ38)</f>
        <v/>
      </c>
      <c r="CU45" s="246" t="str">
        <f>IF(ISBLANK('In Process Calc.'!AK38),"",'In Process Calc.'!AK38)</f>
        <v/>
      </c>
      <c r="CV45" s="246" t="str">
        <f>IF(ISBLANK('In Process Calc.'!AL38),"",'In Process Calc.'!AL38)</f>
        <v/>
      </c>
      <c r="CW45" s="246" t="str">
        <f>IF(ISBLANK('In Process Calc.'!AM38),"",'In Process Calc.'!AM38)</f>
        <v/>
      </c>
      <c r="CX45" s="246" t="str">
        <f>IF(ISBLANK('In Process Calc.'!AN38),"",'In Process Calc.'!AN38)</f>
        <v/>
      </c>
      <c r="CY45" s="246" t="str">
        <f>IF(ISBLANK('In Process Calc.'!AO38),"",'In Process Calc.'!AO38)</f>
        <v/>
      </c>
      <c r="CZ45" s="246" t="str">
        <f>IF(ISBLANK('In Process Calc.'!AP38),"",'In Process Calc.'!AP38)</f>
        <v/>
      </c>
      <c r="DA45" s="246" t="str">
        <f>IF(ISBLANK('In Process Calc.'!AQ38),"",'In Process Calc.'!AQ38)</f>
        <v/>
      </c>
      <c r="DB45" s="246" t="str">
        <f>IF(ISBLANK('In Process Calc.'!AR38),"",'In Process Calc.'!AR38)</f>
        <v/>
      </c>
      <c r="DC45" s="246" t="str">
        <f>IF(ISBLANK('In Process Calc.'!AS38),"",'In Process Calc.'!AS38)</f>
        <v/>
      </c>
      <c r="DD45" s="246" t="str">
        <f>IF(ISBLANK('In Process Calc.'!AT38),"",'In Process Calc.'!AT38)</f>
        <v/>
      </c>
      <c r="DE45" s="246" t="str">
        <f>IF(ISBLANK('In Process Calc.'!AU38),"",'In Process Calc.'!AU38)</f>
        <v/>
      </c>
      <c r="DF45" s="246" t="str">
        <f>IF(ISBLANK('In Process Calc.'!AV38),"",'In Process Calc.'!AV38)</f>
        <v/>
      </c>
      <c r="DG45" s="246" t="str">
        <f>IF(ISBLANK('In Process Calc.'!AW38),"",'In Process Calc.'!AW38)</f>
        <v/>
      </c>
      <c r="DH45" s="246" t="str">
        <f>IF(ISBLANK('In Process Calc.'!AX38),"",'In Process Calc.'!AX38)</f>
        <v/>
      </c>
      <c r="DI45" s="246" t="str">
        <f>IF(ISBLANK('In Process Calc.'!AY38),"",'In Process Calc.'!AY38)</f>
        <v/>
      </c>
      <c r="DJ45" s="246" t="str">
        <f>IF(ISBLANK('In Process Calc.'!AZ38),"",'In Process Calc.'!AZ38)</f>
        <v/>
      </c>
      <c r="DK45" s="246" t="str">
        <f>IF(ISBLANK('In Process Calc.'!BA38),"",'In Process Calc.'!BA38)</f>
        <v/>
      </c>
      <c r="DL45" s="246" t="str">
        <f>IF(ISBLANK('In Process Calc.'!BB38),"",'In Process Calc.'!BB38)</f>
        <v/>
      </c>
      <c r="DM45" s="246" t="str">
        <f>IF(ISBLANK('In Process Calc.'!BC38),"",'In Process Calc.'!BC38)</f>
        <v/>
      </c>
      <c r="DN45" s="246" t="str">
        <f>IF(ISBLANK('In Process Calc.'!BD38),"",'In Process Calc.'!BD38)</f>
        <v/>
      </c>
      <c r="DO45" s="246" t="str">
        <f>IF(ISBLANK('In Process Calc.'!BE38),"",'In Process Calc.'!BE38)</f>
        <v/>
      </c>
      <c r="DP45" s="246" t="str">
        <f>IF(ISBLANK('In Process Calc.'!BF38),"",'In Process Calc.'!BF38)</f>
        <v/>
      </c>
      <c r="DQ45" s="246" t="str">
        <f>IF(ISBLANK('In Process Calc.'!BG38),"",'In Process Calc.'!BG38)</f>
        <v/>
      </c>
      <c r="DR45" s="246" t="str">
        <f>IF(ISBLANK('In Process Calc.'!BH38),"",'In Process Calc.'!BH38)</f>
        <v/>
      </c>
      <c r="DS45" s="246" t="str">
        <f>IF(ISBLANK('In Process Calc.'!BI38),"",'In Process Calc.'!BI38)</f>
        <v/>
      </c>
      <c r="DT45" s="246" t="str">
        <f>IF(ISBLANK('In Process Calc.'!BJ38),"",'In Process Calc.'!BJ38)</f>
        <v/>
      </c>
      <c r="DU45" s="246" t="str">
        <f>IF(ISBLANK('In Process Calc.'!BK38),"",'In Process Calc.'!BK38)</f>
        <v/>
      </c>
      <c r="DV45" s="246" t="str">
        <f>IF(ISBLANK('In Process Calc.'!BL38),"",'In Process Calc.'!BL38)</f>
        <v/>
      </c>
      <c r="DW45" s="246" t="str">
        <f>IF(ISBLANK('In Process Calc.'!BM38),"",'In Process Calc.'!BM38)</f>
        <v/>
      </c>
      <c r="DX45" s="246" t="str">
        <f>IF(ISBLANK('In Process Calc.'!BN38),"",'In Process Calc.'!BN38)</f>
        <v/>
      </c>
      <c r="DY45" s="246" t="str">
        <f>IF(ISBLANK('In Process Calc.'!BO38),"",'In Process Calc.'!BO38)</f>
        <v/>
      </c>
      <c r="DZ45" s="246" t="str">
        <f>IF(ISBLANK('In Process Calc.'!BP38),"",'In Process Calc.'!BP38)</f>
        <v/>
      </c>
      <c r="EA45" s="246" t="str">
        <f>IF(ISBLANK('In Process Calc.'!BQ38),"",'In Process Calc.'!BQ38)</f>
        <v/>
      </c>
      <c r="EB45" s="246" t="str">
        <f>IF(ISBLANK('In Process Calc.'!BR38),"",'In Process Calc.'!BR38)</f>
        <v/>
      </c>
      <c r="EC45" s="246" t="str">
        <f>IF(ISBLANK('In Process Calc.'!BS38),"",'In Process Calc.'!BS38)</f>
        <v/>
      </c>
      <c r="ED45" s="246" t="str">
        <f>IF(ISBLANK('In Process Calc.'!BT38),"",'In Process Calc.'!BT38)</f>
        <v/>
      </c>
      <c r="EE45" s="246" t="str">
        <f>IF(ISBLANK('In Process Calc.'!BU38),"",'In Process Calc.'!BU38)</f>
        <v/>
      </c>
      <c r="EF45" s="246" t="str">
        <f>IF(ISBLANK('In Process Calc.'!BV38),"",'In Process Calc.'!BV38)</f>
        <v/>
      </c>
      <c r="EG45" s="246" t="str">
        <f>IF(ISBLANK('In Process Calc.'!BW38),"",'In Process Calc.'!BW38)</f>
        <v/>
      </c>
      <c r="EH45" s="246" t="str">
        <f>IF(ISBLANK('In Process Calc.'!BX38),"",'In Process Calc.'!BX38)</f>
        <v/>
      </c>
      <c r="EI45" s="246" t="str">
        <f>IF(ISBLANK('In Process Calc.'!BY38),"",'In Process Calc.'!BY38)</f>
        <v/>
      </c>
      <c r="EJ45" s="246" t="str">
        <f>IF(ISBLANK('In Process Calc.'!BZ38),"",'In Process Calc.'!BZ38)</f>
        <v/>
      </c>
      <c r="EK45" s="246" t="str">
        <f>IF(ISBLANK('Post Process Calc.'!A45),"",'Post Process Calc.'!A45)</f>
        <v/>
      </c>
      <c r="EL45" s="246" t="str">
        <f>IF(ISBLANK('Post Process Calc.'!B45),"",'Post Process Calc.'!B45)</f>
        <v/>
      </c>
      <c r="EM45" s="246" t="str">
        <f>IF(ISBLANK('Post Process Calc.'!C45),"",'Post Process Calc.'!C45)</f>
        <v/>
      </c>
      <c r="EN45" s="246" t="str">
        <f>IF(ISBLANK('Post Process Calc.'!D45),"",'Post Process Calc.'!D45)</f>
        <v/>
      </c>
      <c r="EO45" s="246" t="str">
        <f>IF(ISBLANK('Post Process Calc.'!E45),"",'Post Process Calc.'!E45)</f>
        <v/>
      </c>
      <c r="EP45" s="246" t="str">
        <f>IF(ISBLANK('Post Process Calc.'!F45),"",'Post Process Calc.'!F45)</f>
        <v/>
      </c>
      <c r="EQ45" s="246" t="str">
        <f>IF(ISBLANK('Post Process Calc.'!G45),"",'Post Process Calc.'!G45)</f>
        <v/>
      </c>
      <c r="ER45" s="246" t="str">
        <f>IF(ISBLANK('Post Process Calc.'!H45),"",'Post Process Calc.'!H45)</f>
        <v/>
      </c>
      <c r="ES45" s="246" t="str">
        <f>IF(ISBLANK('Post Process Calc.'!I45),"",'Post Process Calc.'!I45)</f>
        <v/>
      </c>
      <c r="ET45" s="246" t="str">
        <f>IF(ISBLANK('Post Process Calc.'!J45),"",'Post Process Calc.'!J45)</f>
        <v/>
      </c>
      <c r="EU45" s="246" t="str">
        <f>IF(ISBLANK('Post Process Calc.'!K45),"",'Post Process Calc.'!K45)</f>
        <v/>
      </c>
      <c r="EV45" s="246" t="str">
        <f>IF(ISBLANK('Post Process Calc.'!L45),"",'Post Process Calc.'!L45)</f>
        <v/>
      </c>
      <c r="EW45" s="246" t="str">
        <f>IF(ISBLANK('Post Process Calc.'!M45),"",'Post Process Calc.'!M45)</f>
        <v/>
      </c>
      <c r="EX45" s="246" t="str">
        <f>IF(ISBLANK('Post Process Calc.'!N45),"",'Post Process Calc.'!N45)</f>
        <v/>
      </c>
      <c r="EY45" s="246" t="str">
        <f>IF(ISBLANK('Post Process Calc.'!O45),"",'Post Process Calc.'!O45)</f>
        <v/>
      </c>
      <c r="EZ45" s="246" t="str">
        <f>IF(ISBLANK('Post Process Calc.'!P45),"",'Post Process Calc.'!P45)</f>
        <v/>
      </c>
      <c r="FA45" s="246" t="str">
        <f>IF(ISBLANK('Post Process Calc.'!Q45),"",'Post Process Calc.'!Q45)</f>
        <v/>
      </c>
      <c r="FB45" s="246" t="str">
        <f>IF(ISBLANK('Post Process Calc.'!R45),"",'Post Process Calc.'!R45)</f>
        <v/>
      </c>
      <c r="FC45" s="246" t="str">
        <f>IF(ISBLANK('Post Process Calc.'!S45),"",'Post Process Calc.'!S45)</f>
        <v/>
      </c>
      <c r="FD45" s="246" t="str">
        <f>IF(ISBLANK('Post Process Calc.'!T45),"",'Post Process Calc.'!T45)</f>
        <v/>
      </c>
      <c r="FE45" s="246" t="str">
        <f>IF(ISBLANK('Post Process Calc.'!U45),"",'Post Process Calc.'!U45)</f>
        <v/>
      </c>
      <c r="FF45" s="246" t="str">
        <f>IF(ISBLANK('Post Process Calc.'!V45),"",'Post Process Calc.'!V45)</f>
        <v/>
      </c>
      <c r="FG45" s="246" t="str">
        <f>IF(ISBLANK('Post Process Calc.'!W45),"",'Post Process Calc.'!W45)</f>
        <v/>
      </c>
      <c r="FH45" s="246" t="str">
        <f>IF(ISBLANK('Post Process Calc.'!X45),"",'Post Process Calc.'!X45)</f>
        <v/>
      </c>
      <c r="FI45" s="246" t="str">
        <f>IF(ISBLANK('Post Process Calc.'!Y45),"",'Post Process Calc.'!Y45)</f>
        <v/>
      </c>
      <c r="FJ45" s="246" t="str">
        <f>IF(ISBLANK('Post Process Calc.'!Z45),"",'Post Process Calc.'!Z45)</f>
        <v/>
      </c>
      <c r="FK45" s="246" t="str">
        <f>IF(ISBLANK('Post Process Calc.'!AA45),"",'Post Process Calc.'!AA45)</f>
        <v/>
      </c>
      <c r="FL45" s="246" t="str">
        <f>IF(ISBLANK('Post Process Calc.'!AB45),"",'Post Process Calc.'!AB45)</f>
        <v/>
      </c>
      <c r="FM45" s="246" t="str">
        <f>IF(ISBLANK('Post Process Calc.'!AC45),"",'Post Process Calc.'!AC45)</f>
        <v/>
      </c>
      <c r="FN45" s="246" t="str">
        <f>IF(ISBLANK('Post Process Calc.'!AD45),"",'Post Process Calc.'!AD45)</f>
        <v/>
      </c>
      <c r="FO45" s="246" t="str">
        <f>IF(ISBLANK('Post Process Calc.'!AE45),"",'Post Process Calc.'!AE45)</f>
        <v/>
      </c>
      <c r="FP45" s="246" t="str">
        <f>IF(ISBLANK('Post Process Calc.'!AF45),"",'Post Process Calc.'!AF45)</f>
        <v/>
      </c>
      <c r="FQ45" s="246" t="str">
        <f>IF(ISBLANK('Post Process Calc.'!AG45),"",'Post Process Calc.'!AG45)</f>
        <v/>
      </c>
      <c r="FR45" s="246" t="str">
        <f>IF(ISBLANK('Post Process Calc.'!AH45),"",'Post Process Calc.'!AH45)</f>
        <v/>
      </c>
      <c r="FS45" s="246" t="str">
        <f>IF(ISBLANK('Post Process Calc.'!AI45),"",'Post Process Calc.'!AI45)</f>
        <v/>
      </c>
    </row>
    <row r="46" spans="1:175" x14ac:dyDescent="0.15">
      <c r="A46" s="241" t="str">
        <f>IF('Measured Data'!B39&lt;&gt;0,'Measured Data'!$B$1,"")</f>
        <v/>
      </c>
      <c r="B46" s="241" t="str">
        <f>IF(ISBLANK('Measured Data'!A39),"",'Measured Data'!A39)</f>
        <v/>
      </c>
      <c r="C46" s="248" t="str">
        <f>IF(ISBLANK('Measured Data'!B39),"",'Measured Data'!B39)</f>
        <v/>
      </c>
      <c r="D46" s="249" t="str">
        <f>IF(ISBLANK('Measured Data'!C39),"",'Measured Data'!C39)</f>
        <v/>
      </c>
      <c r="E46" s="241" t="str">
        <f>IF(ISBLANK('Measured Data'!D39),"",'Measured Data'!D39)</f>
        <v/>
      </c>
      <c r="F46" s="241" t="str">
        <f>IF(ISBLANK('Measured Data'!E39),"",'Measured Data'!E39)</f>
        <v/>
      </c>
      <c r="G46" s="241" t="str">
        <f>IF(ISBLANK('Measured Data'!G39),"",'Measured Data'!G39)</f>
        <v/>
      </c>
      <c r="H46" s="241" t="str">
        <f>IF(ISBLANK('Measured Data'!H39),"",'Measured Data'!H39)</f>
        <v/>
      </c>
      <c r="I46" s="241" t="str">
        <f>IF(ISBLANK('Measured Data'!I39),"",'Measured Data'!I39)</f>
        <v/>
      </c>
      <c r="J46" s="241" t="str">
        <f>IF(ISBLANK('Measured Data'!J39),"",'Measured Data'!J39)</f>
        <v/>
      </c>
      <c r="K46" s="241" t="str">
        <f>IF(ISBLANK('Measured Data'!K39),"",'Measured Data'!K39)</f>
        <v/>
      </c>
      <c r="L46" s="241" t="str">
        <f>IF(ISBLANK('Measured Data'!L39),"",'Measured Data'!L39)</f>
        <v/>
      </c>
      <c r="M46" s="241" t="str">
        <f>IF(ISBLANK('Measured Data'!M39),"",'Measured Data'!M39)</f>
        <v/>
      </c>
      <c r="N46" s="241" t="str">
        <f>IF(ISBLANK('Measured Data'!N39),"",'Measured Data'!N39)</f>
        <v/>
      </c>
      <c r="O46" s="241" t="str">
        <f>IF(ISBLANK('Measured Data'!O39),"",'Measured Data'!O39)</f>
        <v/>
      </c>
      <c r="P46" s="241" t="str">
        <f>IF(ISBLANK('Measured Data'!P39),"",'Measured Data'!P39)</f>
        <v/>
      </c>
      <c r="Q46" s="241" t="str">
        <f>IF(ISBLANK('Measured Data'!Q39),"",'Measured Data'!Q39)</f>
        <v/>
      </c>
      <c r="R46" s="241" t="str">
        <f>IF(ISBLANK('Measured Data'!R39),"",'Measured Data'!R39)</f>
        <v/>
      </c>
      <c r="S46" s="241" t="str">
        <f>IF(ISBLANK('Measured Data'!S39),"",'Measured Data'!S39)</f>
        <v/>
      </c>
      <c r="T46" s="241" t="str">
        <f>IF(ISBLANK('Measured Data'!T39),"",'Measured Data'!T39)</f>
        <v/>
      </c>
      <c r="U46" s="241" t="str">
        <f>IF(ISBLANK('Measured Data'!U39),"",'Measured Data'!U39)</f>
        <v/>
      </c>
      <c r="V46" s="241" t="str">
        <f>IF(ISBLANK('Measured Data'!V39),"",'Measured Data'!V39)</f>
        <v/>
      </c>
      <c r="W46" s="241" t="str">
        <f>IF(ISBLANK('Measured Data'!W39),"",'Measured Data'!W39)</f>
        <v/>
      </c>
      <c r="X46" s="241" t="str">
        <f>IF(ISBLANK('Measured Data'!X39),"",'Measured Data'!X39)</f>
        <v/>
      </c>
      <c r="Y46" s="241" t="str">
        <f>IF(ISBLANK('Measured Data'!Y39),"",'Measured Data'!Y39)</f>
        <v/>
      </c>
      <c r="Z46" s="241" t="str">
        <f>IF(ISBLANK('Measured Data'!Z39),"",'Measured Data'!Z39)</f>
        <v/>
      </c>
      <c r="AA46" s="241" t="str">
        <f>IF(ISBLANK('Measured Data'!AA39),"",'Measured Data'!AA39)</f>
        <v/>
      </c>
      <c r="AB46" s="241" t="str">
        <f>IF(ISBLANK('Measured Data'!AB39),"",'Measured Data'!AB39)</f>
        <v/>
      </c>
      <c r="AC46" s="241" t="str">
        <f>IF(ISBLANK('Measured Data'!AC39),"",'Measured Data'!AC39)</f>
        <v/>
      </c>
      <c r="AD46" s="241" t="str">
        <f>IF(ISBLANK('Measured Data'!AD39),"",'Measured Data'!AD39)</f>
        <v/>
      </c>
      <c r="AE46" s="241" t="str">
        <f>IF(ISBLANK('Measured Data'!AE39),"",'Measured Data'!AE39)</f>
        <v/>
      </c>
      <c r="AF46" s="241" t="str">
        <f>IF(ISBLANK('Measured Data'!AF39),"",'Measured Data'!AF39)</f>
        <v/>
      </c>
      <c r="AG46" s="241" t="str">
        <f>IF(ISBLANK('Measured Data'!AG39),"",'Measured Data'!AG39)</f>
        <v/>
      </c>
      <c r="AH46" s="241" t="str">
        <f>IF(ISBLANK('Measured Data'!AH39),"",'Measured Data'!AH39)</f>
        <v/>
      </c>
      <c r="AI46" s="241" t="str">
        <f>IF(ISBLANK('Measured Data'!AI39),"",'Measured Data'!AI39)</f>
        <v/>
      </c>
      <c r="AJ46" s="241" t="str">
        <f>IF(ISBLANK('Measured Data'!AJ39),"",'Measured Data'!AJ39)</f>
        <v/>
      </c>
      <c r="AK46" s="241" t="str">
        <f>IF(ISBLANK('Measured Data'!AK39),"",'Measured Data'!AK39)</f>
        <v/>
      </c>
      <c r="AL46" s="241" t="str">
        <f>IF(ISBLANK('Measured Data'!AL39),"",'Measured Data'!AL39)</f>
        <v/>
      </c>
      <c r="AM46" s="241" t="str">
        <f>IF(ISBLANK('Measured Data'!AM39),"",'Measured Data'!AM39)</f>
        <v/>
      </c>
      <c r="AN46" s="241" t="str">
        <f>IF(ISBLANK('Measured Data'!AN39),"",'Measured Data'!AN39)</f>
        <v/>
      </c>
      <c r="AO46" s="241" t="str">
        <f>IF(ISBLANK('Measured Data'!AO39),"",'Measured Data'!AO39)</f>
        <v/>
      </c>
      <c r="AP46" s="241" t="str">
        <f>IF(ISBLANK('Measured Data'!AP39),"",'Measured Data'!AP39)</f>
        <v/>
      </c>
      <c r="AQ46" s="241" t="str">
        <f>IF(ISBLANK('Measured Data'!AQ39),"",'Measured Data'!AQ39)</f>
        <v/>
      </c>
      <c r="AR46" s="241" t="str">
        <f>IF(ISBLANK('Measured Data'!AR39),"",'Measured Data'!AR39)</f>
        <v/>
      </c>
      <c r="AS46" s="241" t="str">
        <f>IF(ISBLANK('Measured Data'!AS39),"",'Measured Data'!AS39)</f>
        <v/>
      </c>
      <c r="AT46" s="241" t="str">
        <f>IF(ISBLANK('Measured Data'!AT39),"",'Measured Data'!AT39)</f>
        <v/>
      </c>
      <c r="AU46" s="241" t="str">
        <f>IF(ISBLANK('Measured Data'!AU39),"",'Measured Data'!AU39)</f>
        <v/>
      </c>
      <c r="AV46" s="241" t="str">
        <f>IF(ISBLANK('Measured Data'!AV39),"",'Measured Data'!AV39)</f>
        <v/>
      </c>
      <c r="AW46" s="241" t="str">
        <f>IF(ISBLANK('Measured Data'!AW39),"",'Measured Data'!AW39)</f>
        <v/>
      </c>
      <c r="AX46" s="241" t="str">
        <f>IF(ISBLANK('Measured Data'!AX39),"",'Measured Data'!AX39)</f>
        <v/>
      </c>
      <c r="AY46" s="241" t="str">
        <f>IF(ISBLANK('Measured Data'!AY39),"",'Measured Data'!AY39)</f>
        <v/>
      </c>
      <c r="AZ46" s="241" t="str">
        <f>IF(ISBLANK('Measured Data'!AZ39),"",'Measured Data'!AZ39)</f>
        <v/>
      </c>
      <c r="BA46" s="241" t="str">
        <f>IF(ISBLANK('Measured Data'!BA39),"",'Measured Data'!BA39)</f>
        <v/>
      </c>
      <c r="BB46" s="241" t="str">
        <f>IF(ISBLANK('Measured Data'!BB39),"",'Measured Data'!BB39)</f>
        <v/>
      </c>
      <c r="BC46" s="241" t="str">
        <f>IF(ISBLANK('Measured Data'!BC39),"",'Measured Data'!BC39)</f>
        <v/>
      </c>
      <c r="BD46" s="241" t="str">
        <f>IF(ISBLANK('Measured Data'!BD39),"",'Measured Data'!BD39)</f>
        <v/>
      </c>
      <c r="BE46" s="241" t="str">
        <f>IF(ISBLANK('Measured Data'!BE39),"",'Measured Data'!BE39)</f>
        <v/>
      </c>
      <c r="BF46" s="241" t="str">
        <f>IF(ISBLANK('Measured Data'!BF39),"",'Measured Data'!BF39)</f>
        <v/>
      </c>
      <c r="BG46" s="241" t="str">
        <f>IF(ISBLANK('Measured Data'!BG39),"",'Measured Data'!BG39)</f>
        <v/>
      </c>
      <c r="BH46" s="241" t="str">
        <f>IF(ISBLANK('Measured Data'!BH39),"",'Measured Data'!BH39)</f>
        <v/>
      </c>
      <c r="BI46" s="241" t="str">
        <f>IF(ISBLANK('Measured Data'!BI39),"",'Measured Data'!BI39)</f>
        <v/>
      </c>
      <c r="BJ46" s="241" t="str">
        <f>IF(ISBLANK('Measured Data'!BJ39),"",'Measured Data'!BJ39)</f>
        <v/>
      </c>
      <c r="BK46" s="241" t="str">
        <f>IF(ISBLANK('Measured Data'!BK39),"",'Measured Data'!BK39)</f>
        <v/>
      </c>
      <c r="BL46" s="241" t="str">
        <f>IF(ISBLANK('Measured Data'!BL39),"",'Measured Data'!BL39)</f>
        <v/>
      </c>
      <c r="BM46" s="241" t="str">
        <f>IF(ISBLANK('Measured Data'!BM39),"",'Measured Data'!BM39)</f>
        <v/>
      </c>
      <c r="BN46" s="241" t="str">
        <f>IF(ISBLANK('In Process Calc.'!B39),"",ROUND('In Process Calc.'!B39,2))</f>
        <v/>
      </c>
      <c r="BO46" s="241" t="str">
        <f>IF(ISBLANK('In Process Calc.'!C39),"",ROUND('In Process Calc.'!C39,2))</f>
        <v/>
      </c>
      <c r="BP46" s="241" t="str">
        <f>IF(ISBLANK('In Process Calc.'!D39),"",'In Process Calc.'!D39)</f>
        <v/>
      </c>
      <c r="BQ46" s="241" t="str">
        <f>IF(ISBLANK('In Process Calc.'!E39),"",'In Process Calc.'!E39)</f>
        <v/>
      </c>
      <c r="BR46" s="241" t="str">
        <f>IF(ISBLANK('In Process Calc.'!G39),"",'In Process Calc.'!G39)</f>
        <v/>
      </c>
      <c r="BS46" s="241" t="str">
        <f>IF(ISBLANK('In Process Calc.'!I39),"",'In Process Calc.'!I39)</f>
        <v/>
      </c>
      <c r="BT46" s="241" t="str">
        <f>IF(ISBLANK('In Process Calc.'!J39),"",'In Process Calc.'!J39)</f>
        <v/>
      </c>
      <c r="BU46" s="241" t="str">
        <f>IF(ISBLANK('In Process Calc.'!K39),"",'In Process Calc.'!K39)</f>
        <v/>
      </c>
      <c r="BV46" s="246" t="str">
        <f>IF(ISBLANK('In Process Calc.'!L39),"",'In Process Calc.'!L39)</f>
        <v/>
      </c>
      <c r="BW46" s="246" t="str">
        <f>IF(ISBLANK('In Process Calc.'!M39),"",'In Process Calc.'!M39)</f>
        <v/>
      </c>
      <c r="BX46" s="246" t="str">
        <f>IF(ISBLANK('In Process Calc.'!N39),"",'In Process Calc.'!N39)</f>
        <v/>
      </c>
      <c r="BY46" s="246" t="str">
        <f>IF(ISBLANK('In Process Calc.'!O39),"",'In Process Calc.'!O39)</f>
        <v/>
      </c>
      <c r="BZ46" s="246" t="str">
        <f>IF(ISBLANK('In Process Calc.'!P39),"",'In Process Calc.'!P39)</f>
        <v/>
      </c>
      <c r="CA46" s="246" t="str">
        <f>IF(ISBLANK('In Process Calc.'!Q39),"",'In Process Calc.'!Q39)</f>
        <v/>
      </c>
      <c r="CB46" s="246" t="str">
        <f>IF(ISBLANK('In Process Calc.'!R39),"",'In Process Calc.'!R39)</f>
        <v/>
      </c>
      <c r="CC46" s="246" t="str">
        <f>IF(ISBLANK('In Process Calc.'!S39),"",'In Process Calc.'!S39)</f>
        <v/>
      </c>
      <c r="CD46" s="246" t="str">
        <f>IF(ISBLANK('In Process Calc.'!T39),"",'In Process Calc.'!T39)</f>
        <v/>
      </c>
      <c r="CE46" s="246" t="str">
        <f>IF(ISBLANK('In Process Calc.'!U39),"",'In Process Calc.'!U39)</f>
        <v/>
      </c>
      <c r="CF46" s="246" t="str">
        <f>IF(ISBLANK('In Process Calc.'!V39),"",'In Process Calc.'!V39)</f>
        <v/>
      </c>
      <c r="CG46" s="246" t="str">
        <f>IF(ISBLANK('In Process Calc.'!W39),"",'In Process Calc.'!W39)</f>
        <v/>
      </c>
      <c r="CH46" s="246" t="str">
        <f>IF(ISBLANK('In Process Calc.'!X39),"",'In Process Calc.'!X39)</f>
        <v/>
      </c>
      <c r="CI46" s="246" t="str">
        <f>IF(ISBLANK('In Process Calc.'!Y39),"",'In Process Calc.'!Y39)</f>
        <v/>
      </c>
      <c r="CJ46" s="246" t="str">
        <f>IF(ISBLANK('In Process Calc.'!Z39),"",'In Process Calc.'!Z39)</f>
        <v/>
      </c>
      <c r="CK46" s="246" t="str">
        <f>IF(ISBLANK('In Process Calc.'!AA39),"",'In Process Calc.'!AA39)</f>
        <v/>
      </c>
      <c r="CL46" s="246" t="str">
        <f>IF(ISBLANK('In Process Calc.'!AB39),"",'In Process Calc.'!AB39)</f>
        <v/>
      </c>
      <c r="CM46" s="246" t="str">
        <f>IF(ISBLANK('In Process Calc.'!AC39),"",'In Process Calc.'!AC39)</f>
        <v/>
      </c>
      <c r="CN46" s="246" t="str">
        <f>IF(ISBLANK('In Process Calc.'!AD39),"",'In Process Calc.'!AD39)</f>
        <v/>
      </c>
      <c r="CO46" s="246" t="str">
        <f>IF(ISBLANK('In Process Calc.'!AE39),"",'In Process Calc.'!AE39)</f>
        <v/>
      </c>
      <c r="CP46" s="246" t="str">
        <f>IF(ISBLANK('In Process Calc.'!AF39),"",'In Process Calc.'!AF39)</f>
        <v/>
      </c>
      <c r="CQ46" s="246" t="str">
        <f>IF(ISBLANK('In Process Calc.'!AG39),"",'In Process Calc.'!AG39)</f>
        <v/>
      </c>
      <c r="CR46" s="246" t="str">
        <f>IF(ISBLANK('In Process Calc.'!AH39),"",'In Process Calc.'!AH39)</f>
        <v/>
      </c>
      <c r="CS46" s="246" t="str">
        <f>IF(ISBLANK('In Process Calc.'!AI39),"",'In Process Calc.'!AI39)</f>
        <v/>
      </c>
      <c r="CT46" s="246" t="str">
        <f>IF(ISBLANK('In Process Calc.'!AJ39),"",'In Process Calc.'!AJ39)</f>
        <v/>
      </c>
      <c r="CU46" s="246" t="str">
        <f>IF(ISBLANK('In Process Calc.'!AK39),"",'In Process Calc.'!AK39)</f>
        <v/>
      </c>
      <c r="CV46" s="246" t="str">
        <f>IF(ISBLANK('In Process Calc.'!AL39),"",'In Process Calc.'!AL39)</f>
        <v/>
      </c>
      <c r="CW46" s="246" t="str">
        <f>IF(ISBLANK('In Process Calc.'!AM39),"",'In Process Calc.'!AM39)</f>
        <v/>
      </c>
      <c r="CX46" s="246" t="str">
        <f>IF(ISBLANK('In Process Calc.'!AN39),"",'In Process Calc.'!AN39)</f>
        <v/>
      </c>
      <c r="CY46" s="246" t="str">
        <f>IF(ISBLANK('In Process Calc.'!AO39),"",'In Process Calc.'!AO39)</f>
        <v/>
      </c>
      <c r="CZ46" s="246" t="str">
        <f>IF(ISBLANK('In Process Calc.'!AP39),"",'In Process Calc.'!AP39)</f>
        <v/>
      </c>
      <c r="DA46" s="246" t="str">
        <f>IF(ISBLANK('In Process Calc.'!AQ39),"",'In Process Calc.'!AQ39)</f>
        <v/>
      </c>
      <c r="DB46" s="246" t="str">
        <f>IF(ISBLANK('In Process Calc.'!AR39),"",'In Process Calc.'!AR39)</f>
        <v/>
      </c>
      <c r="DC46" s="246" t="str">
        <f>IF(ISBLANK('In Process Calc.'!AS39),"",'In Process Calc.'!AS39)</f>
        <v/>
      </c>
      <c r="DD46" s="246" t="str">
        <f>IF(ISBLANK('In Process Calc.'!AT39),"",'In Process Calc.'!AT39)</f>
        <v/>
      </c>
      <c r="DE46" s="246" t="str">
        <f>IF(ISBLANK('In Process Calc.'!AU39),"",'In Process Calc.'!AU39)</f>
        <v/>
      </c>
      <c r="DF46" s="246" t="str">
        <f>IF(ISBLANK('In Process Calc.'!AV39),"",'In Process Calc.'!AV39)</f>
        <v/>
      </c>
      <c r="DG46" s="246" t="str">
        <f>IF(ISBLANK('In Process Calc.'!AW39),"",'In Process Calc.'!AW39)</f>
        <v/>
      </c>
      <c r="DH46" s="246" t="str">
        <f>IF(ISBLANK('In Process Calc.'!AX39),"",'In Process Calc.'!AX39)</f>
        <v/>
      </c>
      <c r="DI46" s="246" t="str">
        <f>IF(ISBLANK('In Process Calc.'!AY39),"",'In Process Calc.'!AY39)</f>
        <v/>
      </c>
      <c r="DJ46" s="246" t="str">
        <f>IF(ISBLANK('In Process Calc.'!AZ39),"",'In Process Calc.'!AZ39)</f>
        <v/>
      </c>
      <c r="DK46" s="246" t="str">
        <f>IF(ISBLANK('In Process Calc.'!BA39),"",'In Process Calc.'!BA39)</f>
        <v/>
      </c>
      <c r="DL46" s="246" t="str">
        <f>IF(ISBLANK('In Process Calc.'!BB39),"",'In Process Calc.'!BB39)</f>
        <v/>
      </c>
      <c r="DM46" s="246" t="str">
        <f>IF(ISBLANK('In Process Calc.'!BC39),"",'In Process Calc.'!BC39)</f>
        <v/>
      </c>
      <c r="DN46" s="246" t="str">
        <f>IF(ISBLANK('In Process Calc.'!BD39),"",'In Process Calc.'!BD39)</f>
        <v/>
      </c>
      <c r="DO46" s="246" t="str">
        <f>IF(ISBLANK('In Process Calc.'!BE39),"",'In Process Calc.'!BE39)</f>
        <v/>
      </c>
      <c r="DP46" s="246" t="str">
        <f>IF(ISBLANK('In Process Calc.'!BF39),"",'In Process Calc.'!BF39)</f>
        <v/>
      </c>
      <c r="DQ46" s="246" t="str">
        <f>IF(ISBLANK('In Process Calc.'!BG39),"",'In Process Calc.'!BG39)</f>
        <v/>
      </c>
      <c r="DR46" s="246" t="str">
        <f>IF(ISBLANK('In Process Calc.'!BH39),"",'In Process Calc.'!BH39)</f>
        <v/>
      </c>
      <c r="DS46" s="246" t="str">
        <f>IF(ISBLANK('In Process Calc.'!BI39),"",'In Process Calc.'!BI39)</f>
        <v/>
      </c>
      <c r="DT46" s="246" t="str">
        <f>IF(ISBLANK('In Process Calc.'!BJ39),"",'In Process Calc.'!BJ39)</f>
        <v/>
      </c>
      <c r="DU46" s="246" t="str">
        <f>IF(ISBLANK('In Process Calc.'!BK39),"",'In Process Calc.'!BK39)</f>
        <v/>
      </c>
      <c r="DV46" s="246" t="str">
        <f>IF(ISBLANK('In Process Calc.'!BL39),"",'In Process Calc.'!BL39)</f>
        <v/>
      </c>
      <c r="DW46" s="246" t="str">
        <f>IF(ISBLANK('In Process Calc.'!BM39),"",'In Process Calc.'!BM39)</f>
        <v/>
      </c>
      <c r="DX46" s="246" t="str">
        <f>IF(ISBLANK('In Process Calc.'!BN39),"",'In Process Calc.'!BN39)</f>
        <v/>
      </c>
      <c r="DY46" s="246" t="str">
        <f>IF(ISBLANK('In Process Calc.'!BO39),"",'In Process Calc.'!BO39)</f>
        <v/>
      </c>
      <c r="DZ46" s="246" t="str">
        <f>IF(ISBLANK('In Process Calc.'!BP39),"",'In Process Calc.'!BP39)</f>
        <v/>
      </c>
      <c r="EA46" s="246" t="str">
        <f>IF(ISBLANK('In Process Calc.'!BQ39),"",'In Process Calc.'!BQ39)</f>
        <v/>
      </c>
      <c r="EB46" s="246" t="str">
        <f>IF(ISBLANK('In Process Calc.'!BR39),"",'In Process Calc.'!BR39)</f>
        <v/>
      </c>
      <c r="EC46" s="246" t="str">
        <f>IF(ISBLANK('In Process Calc.'!BS39),"",'In Process Calc.'!BS39)</f>
        <v/>
      </c>
      <c r="ED46" s="246" t="str">
        <f>IF(ISBLANK('In Process Calc.'!BT39),"",'In Process Calc.'!BT39)</f>
        <v/>
      </c>
      <c r="EE46" s="246" t="str">
        <f>IF(ISBLANK('In Process Calc.'!BU39),"",'In Process Calc.'!BU39)</f>
        <v/>
      </c>
      <c r="EF46" s="246" t="str">
        <f>IF(ISBLANK('In Process Calc.'!BV39),"",'In Process Calc.'!BV39)</f>
        <v/>
      </c>
      <c r="EG46" s="246" t="str">
        <f>IF(ISBLANK('In Process Calc.'!BW39),"",'In Process Calc.'!BW39)</f>
        <v/>
      </c>
      <c r="EH46" s="246" t="str">
        <f>IF(ISBLANK('In Process Calc.'!BX39),"",'In Process Calc.'!BX39)</f>
        <v/>
      </c>
      <c r="EI46" s="246" t="str">
        <f>IF(ISBLANK('In Process Calc.'!BY39),"",'In Process Calc.'!BY39)</f>
        <v/>
      </c>
      <c r="EJ46" s="246" t="str">
        <f>IF(ISBLANK('In Process Calc.'!BZ39),"",'In Process Calc.'!BZ39)</f>
        <v/>
      </c>
      <c r="EK46" s="246" t="str">
        <f>IF(ISBLANK('Post Process Calc.'!A46),"",'Post Process Calc.'!A46)</f>
        <v/>
      </c>
      <c r="EL46" s="246" t="str">
        <f>IF(ISBLANK('Post Process Calc.'!B46),"",'Post Process Calc.'!B46)</f>
        <v/>
      </c>
      <c r="EM46" s="246" t="str">
        <f>IF(ISBLANK('Post Process Calc.'!C46),"",'Post Process Calc.'!C46)</f>
        <v/>
      </c>
      <c r="EN46" s="246" t="str">
        <f>IF(ISBLANK('Post Process Calc.'!D46),"",'Post Process Calc.'!D46)</f>
        <v/>
      </c>
      <c r="EO46" s="246" t="str">
        <f>IF(ISBLANK('Post Process Calc.'!E46),"",'Post Process Calc.'!E46)</f>
        <v/>
      </c>
      <c r="EP46" s="246" t="str">
        <f>IF(ISBLANK('Post Process Calc.'!F46),"",'Post Process Calc.'!F46)</f>
        <v/>
      </c>
      <c r="EQ46" s="246" t="str">
        <f>IF(ISBLANK('Post Process Calc.'!G46),"",'Post Process Calc.'!G46)</f>
        <v/>
      </c>
      <c r="ER46" s="246" t="str">
        <f>IF(ISBLANK('Post Process Calc.'!H46),"",'Post Process Calc.'!H46)</f>
        <v/>
      </c>
      <c r="ES46" s="246" t="str">
        <f>IF(ISBLANK('Post Process Calc.'!I46),"",'Post Process Calc.'!I46)</f>
        <v/>
      </c>
      <c r="ET46" s="246" t="str">
        <f>IF(ISBLANK('Post Process Calc.'!J46),"",'Post Process Calc.'!J46)</f>
        <v/>
      </c>
      <c r="EU46" s="246" t="str">
        <f>IF(ISBLANK('Post Process Calc.'!K46),"",'Post Process Calc.'!K46)</f>
        <v/>
      </c>
      <c r="EV46" s="246" t="str">
        <f>IF(ISBLANK('Post Process Calc.'!L46),"",'Post Process Calc.'!L46)</f>
        <v/>
      </c>
      <c r="EW46" s="246" t="str">
        <f>IF(ISBLANK('Post Process Calc.'!M46),"",'Post Process Calc.'!M46)</f>
        <v/>
      </c>
      <c r="EX46" s="246" t="str">
        <f>IF(ISBLANK('Post Process Calc.'!N46),"",'Post Process Calc.'!N46)</f>
        <v/>
      </c>
      <c r="EY46" s="246" t="str">
        <f>IF(ISBLANK('Post Process Calc.'!O46),"",'Post Process Calc.'!O46)</f>
        <v/>
      </c>
      <c r="EZ46" s="246" t="str">
        <f>IF(ISBLANK('Post Process Calc.'!P46),"",'Post Process Calc.'!P46)</f>
        <v/>
      </c>
      <c r="FA46" s="246" t="str">
        <f>IF(ISBLANK('Post Process Calc.'!Q46),"",'Post Process Calc.'!Q46)</f>
        <v/>
      </c>
      <c r="FB46" s="246" t="str">
        <f>IF(ISBLANK('Post Process Calc.'!R46),"",'Post Process Calc.'!R46)</f>
        <v/>
      </c>
      <c r="FC46" s="246" t="str">
        <f>IF(ISBLANK('Post Process Calc.'!S46),"",'Post Process Calc.'!S46)</f>
        <v/>
      </c>
      <c r="FD46" s="246" t="str">
        <f>IF(ISBLANK('Post Process Calc.'!T46),"",'Post Process Calc.'!T46)</f>
        <v/>
      </c>
      <c r="FE46" s="246" t="str">
        <f>IF(ISBLANK('Post Process Calc.'!U46),"",'Post Process Calc.'!U46)</f>
        <v/>
      </c>
      <c r="FF46" s="246" t="str">
        <f>IF(ISBLANK('Post Process Calc.'!V46),"",'Post Process Calc.'!V46)</f>
        <v/>
      </c>
      <c r="FG46" s="246" t="str">
        <f>IF(ISBLANK('Post Process Calc.'!W46),"",'Post Process Calc.'!W46)</f>
        <v/>
      </c>
      <c r="FH46" s="246" t="str">
        <f>IF(ISBLANK('Post Process Calc.'!X46),"",'Post Process Calc.'!X46)</f>
        <v/>
      </c>
      <c r="FI46" s="246" t="str">
        <f>IF(ISBLANK('Post Process Calc.'!Y46),"",'Post Process Calc.'!Y46)</f>
        <v/>
      </c>
      <c r="FJ46" s="246" t="str">
        <f>IF(ISBLANK('Post Process Calc.'!Z46),"",'Post Process Calc.'!Z46)</f>
        <v/>
      </c>
      <c r="FK46" s="246" t="str">
        <f>IF(ISBLANK('Post Process Calc.'!AA46),"",'Post Process Calc.'!AA46)</f>
        <v/>
      </c>
      <c r="FL46" s="246" t="str">
        <f>IF(ISBLANK('Post Process Calc.'!AB46),"",'Post Process Calc.'!AB46)</f>
        <v/>
      </c>
      <c r="FM46" s="246" t="str">
        <f>IF(ISBLANK('Post Process Calc.'!AC46),"",'Post Process Calc.'!AC46)</f>
        <v/>
      </c>
      <c r="FN46" s="246" t="str">
        <f>IF(ISBLANK('Post Process Calc.'!AD46),"",'Post Process Calc.'!AD46)</f>
        <v/>
      </c>
      <c r="FO46" s="246" t="str">
        <f>IF(ISBLANK('Post Process Calc.'!AE46),"",'Post Process Calc.'!AE46)</f>
        <v/>
      </c>
      <c r="FP46" s="246" t="str">
        <f>IF(ISBLANK('Post Process Calc.'!AF46),"",'Post Process Calc.'!AF46)</f>
        <v/>
      </c>
      <c r="FQ46" s="246" t="str">
        <f>IF(ISBLANK('Post Process Calc.'!AG46),"",'Post Process Calc.'!AG46)</f>
        <v/>
      </c>
      <c r="FR46" s="246" t="str">
        <f>IF(ISBLANK('Post Process Calc.'!AH46),"",'Post Process Calc.'!AH46)</f>
        <v/>
      </c>
      <c r="FS46" s="246" t="str">
        <f>IF(ISBLANK('Post Process Calc.'!AI46),"",'Post Process Calc.'!AI46)</f>
        <v/>
      </c>
    </row>
    <row r="47" spans="1:175" x14ac:dyDescent="0.15">
      <c r="A47" s="241" t="str">
        <f>IF('Measured Data'!B40&lt;&gt;0,'Measured Data'!$B$1,"")</f>
        <v/>
      </c>
      <c r="B47" s="241" t="str">
        <f>IF(ISBLANK('Measured Data'!A40),"",'Measured Data'!A40)</f>
        <v/>
      </c>
      <c r="C47" s="248" t="str">
        <f>IF(ISBLANK('Measured Data'!B40),"",'Measured Data'!B40)</f>
        <v/>
      </c>
      <c r="D47" s="249" t="str">
        <f>IF(ISBLANK('Measured Data'!C40),"",'Measured Data'!C40)</f>
        <v/>
      </c>
      <c r="E47" s="241" t="str">
        <f>IF(ISBLANK('Measured Data'!D40),"",'Measured Data'!D40)</f>
        <v/>
      </c>
      <c r="F47" s="241" t="str">
        <f>IF(ISBLANK('Measured Data'!E40),"",'Measured Data'!E40)</f>
        <v/>
      </c>
      <c r="G47" s="241" t="str">
        <f>IF(ISBLANK('Measured Data'!G40),"",'Measured Data'!G40)</f>
        <v/>
      </c>
      <c r="H47" s="241" t="str">
        <f>IF(ISBLANK('Measured Data'!H40),"",'Measured Data'!H40)</f>
        <v/>
      </c>
      <c r="I47" s="241" t="str">
        <f>IF(ISBLANK('Measured Data'!I40),"",'Measured Data'!I40)</f>
        <v/>
      </c>
      <c r="J47" s="241" t="str">
        <f>IF(ISBLANK('Measured Data'!J40),"",'Measured Data'!J40)</f>
        <v/>
      </c>
      <c r="K47" s="241" t="str">
        <f>IF(ISBLANK('Measured Data'!K40),"",'Measured Data'!K40)</f>
        <v/>
      </c>
      <c r="L47" s="241" t="str">
        <f>IF(ISBLANK('Measured Data'!L40),"",'Measured Data'!L40)</f>
        <v/>
      </c>
      <c r="M47" s="241" t="str">
        <f>IF(ISBLANK('Measured Data'!M40),"",'Measured Data'!M40)</f>
        <v/>
      </c>
      <c r="N47" s="241" t="str">
        <f>IF(ISBLANK('Measured Data'!N40),"",'Measured Data'!N40)</f>
        <v/>
      </c>
      <c r="O47" s="241" t="str">
        <f>IF(ISBLANK('Measured Data'!O40),"",'Measured Data'!O40)</f>
        <v/>
      </c>
      <c r="P47" s="241" t="str">
        <f>IF(ISBLANK('Measured Data'!P40),"",'Measured Data'!P40)</f>
        <v/>
      </c>
      <c r="Q47" s="241" t="str">
        <f>IF(ISBLANK('Measured Data'!Q40),"",'Measured Data'!Q40)</f>
        <v/>
      </c>
      <c r="R47" s="241" t="str">
        <f>IF(ISBLANK('Measured Data'!R40),"",'Measured Data'!R40)</f>
        <v/>
      </c>
      <c r="S47" s="241" t="str">
        <f>IF(ISBLANK('Measured Data'!S40),"",'Measured Data'!S40)</f>
        <v/>
      </c>
      <c r="T47" s="241" t="str">
        <f>IF(ISBLANK('Measured Data'!T40),"",'Measured Data'!T40)</f>
        <v/>
      </c>
      <c r="U47" s="241" t="str">
        <f>IF(ISBLANK('Measured Data'!U40),"",'Measured Data'!U40)</f>
        <v/>
      </c>
      <c r="V47" s="241" t="str">
        <f>IF(ISBLANK('Measured Data'!V40),"",'Measured Data'!V40)</f>
        <v/>
      </c>
      <c r="W47" s="241" t="str">
        <f>IF(ISBLANK('Measured Data'!W40),"",'Measured Data'!W40)</f>
        <v/>
      </c>
      <c r="X47" s="241" t="str">
        <f>IF(ISBLANK('Measured Data'!X40),"",'Measured Data'!X40)</f>
        <v/>
      </c>
      <c r="Y47" s="241" t="str">
        <f>IF(ISBLANK('Measured Data'!Y40),"",'Measured Data'!Y40)</f>
        <v/>
      </c>
      <c r="Z47" s="241" t="str">
        <f>IF(ISBLANK('Measured Data'!Z40),"",'Measured Data'!Z40)</f>
        <v/>
      </c>
      <c r="AA47" s="241" t="str">
        <f>IF(ISBLANK('Measured Data'!AA40),"",'Measured Data'!AA40)</f>
        <v/>
      </c>
      <c r="AB47" s="241" t="str">
        <f>IF(ISBLANK('Measured Data'!AB40),"",'Measured Data'!AB40)</f>
        <v/>
      </c>
      <c r="AC47" s="241" t="str">
        <f>IF(ISBLANK('Measured Data'!AC40),"",'Measured Data'!AC40)</f>
        <v/>
      </c>
      <c r="AD47" s="241" t="str">
        <f>IF(ISBLANK('Measured Data'!AD40),"",'Measured Data'!AD40)</f>
        <v/>
      </c>
      <c r="AE47" s="241" t="str">
        <f>IF(ISBLANK('Measured Data'!AE40),"",'Measured Data'!AE40)</f>
        <v/>
      </c>
      <c r="AF47" s="241" t="str">
        <f>IF(ISBLANK('Measured Data'!AF40),"",'Measured Data'!AF40)</f>
        <v/>
      </c>
      <c r="AG47" s="241" t="str">
        <f>IF(ISBLANK('Measured Data'!AG40),"",'Measured Data'!AG40)</f>
        <v/>
      </c>
      <c r="AH47" s="241" t="str">
        <f>IF(ISBLANK('Measured Data'!AH40),"",'Measured Data'!AH40)</f>
        <v/>
      </c>
      <c r="AI47" s="241" t="str">
        <f>IF(ISBLANK('Measured Data'!AI40),"",'Measured Data'!AI40)</f>
        <v/>
      </c>
      <c r="AJ47" s="241" t="str">
        <f>IF(ISBLANK('Measured Data'!AJ40),"",'Measured Data'!AJ40)</f>
        <v/>
      </c>
      <c r="AK47" s="241" t="str">
        <f>IF(ISBLANK('Measured Data'!AK40),"",'Measured Data'!AK40)</f>
        <v/>
      </c>
      <c r="AL47" s="241" t="str">
        <f>IF(ISBLANK('Measured Data'!AL40),"",'Measured Data'!AL40)</f>
        <v/>
      </c>
      <c r="AM47" s="241" t="str">
        <f>IF(ISBLANK('Measured Data'!AM40),"",'Measured Data'!AM40)</f>
        <v/>
      </c>
      <c r="AN47" s="241" t="str">
        <f>IF(ISBLANK('Measured Data'!AN40),"",'Measured Data'!AN40)</f>
        <v/>
      </c>
      <c r="AO47" s="241" t="str">
        <f>IF(ISBLANK('Measured Data'!AO40),"",'Measured Data'!AO40)</f>
        <v/>
      </c>
      <c r="AP47" s="241" t="str">
        <f>IF(ISBLANK('Measured Data'!AP40),"",'Measured Data'!AP40)</f>
        <v/>
      </c>
      <c r="AQ47" s="241" t="str">
        <f>IF(ISBLANK('Measured Data'!AQ40),"",'Measured Data'!AQ40)</f>
        <v/>
      </c>
      <c r="AR47" s="241" t="str">
        <f>IF(ISBLANK('Measured Data'!AR40),"",'Measured Data'!AR40)</f>
        <v/>
      </c>
      <c r="AS47" s="241" t="str">
        <f>IF(ISBLANK('Measured Data'!AS40),"",'Measured Data'!AS40)</f>
        <v/>
      </c>
      <c r="AT47" s="241" t="str">
        <f>IF(ISBLANK('Measured Data'!AT40),"",'Measured Data'!AT40)</f>
        <v/>
      </c>
      <c r="AU47" s="241" t="str">
        <f>IF(ISBLANK('Measured Data'!AU40),"",'Measured Data'!AU40)</f>
        <v/>
      </c>
      <c r="AV47" s="241" t="str">
        <f>IF(ISBLANK('Measured Data'!AV40),"",'Measured Data'!AV40)</f>
        <v/>
      </c>
      <c r="AW47" s="241" t="str">
        <f>IF(ISBLANK('Measured Data'!AW40),"",'Measured Data'!AW40)</f>
        <v/>
      </c>
      <c r="AX47" s="241" t="str">
        <f>IF(ISBLANK('Measured Data'!AX40),"",'Measured Data'!AX40)</f>
        <v/>
      </c>
      <c r="AY47" s="241" t="str">
        <f>IF(ISBLANK('Measured Data'!AY40),"",'Measured Data'!AY40)</f>
        <v/>
      </c>
      <c r="AZ47" s="241" t="str">
        <f>IF(ISBLANK('Measured Data'!AZ40),"",'Measured Data'!AZ40)</f>
        <v/>
      </c>
      <c r="BA47" s="241" t="str">
        <f>IF(ISBLANK('Measured Data'!BA40),"",'Measured Data'!BA40)</f>
        <v/>
      </c>
      <c r="BB47" s="241" t="str">
        <f>IF(ISBLANK('Measured Data'!BB40),"",'Measured Data'!BB40)</f>
        <v/>
      </c>
      <c r="BC47" s="241" t="str">
        <f>IF(ISBLANK('Measured Data'!BC40),"",'Measured Data'!BC40)</f>
        <v/>
      </c>
      <c r="BD47" s="241" t="str">
        <f>IF(ISBLANK('Measured Data'!BD40),"",'Measured Data'!BD40)</f>
        <v/>
      </c>
      <c r="BE47" s="241" t="str">
        <f>IF(ISBLANK('Measured Data'!BE40),"",'Measured Data'!BE40)</f>
        <v/>
      </c>
      <c r="BF47" s="241" t="str">
        <f>IF(ISBLANK('Measured Data'!BF40),"",'Measured Data'!BF40)</f>
        <v/>
      </c>
      <c r="BG47" s="241" t="str">
        <f>IF(ISBLANK('Measured Data'!BG40),"",'Measured Data'!BG40)</f>
        <v/>
      </c>
      <c r="BH47" s="241" t="str">
        <f>IF(ISBLANK('Measured Data'!BH40),"",'Measured Data'!BH40)</f>
        <v/>
      </c>
      <c r="BI47" s="241" t="str">
        <f>IF(ISBLANK('Measured Data'!BI40),"",'Measured Data'!BI40)</f>
        <v/>
      </c>
      <c r="BJ47" s="241" t="str">
        <f>IF(ISBLANK('Measured Data'!BJ40),"",'Measured Data'!BJ40)</f>
        <v/>
      </c>
      <c r="BK47" s="241" t="str">
        <f>IF(ISBLANK('Measured Data'!BK40),"",'Measured Data'!BK40)</f>
        <v/>
      </c>
      <c r="BL47" s="241" t="str">
        <f>IF(ISBLANK('Measured Data'!BL40),"",'Measured Data'!BL40)</f>
        <v/>
      </c>
      <c r="BM47" s="241" t="str">
        <f>IF(ISBLANK('Measured Data'!BM40),"",'Measured Data'!BM40)</f>
        <v/>
      </c>
      <c r="BN47" s="241" t="str">
        <f>IF(ISBLANK('In Process Calc.'!B40),"",ROUND('In Process Calc.'!B40,2))</f>
        <v/>
      </c>
      <c r="BO47" s="241" t="str">
        <f>IF(ISBLANK('In Process Calc.'!C40),"",ROUND('In Process Calc.'!C40,2))</f>
        <v/>
      </c>
      <c r="BP47" s="241" t="str">
        <f>IF(ISBLANK('In Process Calc.'!D40),"",'In Process Calc.'!D40)</f>
        <v/>
      </c>
      <c r="BQ47" s="241" t="str">
        <f>IF(ISBLANK('In Process Calc.'!E40),"",'In Process Calc.'!E40)</f>
        <v/>
      </c>
      <c r="BR47" s="241" t="str">
        <f>IF(ISBLANK('In Process Calc.'!G40),"",'In Process Calc.'!G40)</f>
        <v/>
      </c>
      <c r="BS47" s="241" t="str">
        <f>IF(ISBLANK('In Process Calc.'!I40),"",'In Process Calc.'!I40)</f>
        <v/>
      </c>
      <c r="BT47" s="241" t="str">
        <f>IF(ISBLANK('In Process Calc.'!J40),"",'In Process Calc.'!J40)</f>
        <v/>
      </c>
      <c r="BU47" s="241" t="str">
        <f>IF(ISBLANK('In Process Calc.'!K40),"",'In Process Calc.'!K40)</f>
        <v/>
      </c>
      <c r="BV47" s="246" t="str">
        <f>IF(ISBLANK('In Process Calc.'!L40),"",'In Process Calc.'!L40)</f>
        <v/>
      </c>
      <c r="BW47" s="246" t="str">
        <f>IF(ISBLANK('In Process Calc.'!M40),"",'In Process Calc.'!M40)</f>
        <v/>
      </c>
      <c r="BX47" s="246" t="str">
        <f>IF(ISBLANK('In Process Calc.'!N40),"",'In Process Calc.'!N40)</f>
        <v/>
      </c>
      <c r="BY47" s="246" t="str">
        <f>IF(ISBLANK('In Process Calc.'!O40),"",'In Process Calc.'!O40)</f>
        <v/>
      </c>
      <c r="BZ47" s="246" t="str">
        <f>IF(ISBLANK('In Process Calc.'!P40),"",'In Process Calc.'!P40)</f>
        <v/>
      </c>
      <c r="CA47" s="246" t="str">
        <f>IF(ISBLANK('In Process Calc.'!Q40),"",'In Process Calc.'!Q40)</f>
        <v/>
      </c>
      <c r="CB47" s="246" t="str">
        <f>IF(ISBLANK('In Process Calc.'!R40),"",'In Process Calc.'!R40)</f>
        <v/>
      </c>
      <c r="CC47" s="246" t="str">
        <f>IF(ISBLANK('In Process Calc.'!S40),"",'In Process Calc.'!S40)</f>
        <v/>
      </c>
      <c r="CD47" s="246" t="str">
        <f>IF(ISBLANK('In Process Calc.'!T40),"",'In Process Calc.'!T40)</f>
        <v/>
      </c>
      <c r="CE47" s="246" t="str">
        <f>IF(ISBLANK('In Process Calc.'!U40),"",'In Process Calc.'!U40)</f>
        <v/>
      </c>
      <c r="CF47" s="246" t="str">
        <f>IF(ISBLANK('In Process Calc.'!V40),"",'In Process Calc.'!V40)</f>
        <v/>
      </c>
      <c r="CG47" s="246" t="str">
        <f>IF(ISBLANK('In Process Calc.'!W40),"",'In Process Calc.'!W40)</f>
        <v/>
      </c>
      <c r="CH47" s="246" t="str">
        <f>IF(ISBLANK('In Process Calc.'!X40),"",'In Process Calc.'!X40)</f>
        <v/>
      </c>
      <c r="CI47" s="246" t="str">
        <f>IF(ISBLANK('In Process Calc.'!Y40),"",'In Process Calc.'!Y40)</f>
        <v/>
      </c>
      <c r="CJ47" s="246" t="str">
        <f>IF(ISBLANK('In Process Calc.'!Z40),"",'In Process Calc.'!Z40)</f>
        <v/>
      </c>
      <c r="CK47" s="246" t="str">
        <f>IF(ISBLANK('In Process Calc.'!AA40),"",'In Process Calc.'!AA40)</f>
        <v/>
      </c>
      <c r="CL47" s="246" t="str">
        <f>IF(ISBLANK('In Process Calc.'!AB40),"",'In Process Calc.'!AB40)</f>
        <v/>
      </c>
      <c r="CM47" s="246" t="str">
        <f>IF(ISBLANK('In Process Calc.'!AC40),"",'In Process Calc.'!AC40)</f>
        <v/>
      </c>
      <c r="CN47" s="246" t="str">
        <f>IF(ISBLANK('In Process Calc.'!AD40),"",'In Process Calc.'!AD40)</f>
        <v/>
      </c>
      <c r="CO47" s="246" t="str">
        <f>IF(ISBLANK('In Process Calc.'!AE40),"",'In Process Calc.'!AE40)</f>
        <v/>
      </c>
      <c r="CP47" s="246" t="str">
        <f>IF(ISBLANK('In Process Calc.'!AF40),"",'In Process Calc.'!AF40)</f>
        <v/>
      </c>
      <c r="CQ47" s="246" t="str">
        <f>IF(ISBLANK('In Process Calc.'!AG40),"",'In Process Calc.'!AG40)</f>
        <v/>
      </c>
      <c r="CR47" s="246" t="str">
        <f>IF(ISBLANK('In Process Calc.'!AH40),"",'In Process Calc.'!AH40)</f>
        <v/>
      </c>
      <c r="CS47" s="246" t="str">
        <f>IF(ISBLANK('In Process Calc.'!AI40),"",'In Process Calc.'!AI40)</f>
        <v/>
      </c>
      <c r="CT47" s="246" t="str">
        <f>IF(ISBLANK('In Process Calc.'!AJ40),"",'In Process Calc.'!AJ40)</f>
        <v/>
      </c>
      <c r="CU47" s="246" t="str">
        <f>IF(ISBLANK('In Process Calc.'!AK40),"",'In Process Calc.'!AK40)</f>
        <v/>
      </c>
      <c r="CV47" s="246" t="str">
        <f>IF(ISBLANK('In Process Calc.'!AL40),"",'In Process Calc.'!AL40)</f>
        <v/>
      </c>
      <c r="CW47" s="246" t="str">
        <f>IF(ISBLANK('In Process Calc.'!AM40),"",'In Process Calc.'!AM40)</f>
        <v/>
      </c>
      <c r="CX47" s="246" t="str">
        <f>IF(ISBLANK('In Process Calc.'!AN40),"",'In Process Calc.'!AN40)</f>
        <v/>
      </c>
      <c r="CY47" s="246" t="str">
        <f>IF(ISBLANK('In Process Calc.'!AO40),"",'In Process Calc.'!AO40)</f>
        <v/>
      </c>
      <c r="CZ47" s="246" t="str">
        <f>IF(ISBLANK('In Process Calc.'!AP40),"",'In Process Calc.'!AP40)</f>
        <v/>
      </c>
      <c r="DA47" s="246" t="str">
        <f>IF(ISBLANK('In Process Calc.'!AQ40),"",'In Process Calc.'!AQ40)</f>
        <v/>
      </c>
      <c r="DB47" s="246" t="str">
        <f>IF(ISBLANK('In Process Calc.'!AR40),"",'In Process Calc.'!AR40)</f>
        <v/>
      </c>
      <c r="DC47" s="246" t="str">
        <f>IF(ISBLANK('In Process Calc.'!AS40),"",'In Process Calc.'!AS40)</f>
        <v/>
      </c>
      <c r="DD47" s="246" t="str">
        <f>IF(ISBLANK('In Process Calc.'!AT40),"",'In Process Calc.'!AT40)</f>
        <v/>
      </c>
      <c r="DE47" s="246" t="str">
        <f>IF(ISBLANK('In Process Calc.'!AU40),"",'In Process Calc.'!AU40)</f>
        <v/>
      </c>
      <c r="DF47" s="246" t="str">
        <f>IF(ISBLANK('In Process Calc.'!AV40),"",'In Process Calc.'!AV40)</f>
        <v/>
      </c>
      <c r="DG47" s="246" t="str">
        <f>IF(ISBLANK('In Process Calc.'!AW40),"",'In Process Calc.'!AW40)</f>
        <v/>
      </c>
      <c r="DH47" s="246" t="str">
        <f>IF(ISBLANK('In Process Calc.'!AX40),"",'In Process Calc.'!AX40)</f>
        <v/>
      </c>
      <c r="DI47" s="246" t="str">
        <f>IF(ISBLANK('In Process Calc.'!AY40),"",'In Process Calc.'!AY40)</f>
        <v/>
      </c>
      <c r="DJ47" s="246" t="str">
        <f>IF(ISBLANK('In Process Calc.'!AZ40),"",'In Process Calc.'!AZ40)</f>
        <v/>
      </c>
      <c r="DK47" s="246" t="str">
        <f>IF(ISBLANK('In Process Calc.'!BA40),"",'In Process Calc.'!BA40)</f>
        <v/>
      </c>
      <c r="DL47" s="246" t="str">
        <f>IF(ISBLANK('In Process Calc.'!BB40),"",'In Process Calc.'!BB40)</f>
        <v/>
      </c>
      <c r="DM47" s="246" t="str">
        <f>IF(ISBLANK('In Process Calc.'!BC40),"",'In Process Calc.'!BC40)</f>
        <v/>
      </c>
      <c r="DN47" s="246" t="str">
        <f>IF(ISBLANK('In Process Calc.'!BD40),"",'In Process Calc.'!BD40)</f>
        <v/>
      </c>
      <c r="DO47" s="246" t="str">
        <f>IF(ISBLANK('In Process Calc.'!BE40),"",'In Process Calc.'!BE40)</f>
        <v/>
      </c>
      <c r="DP47" s="246" t="str">
        <f>IF(ISBLANK('In Process Calc.'!BF40),"",'In Process Calc.'!BF40)</f>
        <v/>
      </c>
      <c r="DQ47" s="246" t="str">
        <f>IF(ISBLANK('In Process Calc.'!BG40),"",'In Process Calc.'!BG40)</f>
        <v/>
      </c>
      <c r="DR47" s="246" t="str">
        <f>IF(ISBLANK('In Process Calc.'!BH40),"",'In Process Calc.'!BH40)</f>
        <v/>
      </c>
      <c r="DS47" s="246" t="str">
        <f>IF(ISBLANK('In Process Calc.'!BI40),"",'In Process Calc.'!BI40)</f>
        <v/>
      </c>
      <c r="DT47" s="246" t="str">
        <f>IF(ISBLANK('In Process Calc.'!BJ40),"",'In Process Calc.'!BJ40)</f>
        <v/>
      </c>
      <c r="DU47" s="246" t="str">
        <f>IF(ISBLANK('In Process Calc.'!BK40),"",'In Process Calc.'!BK40)</f>
        <v/>
      </c>
      <c r="DV47" s="246" t="str">
        <f>IF(ISBLANK('In Process Calc.'!BL40),"",'In Process Calc.'!BL40)</f>
        <v/>
      </c>
      <c r="DW47" s="246" t="str">
        <f>IF(ISBLANK('In Process Calc.'!BM40),"",'In Process Calc.'!BM40)</f>
        <v/>
      </c>
      <c r="DX47" s="246" t="str">
        <f>IF(ISBLANK('In Process Calc.'!BN40),"",'In Process Calc.'!BN40)</f>
        <v/>
      </c>
      <c r="DY47" s="246" t="str">
        <f>IF(ISBLANK('In Process Calc.'!BO40),"",'In Process Calc.'!BO40)</f>
        <v/>
      </c>
      <c r="DZ47" s="246" t="str">
        <f>IF(ISBLANK('In Process Calc.'!BP40),"",'In Process Calc.'!BP40)</f>
        <v/>
      </c>
      <c r="EA47" s="246" t="str">
        <f>IF(ISBLANK('In Process Calc.'!BQ40),"",'In Process Calc.'!BQ40)</f>
        <v/>
      </c>
      <c r="EB47" s="246" t="str">
        <f>IF(ISBLANK('In Process Calc.'!BR40),"",'In Process Calc.'!BR40)</f>
        <v/>
      </c>
      <c r="EC47" s="246" t="str">
        <f>IF(ISBLANK('In Process Calc.'!BS40),"",'In Process Calc.'!BS40)</f>
        <v/>
      </c>
      <c r="ED47" s="246" t="str">
        <f>IF(ISBLANK('In Process Calc.'!BT40),"",'In Process Calc.'!BT40)</f>
        <v/>
      </c>
      <c r="EE47" s="246" t="str">
        <f>IF(ISBLANK('In Process Calc.'!BU40),"",'In Process Calc.'!BU40)</f>
        <v/>
      </c>
      <c r="EF47" s="246" t="str">
        <f>IF(ISBLANK('In Process Calc.'!BV40),"",'In Process Calc.'!BV40)</f>
        <v/>
      </c>
      <c r="EG47" s="246" t="str">
        <f>IF(ISBLANK('In Process Calc.'!BW40),"",'In Process Calc.'!BW40)</f>
        <v/>
      </c>
      <c r="EH47" s="246" t="str">
        <f>IF(ISBLANK('In Process Calc.'!BX40),"",'In Process Calc.'!BX40)</f>
        <v/>
      </c>
      <c r="EI47" s="246" t="str">
        <f>IF(ISBLANK('In Process Calc.'!BY40),"",'In Process Calc.'!BY40)</f>
        <v/>
      </c>
      <c r="EJ47" s="246" t="str">
        <f>IF(ISBLANK('In Process Calc.'!BZ40),"",'In Process Calc.'!BZ40)</f>
        <v/>
      </c>
      <c r="EK47" s="246" t="str">
        <f>IF(ISBLANK('Post Process Calc.'!A47),"",'Post Process Calc.'!A47)</f>
        <v/>
      </c>
      <c r="EL47" s="246" t="str">
        <f>IF(ISBLANK('Post Process Calc.'!B47),"",'Post Process Calc.'!B47)</f>
        <v/>
      </c>
      <c r="EM47" s="246" t="str">
        <f>IF(ISBLANK('Post Process Calc.'!C47),"",'Post Process Calc.'!C47)</f>
        <v/>
      </c>
      <c r="EN47" s="246" t="str">
        <f>IF(ISBLANK('Post Process Calc.'!D47),"",'Post Process Calc.'!D47)</f>
        <v/>
      </c>
      <c r="EO47" s="246" t="str">
        <f>IF(ISBLANK('Post Process Calc.'!E47),"",'Post Process Calc.'!E47)</f>
        <v/>
      </c>
      <c r="EP47" s="246" t="str">
        <f>IF(ISBLANK('Post Process Calc.'!F47),"",'Post Process Calc.'!F47)</f>
        <v/>
      </c>
      <c r="EQ47" s="246" t="str">
        <f>IF(ISBLANK('Post Process Calc.'!G47),"",'Post Process Calc.'!G47)</f>
        <v/>
      </c>
      <c r="ER47" s="246" t="str">
        <f>IF(ISBLANK('Post Process Calc.'!H47),"",'Post Process Calc.'!H47)</f>
        <v/>
      </c>
      <c r="ES47" s="246" t="str">
        <f>IF(ISBLANK('Post Process Calc.'!I47),"",'Post Process Calc.'!I47)</f>
        <v/>
      </c>
      <c r="ET47" s="246" t="str">
        <f>IF(ISBLANK('Post Process Calc.'!J47),"",'Post Process Calc.'!J47)</f>
        <v/>
      </c>
      <c r="EU47" s="246" t="str">
        <f>IF(ISBLANK('Post Process Calc.'!K47),"",'Post Process Calc.'!K47)</f>
        <v/>
      </c>
      <c r="EV47" s="246" t="str">
        <f>IF(ISBLANK('Post Process Calc.'!L47),"",'Post Process Calc.'!L47)</f>
        <v/>
      </c>
      <c r="EW47" s="246" t="str">
        <f>IF(ISBLANK('Post Process Calc.'!M47),"",'Post Process Calc.'!M47)</f>
        <v/>
      </c>
      <c r="EX47" s="246" t="str">
        <f>IF(ISBLANK('Post Process Calc.'!N47),"",'Post Process Calc.'!N47)</f>
        <v/>
      </c>
      <c r="EY47" s="246" t="str">
        <f>IF(ISBLANK('Post Process Calc.'!O47),"",'Post Process Calc.'!O47)</f>
        <v/>
      </c>
      <c r="EZ47" s="246" t="str">
        <f>IF(ISBLANK('Post Process Calc.'!P47),"",'Post Process Calc.'!P47)</f>
        <v/>
      </c>
      <c r="FA47" s="246" t="str">
        <f>IF(ISBLANK('Post Process Calc.'!Q47),"",'Post Process Calc.'!Q47)</f>
        <v/>
      </c>
      <c r="FB47" s="246" t="str">
        <f>IF(ISBLANK('Post Process Calc.'!R47),"",'Post Process Calc.'!R47)</f>
        <v/>
      </c>
      <c r="FC47" s="246" t="str">
        <f>IF(ISBLANK('Post Process Calc.'!S47),"",'Post Process Calc.'!S47)</f>
        <v/>
      </c>
      <c r="FD47" s="246" t="str">
        <f>IF(ISBLANK('Post Process Calc.'!T47),"",'Post Process Calc.'!T47)</f>
        <v/>
      </c>
      <c r="FE47" s="246" t="str">
        <f>IF(ISBLANK('Post Process Calc.'!U47),"",'Post Process Calc.'!U47)</f>
        <v/>
      </c>
      <c r="FF47" s="246" t="str">
        <f>IF(ISBLANK('Post Process Calc.'!V47),"",'Post Process Calc.'!V47)</f>
        <v/>
      </c>
      <c r="FG47" s="246" t="str">
        <f>IF(ISBLANK('Post Process Calc.'!W47),"",'Post Process Calc.'!W47)</f>
        <v/>
      </c>
      <c r="FH47" s="246" t="str">
        <f>IF(ISBLANK('Post Process Calc.'!X47),"",'Post Process Calc.'!X47)</f>
        <v/>
      </c>
      <c r="FI47" s="246" t="str">
        <f>IF(ISBLANK('Post Process Calc.'!Y47),"",'Post Process Calc.'!Y47)</f>
        <v/>
      </c>
      <c r="FJ47" s="246" t="str">
        <f>IF(ISBLANK('Post Process Calc.'!Z47),"",'Post Process Calc.'!Z47)</f>
        <v/>
      </c>
      <c r="FK47" s="246" t="str">
        <f>IF(ISBLANK('Post Process Calc.'!AA47),"",'Post Process Calc.'!AA47)</f>
        <v/>
      </c>
      <c r="FL47" s="246" t="str">
        <f>IF(ISBLANK('Post Process Calc.'!AB47),"",'Post Process Calc.'!AB47)</f>
        <v/>
      </c>
      <c r="FM47" s="246" t="str">
        <f>IF(ISBLANK('Post Process Calc.'!AC47),"",'Post Process Calc.'!AC47)</f>
        <v/>
      </c>
      <c r="FN47" s="246" t="str">
        <f>IF(ISBLANK('Post Process Calc.'!AD47),"",'Post Process Calc.'!AD47)</f>
        <v/>
      </c>
      <c r="FO47" s="246" t="str">
        <f>IF(ISBLANK('Post Process Calc.'!AE47),"",'Post Process Calc.'!AE47)</f>
        <v/>
      </c>
      <c r="FP47" s="246" t="str">
        <f>IF(ISBLANK('Post Process Calc.'!AF47),"",'Post Process Calc.'!AF47)</f>
        <v/>
      </c>
      <c r="FQ47" s="246" t="str">
        <f>IF(ISBLANK('Post Process Calc.'!AG47),"",'Post Process Calc.'!AG47)</f>
        <v/>
      </c>
      <c r="FR47" s="246" t="str">
        <f>IF(ISBLANK('Post Process Calc.'!AH47),"",'Post Process Calc.'!AH47)</f>
        <v/>
      </c>
      <c r="FS47" s="246" t="str">
        <f>IF(ISBLANK('Post Process Calc.'!AI47),"",'Post Process Calc.'!AI47)</f>
        <v/>
      </c>
    </row>
    <row r="48" spans="1:175" x14ac:dyDescent="0.15">
      <c r="A48" s="241" t="str">
        <f>IF('Measured Data'!B41&lt;&gt;0,'Measured Data'!$B$1,"")</f>
        <v/>
      </c>
      <c r="B48" s="241" t="str">
        <f>IF(ISBLANK('Measured Data'!A41),"",'Measured Data'!A41)</f>
        <v/>
      </c>
      <c r="C48" s="248" t="str">
        <f>IF(ISBLANK('Measured Data'!B41),"",'Measured Data'!B41)</f>
        <v/>
      </c>
      <c r="D48" s="249" t="str">
        <f>IF(ISBLANK('Measured Data'!C41),"",'Measured Data'!C41)</f>
        <v/>
      </c>
      <c r="E48" s="241" t="str">
        <f>IF(ISBLANK('Measured Data'!D41),"",'Measured Data'!D41)</f>
        <v/>
      </c>
      <c r="F48" s="241" t="str">
        <f>IF(ISBLANK('Measured Data'!E41),"",'Measured Data'!E41)</f>
        <v/>
      </c>
      <c r="G48" s="241" t="str">
        <f>IF(ISBLANK('Measured Data'!G41),"",'Measured Data'!G41)</f>
        <v/>
      </c>
      <c r="H48" s="241" t="str">
        <f>IF(ISBLANK('Measured Data'!H41),"",'Measured Data'!H41)</f>
        <v/>
      </c>
      <c r="I48" s="241" t="str">
        <f>IF(ISBLANK('Measured Data'!I41),"",'Measured Data'!I41)</f>
        <v/>
      </c>
      <c r="J48" s="241" t="str">
        <f>IF(ISBLANK('Measured Data'!J41),"",'Measured Data'!J41)</f>
        <v/>
      </c>
      <c r="K48" s="241" t="str">
        <f>IF(ISBLANK('Measured Data'!K41),"",'Measured Data'!K41)</f>
        <v/>
      </c>
      <c r="L48" s="241" t="str">
        <f>IF(ISBLANK('Measured Data'!L41),"",'Measured Data'!L41)</f>
        <v/>
      </c>
      <c r="M48" s="241" t="str">
        <f>IF(ISBLANK('Measured Data'!M41),"",'Measured Data'!M41)</f>
        <v/>
      </c>
      <c r="N48" s="241" t="str">
        <f>IF(ISBLANK('Measured Data'!N41),"",'Measured Data'!N41)</f>
        <v/>
      </c>
      <c r="O48" s="241" t="str">
        <f>IF(ISBLANK('Measured Data'!O41),"",'Measured Data'!O41)</f>
        <v/>
      </c>
      <c r="P48" s="241" t="str">
        <f>IF(ISBLANK('Measured Data'!P41),"",'Measured Data'!P41)</f>
        <v/>
      </c>
      <c r="Q48" s="241" t="str">
        <f>IF(ISBLANK('Measured Data'!Q41),"",'Measured Data'!Q41)</f>
        <v/>
      </c>
      <c r="R48" s="241" t="str">
        <f>IF(ISBLANK('Measured Data'!R41),"",'Measured Data'!R41)</f>
        <v/>
      </c>
      <c r="S48" s="241" t="str">
        <f>IF(ISBLANK('Measured Data'!S41),"",'Measured Data'!S41)</f>
        <v/>
      </c>
      <c r="T48" s="241" t="str">
        <f>IF(ISBLANK('Measured Data'!T41),"",'Measured Data'!T41)</f>
        <v/>
      </c>
      <c r="U48" s="241" t="str">
        <f>IF(ISBLANK('Measured Data'!U41),"",'Measured Data'!U41)</f>
        <v/>
      </c>
      <c r="V48" s="241" t="str">
        <f>IF(ISBLANK('Measured Data'!V41),"",'Measured Data'!V41)</f>
        <v/>
      </c>
      <c r="W48" s="241" t="str">
        <f>IF(ISBLANK('Measured Data'!W41),"",'Measured Data'!W41)</f>
        <v/>
      </c>
      <c r="X48" s="241" t="str">
        <f>IF(ISBLANK('Measured Data'!X41),"",'Measured Data'!X41)</f>
        <v/>
      </c>
      <c r="Y48" s="241" t="str">
        <f>IF(ISBLANK('Measured Data'!Y41),"",'Measured Data'!Y41)</f>
        <v/>
      </c>
      <c r="Z48" s="241" t="str">
        <f>IF(ISBLANK('Measured Data'!Z41),"",'Measured Data'!Z41)</f>
        <v/>
      </c>
      <c r="AA48" s="241" t="str">
        <f>IF(ISBLANK('Measured Data'!AA41),"",'Measured Data'!AA41)</f>
        <v/>
      </c>
      <c r="AB48" s="241" t="str">
        <f>IF(ISBLANK('Measured Data'!AB41),"",'Measured Data'!AB41)</f>
        <v/>
      </c>
      <c r="AC48" s="241" t="str">
        <f>IF(ISBLANK('Measured Data'!AC41),"",'Measured Data'!AC41)</f>
        <v/>
      </c>
      <c r="AD48" s="241" t="str">
        <f>IF(ISBLANK('Measured Data'!AD41),"",'Measured Data'!AD41)</f>
        <v/>
      </c>
      <c r="AE48" s="241" t="str">
        <f>IF(ISBLANK('Measured Data'!AE41),"",'Measured Data'!AE41)</f>
        <v/>
      </c>
      <c r="AF48" s="241" t="str">
        <f>IF(ISBLANK('Measured Data'!AF41),"",'Measured Data'!AF41)</f>
        <v/>
      </c>
      <c r="AG48" s="241" t="str">
        <f>IF(ISBLANK('Measured Data'!AG41),"",'Measured Data'!AG41)</f>
        <v/>
      </c>
      <c r="AH48" s="241" t="str">
        <f>IF(ISBLANK('Measured Data'!AH41),"",'Measured Data'!AH41)</f>
        <v/>
      </c>
      <c r="AI48" s="241" t="str">
        <f>IF(ISBLANK('Measured Data'!AI41),"",'Measured Data'!AI41)</f>
        <v/>
      </c>
      <c r="AJ48" s="241" t="str">
        <f>IF(ISBLANK('Measured Data'!AJ41),"",'Measured Data'!AJ41)</f>
        <v/>
      </c>
      <c r="AK48" s="241" t="str">
        <f>IF(ISBLANK('Measured Data'!AK41),"",'Measured Data'!AK41)</f>
        <v/>
      </c>
      <c r="AL48" s="241" t="str">
        <f>IF(ISBLANK('Measured Data'!AL41),"",'Measured Data'!AL41)</f>
        <v/>
      </c>
      <c r="AM48" s="241" t="str">
        <f>IF(ISBLANK('Measured Data'!AM41),"",'Measured Data'!AM41)</f>
        <v/>
      </c>
      <c r="AN48" s="241" t="str">
        <f>IF(ISBLANK('Measured Data'!AN41),"",'Measured Data'!AN41)</f>
        <v/>
      </c>
      <c r="AO48" s="241" t="str">
        <f>IF(ISBLANK('Measured Data'!AO41),"",'Measured Data'!AO41)</f>
        <v/>
      </c>
      <c r="AP48" s="241" t="str">
        <f>IF(ISBLANK('Measured Data'!AP41),"",'Measured Data'!AP41)</f>
        <v/>
      </c>
      <c r="AQ48" s="241" t="str">
        <f>IF(ISBLANK('Measured Data'!AQ41),"",'Measured Data'!AQ41)</f>
        <v/>
      </c>
      <c r="AR48" s="241" t="str">
        <f>IF(ISBLANK('Measured Data'!AR41),"",'Measured Data'!AR41)</f>
        <v/>
      </c>
      <c r="AS48" s="241" t="str">
        <f>IF(ISBLANK('Measured Data'!AS41),"",'Measured Data'!AS41)</f>
        <v/>
      </c>
      <c r="AT48" s="241" t="str">
        <f>IF(ISBLANK('Measured Data'!AT41),"",'Measured Data'!AT41)</f>
        <v/>
      </c>
      <c r="AU48" s="241" t="str">
        <f>IF(ISBLANK('Measured Data'!AU41),"",'Measured Data'!AU41)</f>
        <v/>
      </c>
      <c r="AV48" s="241" t="str">
        <f>IF(ISBLANK('Measured Data'!AV41),"",'Measured Data'!AV41)</f>
        <v/>
      </c>
      <c r="AW48" s="241" t="str">
        <f>IF(ISBLANK('Measured Data'!AW41),"",'Measured Data'!AW41)</f>
        <v/>
      </c>
      <c r="AX48" s="241" t="str">
        <f>IF(ISBLANK('Measured Data'!AX41),"",'Measured Data'!AX41)</f>
        <v/>
      </c>
      <c r="AY48" s="241" t="str">
        <f>IF(ISBLANK('Measured Data'!AY41),"",'Measured Data'!AY41)</f>
        <v/>
      </c>
      <c r="AZ48" s="241" t="str">
        <f>IF(ISBLANK('Measured Data'!AZ41),"",'Measured Data'!AZ41)</f>
        <v/>
      </c>
      <c r="BA48" s="241" t="str">
        <f>IF(ISBLANK('Measured Data'!BA41),"",'Measured Data'!BA41)</f>
        <v/>
      </c>
      <c r="BB48" s="241" t="str">
        <f>IF(ISBLANK('Measured Data'!BB41),"",'Measured Data'!BB41)</f>
        <v/>
      </c>
      <c r="BC48" s="241" t="str">
        <f>IF(ISBLANK('Measured Data'!BC41),"",'Measured Data'!BC41)</f>
        <v/>
      </c>
      <c r="BD48" s="241" t="str">
        <f>IF(ISBLANK('Measured Data'!BD41),"",'Measured Data'!BD41)</f>
        <v/>
      </c>
      <c r="BE48" s="241" t="str">
        <f>IF(ISBLANK('Measured Data'!BE41),"",'Measured Data'!BE41)</f>
        <v/>
      </c>
      <c r="BF48" s="241" t="str">
        <f>IF(ISBLANK('Measured Data'!BF41),"",'Measured Data'!BF41)</f>
        <v/>
      </c>
      <c r="BG48" s="241" t="str">
        <f>IF(ISBLANK('Measured Data'!BG41),"",'Measured Data'!BG41)</f>
        <v/>
      </c>
      <c r="BH48" s="241" t="str">
        <f>IF(ISBLANK('Measured Data'!BH41),"",'Measured Data'!BH41)</f>
        <v/>
      </c>
      <c r="BI48" s="241" t="str">
        <f>IF(ISBLANK('Measured Data'!BI41),"",'Measured Data'!BI41)</f>
        <v/>
      </c>
      <c r="BJ48" s="241" t="str">
        <f>IF(ISBLANK('Measured Data'!BJ41),"",'Measured Data'!BJ41)</f>
        <v/>
      </c>
      <c r="BK48" s="241" t="str">
        <f>IF(ISBLANK('Measured Data'!BK41),"",'Measured Data'!BK41)</f>
        <v/>
      </c>
      <c r="BL48" s="241" t="str">
        <f>IF(ISBLANK('Measured Data'!BL41),"",'Measured Data'!BL41)</f>
        <v/>
      </c>
      <c r="BM48" s="241" t="str">
        <f>IF(ISBLANK('Measured Data'!BM41),"",'Measured Data'!BM41)</f>
        <v/>
      </c>
      <c r="BN48" s="241" t="str">
        <f>IF(ISBLANK('In Process Calc.'!B41),"",ROUND('In Process Calc.'!B41,2))</f>
        <v/>
      </c>
      <c r="BO48" s="241" t="str">
        <f>IF(ISBLANK('In Process Calc.'!C41),"",ROUND('In Process Calc.'!C41,2))</f>
        <v/>
      </c>
      <c r="BP48" s="241" t="str">
        <f>IF(ISBLANK('In Process Calc.'!D41),"",'In Process Calc.'!D41)</f>
        <v/>
      </c>
      <c r="BQ48" s="241" t="str">
        <f>IF(ISBLANK('In Process Calc.'!E41),"",'In Process Calc.'!E41)</f>
        <v/>
      </c>
      <c r="BR48" s="241" t="str">
        <f>IF(ISBLANK('In Process Calc.'!G41),"",'In Process Calc.'!G41)</f>
        <v/>
      </c>
      <c r="BS48" s="241" t="str">
        <f>IF(ISBLANK('In Process Calc.'!I41),"",'In Process Calc.'!I41)</f>
        <v/>
      </c>
      <c r="BT48" s="241" t="str">
        <f>IF(ISBLANK('In Process Calc.'!J41),"",'In Process Calc.'!J41)</f>
        <v/>
      </c>
      <c r="BU48" s="241" t="str">
        <f>IF(ISBLANK('In Process Calc.'!K41),"",'In Process Calc.'!K41)</f>
        <v/>
      </c>
      <c r="BV48" s="246" t="str">
        <f>IF(ISBLANK('In Process Calc.'!L41),"",'In Process Calc.'!L41)</f>
        <v/>
      </c>
      <c r="BW48" s="246" t="str">
        <f>IF(ISBLANK('In Process Calc.'!M41),"",'In Process Calc.'!M41)</f>
        <v/>
      </c>
      <c r="BX48" s="246" t="str">
        <f>IF(ISBLANK('In Process Calc.'!N41),"",'In Process Calc.'!N41)</f>
        <v/>
      </c>
      <c r="BY48" s="246" t="str">
        <f>IF(ISBLANK('In Process Calc.'!O41),"",'In Process Calc.'!O41)</f>
        <v/>
      </c>
      <c r="BZ48" s="246" t="str">
        <f>IF(ISBLANK('In Process Calc.'!P41),"",'In Process Calc.'!P41)</f>
        <v/>
      </c>
      <c r="CA48" s="246" t="str">
        <f>IF(ISBLANK('In Process Calc.'!Q41),"",'In Process Calc.'!Q41)</f>
        <v/>
      </c>
      <c r="CB48" s="246" t="str">
        <f>IF(ISBLANK('In Process Calc.'!R41),"",'In Process Calc.'!R41)</f>
        <v/>
      </c>
      <c r="CC48" s="246" t="str">
        <f>IF(ISBLANK('In Process Calc.'!S41),"",'In Process Calc.'!S41)</f>
        <v/>
      </c>
      <c r="CD48" s="246" t="str">
        <f>IF(ISBLANK('In Process Calc.'!T41),"",'In Process Calc.'!T41)</f>
        <v/>
      </c>
      <c r="CE48" s="246" t="str">
        <f>IF(ISBLANK('In Process Calc.'!U41),"",'In Process Calc.'!U41)</f>
        <v/>
      </c>
      <c r="CF48" s="246" t="str">
        <f>IF(ISBLANK('In Process Calc.'!V41),"",'In Process Calc.'!V41)</f>
        <v/>
      </c>
      <c r="CG48" s="246" t="str">
        <f>IF(ISBLANK('In Process Calc.'!W41),"",'In Process Calc.'!W41)</f>
        <v/>
      </c>
      <c r="CH48" s="246" t="str">
        <f>IF(ISBLANK('In Process Calc.'!X41),"",'In Process Calc.'!X41)</f>
        <v/>
      </c>
      <c r="CI48" s="246" t="str">
        <f>IF(ISBLANK('In Process Calc.'!Y41),"",'In Process Calc.'!Y41)</f>
        <v/>
      </c>
      <c r="CJ48" s="246" t="str">
        <f>IF(ISBLANK('In Process Calc.'!Z41),"",'In Process Calc.'!Z41)</f>
        <v/>
      </c>
      <c r="CK48" s="246" t="str">
        <f>IF(ISBLANK('In Process Calc.'!AA41),"",'In Process Calc.'!AA41)</f>
        <v/>
      </c>
      <c r="CL48" s="246" t="str">
        <f>IF(ISBLANK('In Process Calc.'!AB41),"",'In Process Calc.'!AB41)</f>
        <v/>
      </c>
      <c r="CM48" s="246" t="str">
        <f>IF(ISBLANK('In Process Calc.'!AC41),"",'In Process Calc.'!AC41)</f>
        <v/>
      </c>
      <c r="CN48" s="246" t="str">
        <f>IF(ISBLANK('In Process Calc.'!AD41),"",'In Process Calc.'!AD41)</f>
        <v/>
      </c>
      <c r="CO48" s="246" t="str">
        <f>IF(ISBLANK('In Process Calc.'!AE41),"",'In Process Calc.'!AE41)</f>
        <v/>
      </c>
      <c r="CP48" s="246" t="str">
        <f>IF(ISBLANK('In Process Calc.'!AF41),"",'In Process Calc.'!AF41)</f>
        <v/>
      </c>
      <c r="CQ48" s="246" t="str">
        <f>IF(ISBLANK('In Process Calc.'!AG41),"",'In Process Calc.'!AG41)</f>
        <v/>
      </c>
      <c r="CR48" s="246" t="str">
        <f>IF(ISBLANK('In Process Calc.'!AH41),"",'In Process Calc.'!AH41)</f>
        <v/>
      </c>
      <c r="CS48" s="246" t="str">
        <f>IF(ISBLANK('In Process Calc.'!AI41),"",'In Process Calc.'!AI41)</f>
        <v/>
      </c>
      <c r="CT48" s="246" t="str">
        <f>IF(ISBLANK('In Process Calc.'!AJ41),"",'In Process Calc.'!AJ41)</f>
        <v/>
      </c>
      <c r="CU48" s="246" t="str">
        <f>IF(ISBLANK('In Process Calc.'!AK41),"",'In Process Calc.'!AK41)</f>
        <v/>
      </c>
      <c r="CV48" s="246" t="str">
        <f>IF(ISBLANK('In Process Calc.'!AL41),"",'In Process Calc.'!AL41)</f>
        <v/>
      </c>
      <c r="CW48" s="246" t="str">
        <f>IF(ISBLANK('In Process Calc.'!AM41),"",'In Process Calc.'!AM41)</f>
        <v/>
      </c>
      <c r="CX48" s="246" t="str">
        <f>IF(ISBLANK('In Process Calc.'!AN41),"",'In Process Calc.'!AN41)</f>
        <v/>
      </c>
      <c r="CY48" s="246" t="str">
        <f>IF(ISBLANK('In Process Calc.'!AO41),"",'In Process Calc.'!AO41)</f>
        <v/>
      </c>
      <c r="CZ48" s="246" t="str">
        <f>IF(ISBLANK('In Process Calc.'!AP41),"",'In Process Calc.'!AP41)</f>
        <v/>
      </c>
      <c r="DA48" s="246" t="str">
        <f>IF(ISBLANK('In Process Calc.'!AQ41),"",'In Process Calc.'!AQ41)</f>
        <v/>
      </c>
      <c r="DB48" s="246" t="str">
        <f>IF(ISBLANK('In Process Calc.'!AR41),"",'In Process Calc.'!AR41)</f>
        <v/>
      </c>
      <c r="DC48" s="246" t="str">
        <f>IF(ISBLANK('In Process Calc.'!AS41),"",'In Process Calc.'!AS41)</f>
        <v/>
      </c>
      <c r="DD48" s="246" t="str">
        <f>IF(ISBLANK('In Process Calc.'!AT41),"",'In Process Calc.'!AT41)</f>
        <v/>
      </c>
      <c r="DE48" s="246" t="str">
        <f>IF(ISBLANK('In Process Calc.'!AU41),"",'In Process Calc.'!AU41)</f>
        <v/>
      </c>
      <c r="DF48" s="246" t="str">
        <f>IF(ISBLANK('In Process Calc.'!AV41),"",'In Process Calc.'!AV41)</f>
        <v/>
      </c>
      <c r="DG48" s="246" t="str">
        <f>IF(ISBLANK('In Process Calc.'!AW41),"",'In Process Calc.'!AW41)</f>
        <v/>
      </c>
      <c r="DH48" s="246" t="str">
        <f>IF(ISBLANK('In Process Calc.'!AX41),"",'In Process Calc.'!AX41)</f>
        <v/>
      </c>
      <c r="DI48" s="246" t="str">
        <f>IF(ISBLANK('In Process Calc.'!AY41),"",'In Process Calc.'!AY41)</f>
        <v/>
      </c>
      <c r="DJ48" s="246" t="str">
        <f>IF(ISBLANK('In Process Calc.'!AZ41),"",'In Process Calc.'!AZ41)</f>
        <v/>
      </c>
      <c r="DK48" s="246" t="str">
        <f>IF(ISBLANK('In Process Calc.'!BA41),"",'In Process Calc.'!BA41)</f>
        <v/>
      </c>
      <c r="DL48" s="246" t="str">
        <f>IF(ISBLANK('In Process Calc.'!BB41),"",'In Process Calc.'!BB41)</f>
        <v/>
      </c>
      <c r="DM48" s="246" t="str">
        <f>IF(ISBLANK('In Process Calc.'!BC41),"",'In Process Calc.'!BC41)</f>
        <v/>
      </c>
      <c r="DN48" s="246" t="str">
        <f>IF(ISBLANK('In Process Calc.'!BD41),"",'In Process Calc.'!BD41)</f>
        <v/>
      </c>
      <c r="DO48" s="246" t="str">
        <f>IF(ISBLANK('In Process Calc.'!BE41),"",'In Process Calc.'!BE41)</f>
        <v/>
      </c>
      <c r="DP48" s="246" t="str">
        <f>IF(ISBLANK('In Process Calc.'!BF41),"",'In Process Calc.'!BF41)</f>
        <v/>
      </c>
      <c r="DQ48" s="246" t="str">
        <f>IF(ISBLANK('In Process Calc.'!BG41),"",'In Process Calc.'!BG41)</f>
        <v/>
      </c>
      <c r="DR48" s="246" t="str">
        <f>IF(ISBLANK('In Process Calc.'!BH41),"",'In Process Calc.'!BH41)</f>
        <v/>
      </c>
      <c r="DS48" s="246" t="str">
        <f>IF(ISBLANK('In Process Calc.'!BI41),"",'In Process Calc.'!BI41)</f>
        <v/>
      </c>
      <c r="DT48" s="246" t="str">
        <f>IF(ISBLANK('In Process Calc.'!BJ41),"",'In Process Calc.'!BJ41)</f>
        <v/>
      </c>
      <c r="DU48" s="246" t="str">
        <f>IF(ISBLANK('In Process Calc.'!BK41),"",'In Process Calc.'!BK41)</f>
        <v/>
      </c>
      <c r="DV48" s="246" t="str">
        <f>IF(ISBLANK('In Process Calc.'!BL41),"",'In Process Calc.'!BL41)</f>
        <v/>
      </c>
      <c r="DW48" s="246" t="str">
        <f>IF(ISBLANK('In Process Calc.'!BM41),"",'In Process Calc.'!BM41)</f>
        <v/>
      </c>
      <c r="DX48" s="246" t="str">
        <f>IF(ISBLANK('In Process Calc.'!BN41),"",'In Process Calc.'!BN41)</f>
        <v/>
      </c>
      <c r="DY48" s="246" t="str">
        <f>IF(ISBLANK('In Process Calc.'!BO41),"",'In Process Calc.'!BO41)</f>
        <v/>
      </c>
      <c r="DZ48" s="246" t="str">
        <f>IF(ISBLANK('In Process Calc.'!BP41),"",'In Process Calc.'!BP41)</f>
        <v/>
      </c>
      <c r="EA48" s="246" t="str">
        <f>IF(ISBLANK('In Process Calc.'!BQ41),"",'In Process Calc.'!BQ41)</f>
        <v/>
      </c>
      <c r="EB48" s="246" t="str">
        <f>IF(ISBLANK('In Process Calc.'!BR41),"",'In Process Calc.'!BR41)</f>
        <v/>
      </c>
      <c r="EC48" s="246" t="str">
        <f>IF(ISBLANK('In Process Calc.'!BS41),"",'In Process Calc.'!BS41)</f>
        <v/>
      </c>
      <c r="ED48" s="246" t="str">
        <f>IF(ISBLANK('In Process Calc.'!BT41),"",'In Process Calc.'!BT41)</f>
        <v/>
      </c>
      <c r="EE48" s="246" t="str">
        <f>IF(ISBLANK('In Process Calc.'!BU41),"",'In Process Calc.'!BU41)</f>
        <v/>
      </c>
      <c r="EF48" s="246" t="str">
        <f>IF(ISBLANK('In Process Calc.'!BV41),"",'In Process Calc.'!BV41)</f>
        <v/>
      </c>
      <c r="EG48" s="246" t="str">
        <f>IF(ISBLANK('In Process Calc.'!BW41),"",'In Process Calc.'!BW41)</f>
        <v/>
      </c>
      <c r="EH48" s="246" t="str">
        <f>IF(ISBLANK('In Process Calc.'!BX41),"",'In Process Calc.'!BX41)</f>
        <v/>
      </c>
      <c r="EI48" s="246" t="str">
        <f>IF(ISBLANK('In Process Calc.'!BY41),"",'In Process Calc.'!BY41)</f>
        <v/>
      </c>
      <c r="EJ48" s="246" t="str">
        <f>IF(ISBLANK('In Process Calc.'!BZ41),"",'In Process Calc.'!BZ41)</f>
        <v/>
      </c>
      <c r="EK48" s="246" t="str">
        <f>IF(ISBLANK('Post Process Calc.'!A48),"",'Post Process Calc.'!A48)</f>
        <v/>
      </c>
      <c r="EL48" s="246" t="str">
        <f>IF(ISBLANK('Post Process Calc.'!B48),"",'Post Process Calc.'!B48)</f>
        <v/>
      </c>
      <c r="EM48" s="246" t="str">
        <f>IF(ISBLANK('Post Process Calc.'!C48),"",'Post Process Calc.'!C48)</f>
        <v/>
      </c>
      <c r="EN48" s="246" t="str">
        <f>IF(ISBLANK('Post Process Calc.'!D48),"",'Post Process Calc.'!D48)</f>
        <v/>
      </c>
      <c r="EO48" s="246" t="str">
        <f>IF(ISBLANK('Post Process Calc.'!E48),"",'Post Process Calc.'!E48)</f>
        <v/>
      </c>
      <c r="EP48" s="246" t="str">
        <f>IF(ISBLANK('Post Process Calc.'!F48),"",'Post Process Calc.'!F48)</f>
        <v/>
      </c>
      <c r="EQ48" s="246" t="str">
        <f>IF(ISBLANK('Post Process Calc.'!G48),"",'Post Process Calc.'!G48)</f>
        <v/>
      </c>
      <c r="ER48" s="246" t="str">
        <f>IF(ISBLANK('Post Process Calc.'!H48),"",'Post Process Calc.'!H48)</f>
        <v/>
      </c>
      <c r="ES48" s="246" t="str">
        <f>IF(ISBLANK('Post Process Calc.'!I48),"",'Post Process Calc.'!I48)</f>
        <v/>
      </c>
      <c r="ET48" s="246" t="str">
        <f>IF(ISBLANK('Post Process Calc.'!J48),"",'Post Process Calc.'!J48)</f>
        <v/>
      </c>
      <c r="EU48" s="246" t="str">
        <f>IF(ISBLANK('Post Process Calc.'!K48),"",'Post Process Calc.'!K48)</f>
        <v/>
      </c>
      <c r="EV48" s="246" t="str">
        <f>IF(ISBLANK('Post Process Calc.'!L48),"",'Post Process Calc.'!L48)</f>
        <v/>
      </c>
      <c r="EW48" s="246" t="str">
        <f>IF(ISBLANK('Post Process Calc.'!M48),"",'Post Process Calc.'!M48)</f>
        <v/>
      </c>
      <c r="EX48" s="246" t="str">
        <f>IF(ISBLANK('Post Process Calc.'!N48),"",'Post Process Calc.'!N48)</f>
        <v/>
      </c>
      <c r="EY48" s="246" t="str">
        <f>IF(ISBLANK('Post Process Calc.'!O48),"",'Post Process Calc.'!O48)</f>
        <v/>
      </c>
      <c r="EZ48" s="246" t="str">
        <f>IF(ISBLANK('Post Process Calc.'!P48),"",'Post Process Calc.'!P48)</f>
        <v/>
      </c>
      <c r="FA48" s="246" t="str">
        <f>IF(ISBLANK('Post Process Calc.'!Q48),"",'Post Process Calc.'!Q48)</f>
        <v/>
      </c>
      <c r="FB48" s="246" t="str">
        <f>IF(ISBLANK('Post Process Calc.'!R48),"",'Post Process Calc.'!R48)</f>
        <v/>
      </c>
      <c r="FC48" s="246" t="str">
        <f>IF(ISBLANK('Post Process Calc.'!S48),"",'Post Process Calc.'!S48)</f>
        <v/>
      </c>
      <c r="FD48" s="246" t="str">
        <f>IF(ISBLANK('Post Process Calc.'!T48),"",'Post Process Calc.'!T48)</f>
        <v/>
      </c>
      <c r="FE48" s="246" t="str">
        <f>IF(ISBLANK('Post Process Calc.'!U48),"",'Post Process Calc.'!U48)</f>
        <v/>
      </c>
      <c r="FF48" s="246" t="str">
        <f>IF(ISBLANK('Post Process Calc.'!V48),"",'Post Process Calc.'!V48)</f>
        <v/>
      </c>
      <c r="FG48" s="246" t="str">
        <f>IF(ISBLANK('Post Process Calc.'!W48),"",'Post Process Calc.'!W48)</f>
        <v/>
      </c>
      <c r="FH48" s="246" t="str">
        <f>IF(ISBLANK('Post Process Calc.'!X48),"",'Post Process Calc.'!X48)</f>
        <v/>
      </c>
      <c r="FI48" s="246" t="str">
        <f>IF(ISBLANK('Post Process Calc.'!Y48),"",'Post Process Calc.'!Y48)</f>
        <v/>
      </c>
      <c r="FJ48" s="246" t="str">
        <f>IF(ISBLANK('Post Process Calc.'!Z48),"",'Post Process Calc.'!Z48)</f>
        <v/>
      </c>
      <c r="FK48" s="246" t="str">
        <f>IF(ISBLANK('Post Process Calc.'!AA48),"",'Post Process Calc.'!AA48)</f>
        <v/>
      </c>
      <c r="FL48" s="246" t="str">
        <f>IF(ISBLANK('Post Process Calc.'!AB48),"",'Post Process Calc.'!AB48)</f>
        <v/>
      </c>
      <c r="FM48" s="246" t="str">
        <f>IF(ISBLANK('Post Process Calc.'!AC48),"",'Post Process Calc.'!AC48)</f>
        <v/>
      </c>
      <c r="FN48" s="246" t="str">
        <f>IF(ISBLANK('Post Process Calc.'!AD48),"",'Post Process Calc.'!AD48)</f>
        <v/>
      </c>
      <c r="FO48" s="246" t="str">
        <f>IF(ISBLANK('Post Process Calc.'!AE48),"",'Post Process Calc.'!AE48)</f>
        <v/>
      </c>
      <c r="FP48" s="246" t="str">
        <f>IF(ISBLANK('Post Process Calc.'!AF48),"",'Post Process Calc.'!AF48)</f>
        <v/>
      </c>
      <c r="FQ48" s="246" t="str">
        <f>IF(ISBLANK('Post Process Calc.'!AG48),"",'Post Process Calc.'!AG48)</f>
        <v/>
      </c>
      <c r="FR48" s="246" t="str">
        <f>IF(ISBLANK('Post Process Calc.'!AH48),"",'Post Process Calc.'!AH48)</f>
        <v/>
      </c>
      <c r="FS48" s="246" t="str">
        <f>IF(ISBLANK('Post Process Calc.'!AI48),"",'Post Process Calc.'!AI48)</f>
        <v/>
      </c>
    </row>
    <row r="49" spans="1:175" x14ac:dyDescent="0.15">
      <c r="A49" s="241" t="str">
        <f>IF('Measured Data'!B42&lt;&gt;0,'Measured Data'!$B$1,"")</f>
        <v/>
      </c>
      <c r="B49" s="241" t="str">
        <f>IF(ISBLANK('Measured Data'!A42),"",'Measured Data'!A42)</f>
        <v/>
      </c>
      <c r="C49" s="248" t="str">
        <f>IF(ISBLANK('Measured Data'!B42),"",'Measured Data'!B42)</f>
        <v/>
      </c>
      <c r="D49" s="249" t="str">
        <f>IF(ISBLANK('Measured Data'!C42),"",'Measured Data'!C42)</f>
        <v/>
      </c>
      <c r="E49" s="241" t="str">
        <f>IF(ISBLANK('Measured Data'!D42),"",'Measured Data'!D42)</f>
        <v/>
      </c>
      <c r="F49" s="241" t="str">
        <f>IF(ISBLANK('Measured Data'!E42),"",'Measured Data'!E42)</f>
        <v/>
      </c>
      <c r="G49" s="241" t="str">
        <f>IF(ISBLANK('Measured Data'!G42),"",'Measured Data'!G42)</f>
        <v/>
      </c>
      <c r="H49" s="241" t="str">
        <f>IF(ISBLANK('Measured Data'!H42),"",'Measured Data'!H42)</f>
        <v/>
      </c>
      <c r="I49" s="241" t="str">
        <f>IF(ISBLANK('Measured Data'!I42),"",'Measured Data'!I42)</f>
        <v/>
      </c>
      <c r="J49" s="241" t="str">
        <f>IF(ISBLANK('Measured Data'!J42),"",'Measured Data'!J42)</f>
        <v/>
      </c>
      <c r="K49" s="241" t="str">
        <f>IF(ISBLANK('Measured Data'!K42),"",'Measured Data'!K42)</f>
        <v/>
      </c>
      <c r="L49" s="241" t="str">
        <f>IF(ISBLANK('Measured Data'!L42),"",'Measured Data'!L42)</f>
        <v/>
      </c>
      <c r="M49" s="241" t="str">
        <f>IF(ISBLANK('Measured Data'!M42),"",'Measured Data'!M42)</f>
        <v/>
      </c>
      <c r="N49" s="241" t="str">
        <f>IF(ISBLANK('Measured Data'!N42),"",'Measured Data'!N42)</f>
        <v/>
      </c>
      <c r="O49" s="241" t="str">
        <f>IF(ISBLANK('Measured Data'!O42),"",'Measured Data'!O42)</f>
        <v/>
      </c>
      <c r="P49" s="241" t="str">
        <f>IF(ISBLANK('Measured Data'!P42),"",'Measured Data'!P42)</f>
        <v/>
      </c>
      <c r="Q49" s="241" t="str">
        <f>IF(ISBLANK('Measured Data'!Q42),"",'Measured Data'!Q42)</f>
        <v/>
      </c>
      <c r="R49" s="241" t="str">
        <f>IF(ISBLANK('Measured Data'!R42),"",'Measured Data'!R42)</f>
        <v/>
      </c>
      <c r="S49" s="241" t="str">
        <f>IF(ISBLANK('Measured Data'!S42),"",'Measured Data'!S42)</f>
        <v/>
      </c>
      <c r="T49" s="241" t="str">
        <f>IF(ISBLANK('Measured Data'!T42),"",'Measured Data'!T42)</f>
        <v/>
      </c>
      <c r="U49" s="241" t="str">
        <f>IF(ISBLANK('Measured Data'!U42),"",'Measured Data'!U42)</f>
        <v/>
      </c>
      <c r="V49" s="241" t="str">
        <f>IF(ISBLANK('Measured Data'!V42),"",'Measured Data'!V42)</f>
        <v/>
      </c>
      <c r="W49" s="241" t="str">
        <f>IF(ISBLANK('Measured Data'!W42),"",'Measured Data'!W42)</f>
        <v/>
      </c>
      <c r="X49" s="241" t="str">
        <f>IF(ISBLANK('Measured Data'!X42),"",'Measured Data'!X42)</f>
        <v/>
      </c>
      <c r="Y49" s="241" t="str">
        <f>IF(ISBLANK('Measured Data'!Y42),"",'Measured Data'!Y42)</f>
        <v/>
      </c>
      <c r="Z49" s="241" t="str">
        <f>IF(ISBLANK('Measured Data'!Z42),"",'Measured Data'!Z42)</f>
        <v/>
      </c>
      <c r="AA49" s="241" t="str">
        <f>IF(ISBLANK('Measured Data'!AA42),"",'Measured Data'!AA42)</f>
        <v/>
      </c>
      <c r="AB49" s="241" t="str">
        <f>IF(ISBLANK('Measured Data'!AB42),"",'Measured Data'!AB42)</f>
        <v/>
      </c>
      <c r="AC49" s="241" t="str">
        <f>IF(ISBLANK('Measured Data'!AC42),"",'Measured Data'!AC42)</f>
        <v/>
      </c>
      <c r="AD49" s="241" t="str">
        <f>IF(ISBLANK('Measured Data'!AD42),"",'Measured Data'!AD42)</f>
        <v/>
      </c>
      <c r="AE49" s="241" t="str">
        <f>IF(ISBLANK('Measured Data'!AE42),"",'Measured Data'!AE42)</f>
        <v/>
      </c>
      <c r="AF49" s="241" t="str">
        <f>IF(ISBLANK('Measured Data'!AF42),"",'Measured Data'!AF42)</f>
        <v/>
      </c>
      <c r="AG49" s="241" t="str">
        <f>IF(ISBLANK('Measured Data'!AG42),"",'Measured Data'!AG42)</f>
        <v/>
      </c>
      <c r="AH49" s="241" t="str">
        <f>IF(ISBLANK('Measured Data'!AH42),"",'Measured Data'!AH42)</f>
        <v/>
      </c>
      <c r="AI49" s="241" t="str">
        <f>IF(ISBLANK('Measured Data'!AI42),"",'Measured Data'!AI42)</f>
        <v/>
      </c>
      <c r="AJ49" s="241" t="str">
        <f>IF(ISBLANK('Measured Data'!AJ42),"",'Measured Data'!AJ42)</f>
        <v/>
      </c>
      <c r="AK49" s="241" t="str">
        <f>IF(ISBLANK('Measured Data'!AK42),"",'Measured Data'!AK42)</f>
        <v/>
      </c>
      <c r="AL49" s="241" t="str">
        <f>IF(ISBLANK('Measured Data'!AL42),"",'Measured Data'!AL42)</f>
        <v/>
      </c>
      <c r="AM49" s="241" t="str">
        <f>IF(ISBLANK('Measured Data'!AM42),"",'Measured Data'!AM42)</f>
        <v/>
      </c>
      <c r="AN49" s="241" t="str">
        <f>IF(ISBLANK('Measured Data'!AN42),"",'Measured Data'!AN42)</f>
        <v/>
      </c>
      <c r="AO49" s="241" t="str">
        <f>IF(ISBLANK('Measured Data'!AO42),"",'Measured Data'!AO42)</f>
        <v/>
      </c>
      <c r="AP49" s="241" t="str">
        <f>IF(ISBLANK('Measured Data'!AP42),"",'Measured Data'!AP42)</f>
        <v/>
      </c>
      <c r="AQ49" s="241" t="str">
        <f>IF(ISBLANK('Measured Data'!AQ42),"",'Measured Data'!AQ42)</f>
        <v/>
      </c>
      <c r="AR49" s="241" t="str">
        <f>IF(ISBLANK('Measured Data'!AR42),"",'Measured Data'!AR42)</f>
        <v/>
      </c>
      <c r="AS49" s="241" t="str">
        <f>IF(ISBLANK('Measured Data'!AS42),"",'Measured Data'!AS42)</f>
        <v/>
      </c>
      <c r="AT49" s="241" t="str">
        <f>IF(ISBLANK('Measured Data'!AT42),"",'Measured Data'!AT42)</f>
        <v/>
      </c>
      <c r="AU49" s="241" t="str">
        <f>IF(ISBLANK('Measured Data'!AU42),"",'Measured Data'!AU42)</f>
        <v/>
      </c>
      <c r="AV49" s="241" t="str">
        <f>IF(ISBLANK('Measured Data'!AV42),"",'Measured Data'!AV42)</f>
        <v/>
      </c>
      <c r="AW49" s="241" t="str">
        <f>IF(ISBLANK('Measured Data'!AW42),"",'Measured Data'!AW42)</f>
        <v/>
      </c>
      <c r="AX49" s="241" t="str">
        <f>IF(ISBLANK('Measured Data'!AX42),"",'Measured Data'!AX42)</f>
        <v/>
      </c>
      <c r="AY49" s="241" t="str">
        <f>IF(ISBLANK('Measured Data'!AY42),"",'Measured Data'!AY42)</f>
        <v/>
      </c>
      <c r="AZ49" s="241" t="str">
        <f>IF(ISBLANK('Measured Data'!AZ42),"",'Measured Data'!AZ42)</f>
        <v/>
      </c>
      <c r="BA49" s="241" t="str">
        <f>IF(ISBLANK('Measured Data'!BA42),"",'Measured Data'!BA42)</f>
        <v/>
      </c>
      <c r="BB49" s="241" t="str">
        <f>IF(ISBLANK('Measured Data'!BB42),"",'Measured Data'!BB42)</f>
        <v/>
      </c>
      <c r="BC49" s="241" t="str">
        <f>IF(ISBLANK('Measured Data'!BC42),"",'Measured Data'!BC42)</f>
        <v/>
      </c>
      <c r="BD49" s="241" t="str">
        <f>IF(ISBLANK('Measured Data'!BD42),"",'Measured Data'!BD42)</f>
        <v/>
      </c>
      <c r="BE49" s="241" t="str">
        <f>IF(ISBLANK('Measured Data'!BE42),"",'Measured Data'!BE42)</f>
        <v/>
      </c>
      <c r="BF49" s="241" t="str">
        <f>IF(ISBLANK('Measured Data'!BF42),"",'Measured Data'!BF42)</f>
        <v/>
      </c>
      <c r="BG49" s="241" t="str">
        <f>IF(ISBLANK('Measured Data'!BG42),"",'Measured Data'!BG42)</f>
        <v/>
      </c>
      <c r="BH49" s="241" t="str">
        <f>IF(ISBLANK('Measured Data'!BH42),"",'Measured Data'!BH42)</f>
        <v/>
      </c>
      <c r="BI49" s="241" t="str">
        <f>IF(ISBLANK('Measured Data'!BI42),"",'Measured Data'!BI42)</f>
        <v/>
      </c>
      <c r="BJ49" s="241" t="str">
        <f>IF(ISBLANK('Measured Data'!BJ42),"",'Measured Data'!BJ42)</f>
        <v/>
      </c>
      <c r="BK49" s="241" t="str">
        <f>IF(ISBLANK('Measured Data'!BK42),"",'Measured Data'!BK42)</f>
        <v/>
      </c>
      <c r="BL49" s="241" t="str">
        <f>IF(ISBLANK('Measured Data'!BL42),"",'Measured Data'!BL42)</f>
        <v/>
      </c>
      <c r="BM49" s="241" t="str">
        <f>IF(ISBLANK('Measured Data'!BM42),"",'Measured Data'!BM42)</f>
        <v/>
      </c>
      <c r="BN49" s="241" t="str">
        <f>IF(ISBLANK('In Process Calc.'!B42),"",ROUND('In Process Calc.'!B42,2))</f>
        <v/>
      </c>
      <c r="BO49" s="241" t="str">
        <f>IF(ISBLANK('In Process Calc.'!C42),"",ROUND('In Process Calc.'!C42,2))</f>
        <v/>
      </c>
      <c r="BP49" s="241" t="str">
        <f>IF(ISBLANK('In Process Calc.'!D42),"",'In Process Calc.'!D42)</f>
        <v/>
      </c>
      <c r="BQ49" s="241" t="str">
        <f>IF(ISBLANK('In Process Calc.'!E42),"",'In Process Calc.'!E42)</f>
        <v/>
      </c>
      <c r="BR49" s="241" t="str">
        <f>IF(ISBLANK('In Process Calc.'!G42),"",'In Process Calc.'!G42)</f>
        <v/>
      </c>
      <c r="BS49" s="241" t="str">
        <f>IF(ISBLANK('In Process Calc.'!I42),"",'In Process Calc.'!I42)</f>
        <v/>
      </c>
      <c r="BT49" s="241" t="str">
        <f>IF(ISBLANK('In Process Calc.'!J42),"",'In Process Calc.'!J42)</f>
        <v/>
      </c>
      <c r="BU49" s="241" t="str">
        <f>IF(ISBLANK('In Process Calc.'!K42),"",'In Process Calc.'!K42)</f>
        <v/>
      </c>
      <c r="BV49" s="246" t="str">
        <f>IF(ISBLANK('In Process Calc.'!L42),"",'In Process Calc.'!L42)</f>
        <v/>
      </c>
      <c r="BW49" s="246" t="str">
        <f>IF(ISBLANK('In Process Calc.'!M42),"",'In Process Calc.'!M42)</f>
        <v/>
      </c>
      <c r="BX49" s="246" t="str">
        <f>IF(ISBLANK('In Process Calc.'!N42),"",'In Process Calc.'!N42)</f>
        <v/>
      </c>
      <c r="BY49" s="246" t="str">
        <f>IF(ISBLANK('In Process Calc.'!O42),"",'In Process Calc.'!O42)</f>
        <v/>
      </c>
      <c r="BZ49" s="246" t="str">
        <f>IF(ISBLANK('In Process Calc.'!P42),"",'In Process Calc.'!P42)</f>
        <v/>
      </c>
      <c r="CA49" s="246" t="str">
        <f>IF(ISBLANK('In Process Calc.'!Q42),"",'In Process Calc.'!Q42)</f>
        <v/>
      </c>
      <c r="CB49" s="246" t="str">
        <f>IF(ISBLANK('In Process Calc.'!R42),"",'In Process Calc.'!R42)</f>
        <v/>
      </c>
      <c r="CC49" s="246" t="str">
        <f>IF(ISBLANK('In Process Calc.'!S42),"",'In Process Calc.'!S42)</f>
        <v/>
      </c>
      <c r="CD49" s="246" t="str">
        <f>IF(ISBLANK('In Process Calc.'!T42),"",'In Process Calc.'!T42)</f>
        <v/>
      </c>
      <c r="CE49" s="246" t="str">
        <f>IF(ISBLANK('In Process Calc.'!U42),"",'In Process Calc.'!U42)</f>
        <v/>
      </c>
      <c r="CF49" s="246" t="str">
        <f>IF(ISBLANK('In Process Calc.'!V42),"",'In Process Calc.'!V42)</f>
        <v/>
      </c>
      <c r="CG49" s="246" t="str">
        <f>IF(ISBLANK('In Process Calc.'!W42),"",'In Process Calc.'!W42)</f>
        <v/>
      </c>
      <c r="CH49" s="246" t="str">
        <f>IF(ISBLANK('In Process Calc.'!X42),"",'In Process Calc.'!X42)</f>
        <v/>
      </c>
      <c r="CI49" s="246" t="str">
        <f>IF(ISBLANK('In Process Calc.'!Y42),"",'In Process Calc.'!Y42)</f>
        <v/>
      </c>
      <c r="CJ49" s="246" t="str">
        <f>IF(ISBLANK('In Process Calc.'!Z42),"",'In Process Calc.'!Z42)</f>
        <v/>
      </c>
      <c r="CK49" s="246" t="str">
        <f>IF(ISBLANK('In Process Calc.'!AA42),"",'In Process Calc.'!AA42)</f>
        <v/>
      </c>
      <c r="CL49" s="246" t="str">
        <f>IF(ISBLANK('In Process Calc.'!AB42),"",'In Process Calc.'!AB42)</f>
        <v/>
      </c>
      <c r="CM49" s="246" t="str">
        <f>IF(ISBLANK('In Process Calc.'!AC42),"",'In Process Calc.'!AC42)</f>
        <v/>
      </c>
      <c r="CN49" s="246" t="str">
        <f>IF(ISBLANK('In Process Calc.'!AD42),"",'In Process Calc.'!AD42)</f>
        <v/>
      </c>
      <c r="CO49" s="246" t="str">
        <f>IF(ISBLANK('In Process Calc.'!AE42),"",'In Process Calc.'!AE42)</f>
        <v/>
      </c>
      <c r="CP49" s="246" t="str">
        <f>IF(ISBLANK('In Process Calc.'!AF42),"",'In Process Calc.'!AF42)</f>
        <v/>
      </c>
      <c r="CQ49" s="246" t="str">
        <f>IF(ISBLANK('In Process Calc.'!AG42),"",'In Process Calc.'!AG42)</f>
        <v/>
      </c>
      <c r="CR49" s="246" t="str">
        <f>IF(ISBLANK('In Process Calc.'!AH42),"",'In Process Calc.'!AH42)</f>
        <v/>
      </c>
      <c r="CS49" s="246" t="str">
        <f>IF(ISBLANK('In Process Calc.'!AI42),"",'In Process Calc.'!AI42)</f>
        <v/>
      </c>
      <c r="CT49" s="246" t="str">
        <f>IF(ISBLANK('In Process Calc.'!AJ42),"",'In Process Calc.'!AJ42)</f>
        <v/>
      </c>
      <c r="CU49" s="246" t="str">
        <f>IF(ISBLANK('In Process Calc.'!AK42),"",'In Process Calc.'!AK42)</f>
        <v/>
      </c>
      <c r="CV49" s="246" t="str">
        <f>IF(ISBLANK('In Process Calc.'!AL42),"",'In Process Calc.'!AL42)</f>
        <v/>
      </c>
      <c r="CW49" s="246" t="str">
        <f>IF(ISBLANK('In Process Calc.'!AM42),"",'In Process Calc.'!AM42)</f>
        <v/>
      </c>
      <c r="CX49" s="246" t="str">
        <f>IF(ISBLANK('In Process Calc.'!AN42),"",'In Process Calc.'!AN42)</f>
        <v/>
      </c>
      <c r="CY49" s="246" t="str">
        <f>IF(ISBLANK('In Process Calc.'!AO42),"",'In Process Calc.'!AO42)</f>
        <v/>
      </c>
      <c r="CZ49" s="246" t="str">
        <f>IF(ISBLANK('In Process Calc.'!AP42),"",'In Process Calc.'!AP42)</f>
        <v/>
      </c>
      <c r="DA49" s="246" t="str">
        <f>IF(ISBLANK('In Process Calc.'!AQ42),"",'In Process Calc.'!AQ42)</f>
        <v/>
      </c>
      <c r="DB49" s="246" t="str">
        <f>IF(ISBLANK('In Process Calc.'!AR42),"",'In Process Calc.'!AR42)</f>
        <v/>
      </c>
      <c r="DC49" s="246" t="str">
        <f>IF(ISBLANK('In Process Calc.'!AS42),"",'In Process Calc.'!AS42)</f>
        <v/>
      </c>
      <c r="DD49" s="246" t="str">
        <f>IF(ISBLANK('In Process Calc.'!AT42),"",'In Process Calc.'!AT42)</f>
        <v/>
      </c>
      <c r="DE49" s="246" t="str">
        <f>IF(ISBLANK('In Process Calc.'!AU42),"",'In Process Calc.'!AU42)</f>
        <v/>
      </c>
      <c r="DF49" s="246" t="str">
        <f>IF(ISBLANK('In Process Calc.'!AV42),"",'In Process Calc.'!AV42)</f>
        <v/>
      </c>
      <c r="DG49" s="246" t="str">
        <f>IF(ISBLANK('In Process Calc.'!AW42),"",'In Process Calc.'!AW42)</f>
        <v/>
      </c>
      <c r="DH49" s="246" t="str">
        <f>IF(ISBLANK('In Process Calc.'!AX42),"",'In Process Calc.'!AX42)</f>
        <v/>
      </c>
      <c r="DI49" s="246" t="str">
        <f>IF(ISBLANK('In Process Calc.'!AY42),"",'In Process Calc.'!AY42)</f>
        <v/>
      </c>
      <c r="DJ49" s="246" t="str">
        <f>IF(ISBLANK('In Process Calc.'!AZ42),"",'In Process Calc.'!AZ42)</f>
        <v/>
      </c>
      <c r="DK49" s="246" t="str">
        <f>IF(ISBLANK('In Process Calc.'!BA42),"",'In Process Calc.'!BA42)</f>
        <v/>
      </c>
      <c r="DL49" s="246" t="str">
        <f>IF(ISBLANK('In Process Calc.'!BB42),"",'In Process Calc.'!BB42)</f>
        <v/>
      </c>
      <c r="DM49" s="246" t="str">
        <f>IF(ISBLANK('In Process Calc.'!BC42),"",'In Process Calc.'!BC42)</f>
        <v/>
      </c>
      <c r="DN49" s="246" t="str">
        <f>IF(ISBLANK('In Process Calc.'!BD42),"",'In Process Calc.'!BD42)</f>
        <v/>
      </c>
      <c r="DO49" s="246" t="str">
        <f>IF(ISBLANK('In Process Calc.'!BE42),"",'In Process Calc.'!BE42)</f>
        <v/>
      </c>
      <c r="DP49" s="246" t="str">
        <f>IF(ISBLANK('In Process Calc.'!BF42),"",'In Process Calc.'!BF42)</f>
        <v/>
      </c>
      <c r="DQ49" s="246" t="str">
        <f>IF(ISBLANK('In Process Calc.'!BG42),"",'In Process Calc.'!BG42)</f>
        <v/>
      </c>
      <c r="DR49" s="246" t="str">
        <f>IF(ISBLANK('In Process Calc.'!BH42),"",'In Process Calc.'!BH42)</f>
        <v/>
      </c>
      <c r="DS49" s="246" t="str">
        <f>IF(ISBLANK('In Process Calc.'!BI42),"",'In Process Calc.'!BI42)</f>
        <v/>
      </c>
      <c r="DT49" s="246" t="str">
        <f>IF(ISBLANK('In Process Calc.'!BJ42),"",'In Process Calc.'!BJ42)</f>
        <v/>
      </c>
      <c r="DU49" s="246" t="str">
        <f>IF(ISBLANK('In Process Calc.'!BK42),"",'In Process Calc.'!BK42)</f>
        <v/>
      </c>
      <c r="DV49" s="246" t="str">
        <f>IF(ISBLANK('In Process Calc.'!BL42),"",'In Process Calc.'!BL42)</f>
        <v/>
      </c>
      <c r="DW49" s="246" t="str">
        <f>IF(ISBLANK('In Process Calc.'!BM42),"",'In Process Calc.'!BM42)</f>
        <v/>
      </c>
      <c r="DX49" s="246" t="str">
        <f>IF(ISBLANK('In Process Calc.'!BN42),"",'In Process Calc.'!BN42)</f>
        <v/>
      </c>
      <c r="DY49" s="246" t="str">
        <f>IF(ISBLANK('In Process Calc.'!BO42),"",'In Process Calc.'!BO42)</f>
        <v/>
      </c>
      <c r="DZ49" s="246" t="str">
        <f>IF(ISBLANK('In Process Calc.'!BP42),"",'In Process Calc.'!BP42)</f>
        <v/>
      </c>
      <c r="EA49" s="246" t="str">
        <f>IF(ISBLANK('In Process Calc.'!BQ42),"",'In Process Calc.'!BQ42)</f>
        <v/>
      </c>
      <c r="EB49" s="246" t="str">
        <f>IF(ISBLANK('In Process Calc.'!BR42),"",'In Process Calc.'!BR42)</f>
        <v/>
      </c>
      <c r="EC49" s="246" t="str">
        <f>IF(ISBLANK('In Process Calc.'!BS42),"",'In Process Calc.'!BS42)</f>
        <v/>
      </c>
      <c r="ED49" s="246" t="str">
        <f>IF(ISBLANK('In Process Calc.'!BT42),"",'In Process Calc.'!BT42)</f>
        <v/>
      </c>
      <c r="EE49" s="246" t="str">
        <f>IF(ISBLANK('In Process Calc.'!BU42),"",'In Process Calc.'!BU42)</f>
        <v/>
      </c>
      <c r="EF49" s="246" t="str">
        <f>IF(ISBLANK('In Process Calc.'!BV42),"",'In Process Calc.'!BV42)</f>
        <v/>
      </c>
      <c r="EG49" s="246" t="str">
        <f>IF(ISBLANK('In Process Calc.'!BW42),"",'In Process Calc.'!BW42)</f>
        <v/>
      </c>
      <c r="EH49" s="246" t="str">
        <f>IF(ISBLANK('In Process Calc.'!BX42),"",'In Process Calc.'!BX42)</f>
        <v/>
      </c>
      <c r="EI49" s="246" t="str">
        <f>IF(ISBLANK('In Process Calc.'!BY42),"",'In Process Calc.'!BY42)</f>
        <v/>
      </c>
      <c r="EJ49" s="246" t="str">
        <f>IF(ISBLANK('In Process Calc.'!BZ42),"",'In Process Calc.'!BZ42)</f>
        <v/>
      </c>
      <c r="EK49" s="246" t="str">
        <f>IF(ISBLANK('Post Process Calc.'!A49),"",'Post Process Calc.'!A49)</f>
        <v/>
      </c>
      <c r="EL49" s="246" t="str">
        <f>IF(ISBLANK('Post Process Calc.'!B49),"",'Post Process Calc.'!B49)</f>
        <v/>
      </c>
      <c r="EM49" s="246" t="str">
        <f>IF(ISBLANK('Post Process Calc.'!C49),"",'Post Process Calc.'!C49)</f>
        <v/>
      </c>
      <c r="EN49" s="246" t="str">
        <f>IF(ISBLANK('Post Process Calc.'!D49),"",'Post Process Calc.'!D49)</f>
        <v/>
      </c>
      <c r="EO49" s="246" t="str">
        <f>IF(ISBLANK('Post Process Calc.'!E49),"",'Post Process Calc.'!E49)</f>
        <v/>
      </c>
      <c r="EP49" s="246" t="str">
        <f>IF(ISBLANK('Post Process Calc.'!F49),"",'Post Process Calc.'!F49)</f>
        <v/>
      </c>
      <c r="EQ49" s="246" t="str">
        <f>IF(ISBLANK('Post Process Calc.'!G49),"",'Post Process Calc.'!G49)</f>
        <v/>
      </c>
      <c r="ER49" s="246" t="str">
        <f>IF(ISBLANK('Post Process Calc.'!H49),"",'Post Process Calc.'!H49)</f>
        <v/>
      </c>
      <c r="ES49" s="246" t="str">
        <f>IF(ISBLANK('Post Process Calc.'!I49),"",'Post Process Calc.'!I49)</f>
        <v/>
      </c>
      <c r="ET49" s="246" t="str">
        <f>IF(ISBLANK('Post Process Calc.'!J49),"",'Post Process Calc.'!J49)</f>
        <v/>
      </c>
      <c r="EU49" s="246" t="str">
        <f>IF(ISBLANK('Post Process Calc.'!K49),"",'Post Process Calc.'!K49)</f>
        <v/>
      </c>
      <c r="EV49" s="246" t="str">
        <f>IF(ISBLANK('Post Process Calc.'!L49),"",'Post Process Calc.'!L49)</f>
        <v/>
      </c>
      <c r="EW49" s="246" t="str">
        <f>IF(ISBLANK('Post Process Calc.'!M49),"",'Post Process Calc.'!M49)</f>
        <v/>
      </c>
      <c r="EX49" s="246" t="str">
        <f>IF(ISBLANK('Post Process Calc.'!N49),"",'Post Process Calc.'!N49)</f>
        <v/>
      </c>
      <c r="EY49" s="246" t="str">
        <f>IF(ISBLANK('Post Process Calc.'!O49),"",'Post Process Calc.'!O49)</f>
        <v/>
      </c>
      <c r="EZ49" s="246" t="str">
        <f>IF(ISBLANK('Post Process Calc.'!P49),"",'Post Process Calc.'!P49)</f>
        <v/>
      </c>
      <c r="FA49" s="246" t="str">
        <f>IF(ISBLANK('Post Process Calc.'!Q49),"",'Post Process Calc.'!Q49)</f>
        <v/>
      </c>
      <c r="FB49" s="246" t="str">
        <f>IF(ISBLANK('Post Process Calc.'!R49),"",'Post Process Calc.'!R49)</f>
        <v/>
      </c>
      <c r="FC49" s="246" t="str">
        <f>IF(ISBLANK('Post Process Calc.'!S49),"",'Post Process Calc.'!S49)</f>
        <v/>
      </c>
      <c r="FD49" s="246" t="str">
        <f>IF(ISBLANK('Post Process Calc.'!T49),"",'Post Process Calc.'!T49)</f>
        <v/>
      </c>
      <c r="FE49" s="246" t="str">
        <f>IF(ISBLANK('Post Process Calc.'!U49),"",'Post Process Calc.'!U49)</f>
        <v/>
      </c>
      <c r="FF49" s="246" t="str">
        <f>IF(ISBLANK('Post Process Calc.'!V49),"",'Post Process Calc.'!V49)</f>
        <v/>
      </c>
      <c r="FG49" s="246" t="str">
        <f>IF(ISBLANK('Post Process Calc.'!W49),"",'Post Process Calc.'!W49)</f>
        <v/>
      </c>
      <c r="FH49" s="246" t="str">
        <f>IF(ISBLANK('Post Process Calc.'!X49),"",'Post Process Calc.'!X49)</f>
        <v/>
      </c>
      <c r="FI49" s="246" t="str">
        <f>IF(ISBLANK('Post Process Calc.'!Y49),"",'Post Process Calc.'!Y49)</f>
        <v/>
      </c>
      <c r="FJ49" s="246" t="str">
        <f>IF(ISBLANK('Post Process Calc.'!Z49),"",'Post Process Calc.'!Z49)</f>
        <v/>
      </c>
      <c r="FK49" s="246" t="str">
        <f>IF(ISBLANK('Post Process Calc.'!AA49),"",'Post Process Calc.'!AA49)</f>
        <v/>
      </c>
      <c r="FL49" s="246" t="str">
        <f>IF(ISBLANK('Post Process Calc.'!AB49),"",'Post Process Calc.'!AB49)</f>
        <v/>
      </c>
      <c r="FM49" s="246" t="str">
        <f>IF(ISBLANK('Post Process Calc.'!AC49),"",'Post Process Calc.'!AC49)</f>
        <v/>
      </c>
      <c r="FN49" s="246" t="str">
        <f>IF(ISBLANK('Post Process Calc.'!AD49),"",'Post Process Calc.'!AD49)</f>
        <v/>
      </c>
      <c r="FO49" s="246" t="str">
        <f>IF(ISBLANK('Post Process Calc.'!AE49),"",'Post Process Calc.'!AE49)</f>
        <v/>
      </c>
      <c r="FP49" s="246" t="str">
        <f>IF(ISBLANK('Post Process Calc.'!AF49),"",'Post Process Calc.'!AF49)</f>
        <v/>
      </c>
      <c r="FQ49" s="246" t="str">
        <f>IF(ISBLANK('Post Process Calc.'!AG49),"",'Post Process Calc.'!AG49)</f>
        <v/>
      </c>
      <c r="FR49" s="246" t="str">
        <f>IF(ISBLANK('Post Process Calc.'!AH49),"",'Post Process Calc.'!AH49)</f>
        <v/>
      </c>
      <c r="FS49" s="246" t="str">
        <f>IF(ISBLANK('Post Process Calc.'!AI49),"",'Post Process Calc.'!AI49)</f>
        <v/>
      </c>
    </row>
    <row r="50" spans="1:175" x14ac:dyDescent="0.15">
      <c r="A50" s="241" t="str">
        <f>IF('Measured Data'!B43&lt;&gt;0,'Measured Data'!$B$1,"")</f>
        <v/>
      </c>
      <c r="B50" s="241" t="str">
        <f>IF(ISBLANK('Measured Data'!A43),"",'Measured Data'!A43)</f>
        <v/>
      </c>
      <c r="C50" s="248" t="str">
        <f>IF(ISBLANK('Measured Data'!B43),"",'Measured Data'!B43)</f>
        <v/>
      </c>
      <c r="D50" s="249" t="str">
        <f>IF(ISBLANK('Measured Data'!C43),"",'Measured Data'!C43)</f>
        <v/>
      </c>
      <c r="E50" s="241" t="str">
        <f>IF(ISBLANK('Measured Data'!D43),"",'Measured Data'!D43)</f>
        <v/>
      </c>
      <c r="F50" s="241" t="str">
        <f>IF(ISBLANK('Measured Data'!E43),"",'Measured Data'!E43)</f>
        <v/>
      </c>
      <c r="G50" s="241" t="str">
        <f>IF(ISBLANK('Measured Data'!G43),"",'Measured Data'!G43)</f>
        <v/>
      </c>
      <c r="H50" s="241" t="str">
        <f>IF(ISBLANK('Measured Data'!H43),"",'Measured Data'!H43)</f>
        <v/>
      </c>
      <c r="I50" s="241" t="str">
        <f>IF(ISBLANK('Measured Data'!I43),"",'Measured Data'!I43)</f>
        <v/>
      </c>
      <c r="J50" s="241" t="str">
        <f>IF(ISBLANK('Measured Data'!J43),"",'Measured Data'!J43)</f>
        <v/>
      </c>
      <c r="K50" s="241" t="str">
        <f>IF(ISBLANK('Measured Data'!K43),"",'Measured Data'!K43)</f>
        <v/>
      </c>
      <c r="L50" s="241" t="str">
        <f>IF(ISBLANK('Measured Data'!L43),"",'Measured Data'!L43)</f>
        <v/>
      </c>
      <c r="M50" s="241" t="str">
        <f>IF(ISBLANK('Measured Data'!M43),"",'Measured Data'!M43)</f>
        <v/>
      </c>
      <c r="N50" s="241" t="str">
        <f>IF(ISBLANK('Measured Data'!N43),"",'Measured Data'!N43)</f>
        <v/>
      </c>
      <c r="O50" s="241" t="str">
        <f>IF(ISBLANK('Measured Data'!O43),"",'Measured Data'!O43)</f>
        <v/>
      </c>
      <c r="P50" s="241" t="str">
        <f>IF(ISBLANK('Measured Data'!P43),"",'Measured Data'!P43)</f>
        <v/>
      </c>
      <c r="Q50" s="241" t="str">
        <f>IF(ISBLANK('Measured Data'!Q43),"",'Measured Data'!Q43)</f>
        <v/>
      </c>
      <c r="R50" s="241" t="str">
        <f>IF(ISBLANK('Measured Data'!R43),"",'Measured Data'!R43)</f>
        <v/>
      </c>
      <c r="S50" s="241" t="str">
        <f>IF(ISBLANK('Measured Data'!S43),"",'Measured Data'!S43)</f>
        <v/>
      </c>
      <c r="T50" s="241" t="str">
        <f>IF(ISBLANK('Measured Data'!T43),"",'Measured Data'!T43)</f>
        <v/>
      </c>
      <c r="U50" s="241" t="str">
        <f>IF(ISBLANK('Measured Data'!U43),"",'Measured Data'!U43)</f>
        <v/>
      </c>
      <c r="V50" s="241" t="str">
        <f>IF(ISBLANK('Measured Data'!V43),"",'Measured Data'!V43)</f>
        <v/>
      </c>
      <c r="W50" s="241" t="str">
        <f>IF(ISBLANK('Measured Data'!W43),"",'Measured Data'!W43)</f>
        <v/>
      </c>
      <c r="X50" s="241" t="str">
        <f>IF(ISBLANK('Measured Data'!X43),"",'Measured Data'!X43)</f>
        <v/>
      </c>
      <c r="Y50" s="241" t="str">
        <f>IF(ISBLANK('Measured Data'!Y43),"",'Measured Data'!Y43)</f>
        <v/>
      </c>
      <c r="Z50" s="241" t="str">
        <f>IF(ISBLANK('Measured Data'!Z43),"",'Measured Data'!Z43)</f>
        <v/>
      </c>
      <c r="AA50" s="241" t="str">
        <f>IF(ISBLANK('Measured Data'!AA43),"",'Measured Data'!AA43)</f>
        <v/>
      </c>
      <c r="AB50" s="241" t="str">
        <f>IF(ISBLANK('Measured Data'!AB43),"",'Measured Data'!AB43)</f>
        <v/>
      </c>
      <c r="AC50" s="241" t="str">
        <f>IF(ISBLANK('Measured Data'!AC43),"",'Measured Data'!AC43)</f>
        <v/>
      </c>
      <c r="AD50" s="241" t="str">
        <f>IF(ISBLANK('Measured Data'!AD43),"",'Measured Data'!AD43)</f>
        <v/>
      </c>
      <c r="AE50" s="241" t="str">
        <f>IF(ISBLANK('Measured Data'!AE43),"",'Measured Data'!AE43)</f>
        <v/>
      </c>
      <c r="AF50" s="241" t="str">
        <f>IF(ISBLANK('Measured Data'!AF43),"",'Measured Data'!AF43)</f>
        <v/>
      </c>
      <c r="AG50" s="241" t="str">
        <f>IF(ISBLANK('Measured Data'!AG43),"",'Measured Data'!AG43)</f>
        <v/>
      </c>
      <c r="AH50" s="241" t="str">
        <f>IF(ISBLANK('Measured Data'!AH43),"",'Measured Data'!AH43)</f>
        <v/>
      </c>
      <c r="AI50" s="241" t="str">
        <f>IF(ISBLANK('Measured Data'!AI43),"",'Measured Data'!AI43)</f>
        <v/>
      </c>
      <c r="AJ50" s="241" t="str">
        <f>IF(ISBLANK('Measured Data'!AJ43),"",'Measured Data'!AJ43)</f>
        <v/>
      </c>
      <c r="AK50" s="241" t="str">
        <f>IF(ISBLANK('Measured Data'!AK43),"",'Measured Data'!AK43)</f>
        <v/>
      </c>
      <c r="AL50" s="241" t="str">
        <f>IF(ISBLANK('Measured Data'!AL43),"",'Measured Data'!AL43)</f>
        <v/>
      </c>
      <c r="AM50" s="241" t="str">
        <f>IF(ISBLANK('Measured Data'!AM43),"",'Measured Data'!AM43)</f>
        <v/>
      </c>
      <c r="AN50" s="241" t="str">
        <f>IF(ISBLANK('Measured Data'!AN43),"",'Measured Data'!AN43)</f>
        <v/>
      </c>
      <c r="AO50" s="241" t="str">
        <f>IF(ISBLANK('Measured Data'!AO43),"",'Measured Data'!AO43)</f>
        <v/>
      </c>
      <c r="AP50" s="241" t="str">
        <f>IF(ISBLANK('Measured Data'!AP43),"",'Measured Data'!AP43)</f>
        <v/>
      </c>
      <c r="AQ50" s="241" t="str">
        <f>IF(ISBLANK('Measured Data'!AQ43),"",'Measured Data'!AQ43)</f>
        <v/>
      </c>
      <c r="AR50" s="241" t="str">
        <f>IF(ISBLANK('Measured Data'!AR43),"",'Measured Data'!AR43)</f>
        <v/>
      </c>
      <c r="AS50" s="241" t="str">
        <f>IF(ISBLANK('Measured Data'!AS43),"",'Measured Data'!AS43)</f>
        <v/>
      </c>
      <c r="AT50" s="241" t="str">
        <f>IF(ISBLANK('Measured Data'!AT43),"",'Measured Data'!AT43)</f>
        <v/>
      </c>
      <c r="AU50" s="241" t="str">
        <f>IF(ISBLANK('Measured Data'!AU43),"",'Measured Data'!AU43)</f>
        <v/>
      </c>
      <c r="AV50" s="241" t="str">
        <f>IF(ISBLANK('Measured Data'!AV43),"",'Measured Data'!AV43)</f>
        <v/>
      </c>
      <c r="AW50" s="241" t="str">
        <f>IF(ISBLANK('Measured Data'!AW43),"",'Measured Data'!AW43)</f>
        <v/>
      </c>
      <c r="AX50" s="241" t="str">
        <f>IF(ISBLANK('Measured Data'!AX43),"",'Measured Data'!AX43)</f>
        <v/>
      </c>
      <c r="AY50" s="241" t="str">
        <f>IF(ISBLANK('Measured Data'!AY43),"",'Measured Data'!AY43)</f>
        <v/>
      </c>
      <c r="AZ50" s="241" t="str">
        <f>IF(ISBLANK('Measured Data'!AZ43),"",'Measured Data'!AZ43)</f>
        <v/>
      </c>
      <c r="BA50" s="241" t="str">
        <f>IF(ISBLANK('Measured Data'!BA43),"",'Measured Data'!BA43)</f>
        <v/>
      </c>
      <c r="BB50" s="241" t="str">
        <f>IF(ISBLANK('Measured Data'!BB43),"",'Measured Data'!BB43)</f>
        <v/>
      </c>
      <c r="BC50" s="241" t="str">
        <f>IF(ISBLANK('Measured Data'!BC43),"",'Measured Data'!BC43)</f>
        <v/>
      </c>
      <c r="BD50" s="241" t="str">
        <f>IF(ISBLANK('Measured Data'!BD43),"",'Measured Data'!BD43)</f>
        <v/>
      </c>
      <c r="BE50" s="241" t="str">
        <f>IF(ISBLANK('Measured Data'!BE43),"",'Measured Data'!BE43)</f>
        <v/>
      </c>
      <c r="BF50" s="241" t="str">
        <f>IF(ISBLANK('Measured Data'!BF43),"",'Measured Data'!BF43)</f>
        <v/>
      </c>
      <c r="BG50" s="241" t="str">
        <f>IF(ISBLANK('Measured Data'!BG43),"",'Measured Data'!BG43)</f>
        <v/>
      </c>
      <c r="BH50" s="241" t="str">
        <f>IF(ISBLANK('Measured Data'!BH43),"",'Measured Data'!BH43)</f>
        <v/>
      </c>
      <c r="BI50" s="241" t="str">
        <f>IF(ISBLANK('Measured Data'!BI43),"",'Measured Data'!BI43)</f>
        <v/>
      </c>
      <c r="BJ50" s="241" t="str">
        <f>IF(ISBLANK('Measured Data'!BJ43),"",'Measured Data'!BJ43)</f>
        <v/>
      </c>
      <c r="BK50" s="241" t="str">
        <f>IF(ISBLANK('Measured Data'!BK43),"",'Measured Data'!BK43)</f>
        <v/>
      </c>
      <c r="BL50" s="241" t="str">
        <f>IF(ISBLANK('Measured Data'!BL43),"",'Measured Data'!BL43)</f>
        <v/>
      </c>
      <c r="BM50" s="241" t="str">
        <f>IF(ISBLANK('Measured Data'!BM43),"",'Measured Data'!BM43)</f>
        <v/>
      </c>
      <c r="BN50" s="241" t="str">
        <f>IF(ISBLANK('In Process Calc.'!B43),"",ROUND('In Process Calc.'!B43,2))</f>
        <v/>
      </c>
      <c r="BO50" s="241" t="str">
        <f>IF(ISBLANK('In Process Calc.'!C43),"",ROUND('In Process Calc.'!C43,2))</f>
        <v/>
      </c>
      <c r="BP50" s="241" t="str">
        <f>IF(ISBLANK('In Process Calc.'!D43),"",'In Process Calc.'!D43)</f>
        <v/>
      </c>
      <c r="BQ50" s="241" t="str">
        <f>IF(ISBLANK('In Process Calc.'!E43),"",'In Process Calc.'!E43)</f>
        <v/>
      </c>
      <c r="BR50" s="241" t="str">
        <f>IF(ISBLANK('In Process Calc.'!G43),"",'In Process Calc.'!G43)</f>
        <v/>
      </c>
      <c r="BS50" s="241" t="str">
        <f>IF(ISBLANK('In Process Calc.'!I43),"",'In Process Calc.'!I43)</f>
        <v/>
      </c>
      <c r="BT50" s="241" t="str">
        <f>IF(ISBLANK('In Process Calc.'!J43),"",'In Process Calc.'!J43)</f>
        <v/>
      </c>
      <c r="BU50" s="241" t="str">
        <f>IF(ISBLANK('In Process Calc.'!K43),"",'In Process Calc.'!K43)</f>
        <v/>
      </c>
      <c r="BV50" s="246" t="str">
        <f>IF(ISBLANK('In Process Calc.'!L43),"",'In Process Calc.'!L43)</f>
        <v/>
      </c>
      <c r="BW50" s="246" t="str">
        <f>IF(ISBLANK('In Process Calc.'!M43),"",'In Process Calc.'!M43)</f>
        <v/>
      </c>
      <c r="BX50" s="246" t="str">
        <f>IF(ISBLANK('In Process Calc.'!N43),"",'In Process Calc.'!N43)</f>
        <v/>
      </c>
      <c r="BY50" s="246" t="str">
        <f>IF(ISBLANK('In Process Calc.'!O43),"",'In Process Calc.'!O43)</f>
        <v/>
      </c>
      <c r="BZ50" s="246" t="str">
        <f>IF(ISBLANK('In Process Calc.'!P43),"",'In Process Calc.'!P43)</f>
        <v/>
      </c>
      <c r="CA50" s="246" t="str">
        <f>IF(ISBLANK('In Process Calc.'!Q43),"",'In Process Calc.'!Q43)</f>
        <v/>
      </c>
      <c r="CB50" s="246" t="str">
        <f>IF(ISBLANK('In Process Calc.'!R43),"",'In Process Calc.'!R43)</f>
        <v/>
      </c>
      <c r="CC50" s="246" t="str">
        <f>IF(ISBLANK('In Process Calc.'!S43),"",'In Process Calc.'!S43)</f>
        <v/>
      </c>
      <c r="CD50" s="246" t="str">
        <f>IF(ISBLANK('In Process Calc.'!T43),"",'In Process Calc.'!T43)</f>
        <v/>
      </c>
      <c r="CE50" s="246" t="str">
        <f>IF(ISBLANK('In Process Calc.'!U43),"",'In Process Calc.'!U43)</f>
        <v/>
      </c>
      <c r="CF50" s="246" t="str">
        <f>IF(ISBLANK('In Process Calc.'!V43),"",'In Process Calc.'!V43)</f>
        <v/>
      </c>
      <c r="CG50" s="246" t="str">
        <f>IF(ISBLANK('In Process Calc.'!W43),"",'In Process Calc.'!W43)</f>
        <v/>
      </c>
      <c r="CH50" s="246" t="str">
        <f>IF(ISBLANK('In Process Calc.'!X43),"",'In Process Calc.'!X43)</f>
        <v/>
      </c>
      <c r="CI50" s="246" t="str">
        <f>IF(ISBLANK('In Process Calc.'!Y43),"",'In Process Calc.'!Y43)</f>
        <v/>
      </c>
      <c r="CJ50" s="246" t="str">
        <f>IF(ISBLANK('In Process Calc.'!Z43),"",'In Process Calc.'!Z43)</f>
        <v/>
      </c>
      <c r="CK50" s="246" t="str">
        <f>IF(ISBLANK('In Process Calc.'!AA43),"",'In Process Calc.'!AA43)</f>
        <v/>
      </c>
      <c r="CL50" s="246" t="str">
        <f>IF(ISBLANK('In Process Calc.'!AB43),"",'In Process Calc.'!AB43)</f>
        <v/>
      </c>
      <c r="CM50" s="246" t="str">
        <f>IF(ISBLANK('In Process Calc.'!AC43),"",'In Process Calc.'!AC43)</f>
        <v/>
      </c>
      <c r="CN50" s="246" t="str">
        <f>IF(ISBLANK('In Process Calc.'!AD43),"",'In Process Calc.'!AD43)</f>
        <v/>
      </c>
      <c r="CO50" s="246" t="str">
        <f>IF(ISBLANK('In Process Calc.'!AE43),"",'In Process Calc.'!AE43)</f>
        <v/>
      </c>
      <c r="CP50" s="246" t="str">
        <f>IF(ISBLANK('In Process Calc.'!AF43),"",'In Process Calc.'!AF43)</f>
        <v/>
      </c>
      <c r="CQ50" s="246" t="str">
        <f>IF(ISBLANK('In Process Calc.'!AG43),"",'In Process Calc.'!AG43)</f>
        <v/>
      </c>
      <c r="CR50" s="246" t="str">
        <f>IF(ISBLANK('In Process Calc.'!AH43),"",'In Process Calc.'!AH43)</f>
        <v/>
      </c>
      <c r="CS50" s="246" t="str">
        <f>IF(ISBLANK('In Process Calc.'!AI43),"",'In Process Calc.'!AI43)</f>
        <v/>
      </c>
      <c r="CT50" s="246" t="str">
        <f>IF(ISBLANK('In Process Calc.'!AJ43),"",'In Process Calc.'!AJ43)</f>
        <v/>
      </c>
      <c r="CU50" s="246" t="str">
        <f>IF(ISBLANK('In Process Calc.'!AK43),"",'In Process Calc.'!AK43)</f>
        <v/>
      </c>
      <c r="CV50" s="246" t="str">
        <f>IF(ISBLANK('In Process Calc.'!AL43),"",'In Process Calc.'!AL43)</f>
        <v/>
      </c>
      <c r="CW50" s="246" t="str">
        <f>IF(ISBLANK('In Process Calc.'!AM43),"",'In Process Calc.'!AM43)</f>
        <v/>
      </c>
      <c r="CX50" s="246" t="str">
        <f>IF(ISBLANK('In Process Calc.'!AN43),"",'In Process Calc.'!AN43)</f>
        <v/>
      </c>
      <c r="CY50" s="246" t="str">
        <f>IF(ISBLANK('In Process Calc.'!AO43),"",'In Process Calc.'!AO43)</f>
        <v/>
      </c>
      <c r="CZ50" s="246" t="str">
        <f>IF(ISBLANK('In Process Calc.'!AP43),"",'In Process Calc.'!AP43)</f>
        <v/>
      </c>
      <c r="DA50" s="246" t="str">
        <f>IF(ISBLANK('In Process Calc.'!AQ43),"",'In Process Calc.'!AQ43)</f>
        <v/>
      </c>
      <c r="DB50" s="246" t="str">
        <f>IF(ISBLANK('In Process Calc.'!AR43),"",'In Process Calc.'!AR43)</f>
        <v/>
      </c>
      <c r="DC50" s="246" t="str">
        <f>IF(ISBLANK('In Process Calc.'!AS43),"",'In Process Calc.'!AS43)</f>
        <v/>
      </c>
      <c r="DD50" s="246" t="str">
        <f>IF(ISBLANK('In Process Calc.'!AT43),"",'In Process Calc.'!AT43)</f>
        <v/>
      </c>
      <c r="DE50" s="246" t="str">
        <f>IF(ISBLANK('In Process Calc.'!AU43),"",'In Process Calc.'!AU43)</f>
        <v/>
      </c>
      <c r="DF50" s="246" t="str">
        <f>IF(ISBLANK('In Process Calc.'!AV43),"",'In Process Calc.'!AV43)</f>
        <v/>
      </c>
      <c r="DG50" s="246" t="str">
        <f>IF(ISBLANK('In Process Calc.'!AW43),"",'In Process Calc.'!AW43)</f>
        <v/>
      </c>
      <c r="DH50" s="246" t="str">
        <f>IF(ISBLANK('In Process Calc.'!AX43),"",'In Process Calc.'!AX43)</f>
        <v/>
      </c>
      <c r="DI50" s="246" t="str">
        <f>IF(ISBLANK('In Process Calc.'!AY43),"",'In Process Calc.'!AY43)</f>
        <v/>
      </c>
      <c r="DJ50" s="246" t="str">
        <f>IF(ISBLANK('In Process Calc.'!AZ43),"",'In Process Calc.'!AZ43)</f>
        <v/>
      </c>
      <c r="DK50" s="246" t="str">
        <f>IF(ISBLANK('In Process Calc.'!BA43),"",'In Process Calc.'!BA43)</f>
        <v/>
      </c>
      <c r="DL50" s="246" t="str">
        <f>IF(ISBLANK('In Process Calc.'!BB43),"",'In Process Calc.'!BB43)</f>
        <v/>
      </c>
      <c r="DM50" s="246" t="str">
        <f>IF(ISBLANK('In Process Calc.'!BC43),"",'In Process Calc.'!BC43)</f>
        <v/>
      </c>
      <c r="DN50" s="246" t="str">
        <f>IF(ISBLANK('In Process Calc.'!BD43),"",'In Process Calc.'!BD43)</f>
        <v/>
      </c>
      <c r="DO50" s="246" t="str">
        <f>IF(ISBLANK('In Process Calc.'!BE43),"",'In Process Calc.'!BE43)</f>
        <v/>
      </c>
      <c r="DP50" s="246" t="str">
        <f>IF(ISBLANK('In Process Calc.'!BF43),"",'In Process Calc.'!BF43)</f>
        <v/>
      </c>
      <c r="DQ50" s="246" t="str">
        <f>IF(ISBLANK('In Process Calc.'!BG43),"",'In Process Calc.'!BG43)</f>
        <v/>
      </c>
      <c r="DR50" s="246" t="str">
        <f>IF(ISBLANK('In Process Calc.'!BH43),"",'In Process Calc.'!BH43)</f>
        <v/>
      </c>
      <c r="DS50" s="246" t="str">
        <f>IF(ISBLANK('In Process Calc.'!BI43),"",'In Process Calc.'!BI43)</f>
        <v/>
      </c>
      <c r="DT50" s="246" t="str">
        <f>IF(ISBLANK('In Process Calc.'!BJ43),"",'In Process Calc.'!BJ43)</f>
        <v/>
      </c>
      <c r="DU50" s="246" t="str">
        <f>IF(ISBLANK('In Process Calc.'!BK43),"",'In Process Calc.'!BK43)</f>
        <v/>
      </c>
      <c r="DV50" s="246" t="str">
        <f>IF(ISBLANK('In Process Calc.'!BL43),"",'In Process Calc.'!BL43)</f>
        <v/>
      </c>
      <c r="DW50" s="246" t="str">
        <f>IF(ISBLANK('In Process Calc.'!BM43),"",'In Process Calc.'!BM43)</f>
        <v/>
      </c>
      <c r="DX50" s="246" t="str">
        <f>IF(ISBLANK('In Process Calc.'!BN43),"",'In Process Calc.'!BN43)</f>
        <v/>
      </c>
      <c r="DY50" s="246" t="str">
        <f>IF(ISBLANK('In Process Calc.'!BO43),"",'In Process Calc.'!BO43)</f>
        <v/>
      </c>
      <c r="DZ50" s="246" t="str">
        <f>IF(ISBLANK('In Process Calc.'!BP43),"",'In Process Calc.'!BP43)</f>
        <v/>
      </c>
      <c r="EA50" s="246" t="str">
        <f>IF(ISBLANK('In Process Calc.'!BQ43),"",'In Process Calc.'!BQ43)</f>
        <v/>
      </c>
      <c r="EB50" s="246" t="str">
        <f>IF(ISBLANK('In Process Calc.'!BR43),"",'In Process Calc.'!BR43)</f>
        <v/>
      </c>
      <c r="EC50" s="246" t="str">
        <f>IF(ISBLANK('In Process Calc.'!BS43),"",'In Process Calc.'!BS43)</f>
        <v/>
      </c>
      <c r="ED50" s="246" t="str">
        <f>IF(ISBLANK('In Process Calc.'!BT43),"",'In Process Calc.'!BT43)</f>
        <v/>
      </c>
      <c r="EE50" s="246" t="str">
        <f>IF(ISBLANK('In Process Calc.'!BU43),"",'In Process Calc.'!BU43)</f>
        <v/>
      </c>
      <c r="EF50" s="246" t="str">
        <f>IF(ISBLANK('In Process Calc.'!BV43),"",'In Process Calc.'!BV43)</f>
        <v/>
      </c>
      <c r="EG50" s="246" t="str">
        <f>IF(ISBLANK('In Process Calc.'!BW43),"",'In Process Calc.'!BW43)</f>
        <v/>
      </c>
      <c r="EH50" s="246" t="str">
        <f>IF(ISBLANK('In Process Calc.'!BX43),"",'In Process Calc.'!BX43)</f>
        <v/>
      </c>
      <c r="EI50" s="246" t="str">
        <f>IF(ISBLANK('In Process Calc.'!BY43),"",'In Process Calc.'!BY43)</f>
        <v/>
      </c>
      <c r="EJ50" s="246" t="str">
        <f>IF(ISBLANK('In Process Calc.'!BZ43),"",'In Process Calc.'!BZ43)</f>
        <v/>
      </c>
      <c r="EK50" s="246" t="str">
        <f>IF(ISBLANK('Post Process Calc.'!A50),"",'Post Process Calc.'!A50)</f>
        <v/>
      </c>
      <c r="EL50" s="246" t="str">
        <f>IF(ISBLANK('Post Process Calc.'!B50),"",'Post Process Calc.'!B50)</f>
        <v/>
      </c>
      <c r="EM50" s="246" t="str">
        <f>IF(ISBLANK('Post Process Calc.'!C50),"",'Post Process Calc.'!C50)</f>
        <v/>
      </c>
      <c r="EN50" s="246" t="str">
        <f>IF(ISBLANK('Post Process Calc.'!D50),"",'Post Process Calc.'!D50)</f>
        <v/>
      </c>
      <c r="EO50" s="246" t="str">
        <f>IF(ISBLANK('Post Process Calc.'!E50),"",'Post Process Calc.'!E50)</f>
        <v/>
      </c>
      <c r="EP50" s="246" t="str">
        <f>IF(ISBLANK('Post Process Calc.'!F50),"",'Post Process Calc.'!F50)</f>
        <v/>
      </c>
      <c r="EQ50" s="246" t="str">
        <f>IF(ISBLANK('Post Process Calc.'!G50),"",'Post Process Calc.'!G50)</f>
        <v/>
      </c>
      <c r="ER50" s="246" t="str">
        <f>IF(ISBLANK('Post Process Calc.'!H50),"",'Post Process Calc.'!H50)</f>
        <v/>
      </c>
      <c r="ES50" s="246" t="str">
        <f>IF(ISBLANK('Post Process Calc.'!I50),"",'Post Process Calc.'!I50)</f>
        <v/>
      </c>
      <c r="ET50" s="246" t="str">
        <f>IF(ISBLANK('Post Process Calc.'!J50),"",'Post Process Calc.'!J50)</f>
        <v/>
      </c>
      <c r="EU50" s="246" t="str">
        <f>IF(ISBLANK('Post Process Calc.'!K50),"",'Post Process Calc.'!K50)</f>
        <v/>
      </c>
      <c r="EV50" s="246" t="str">
        <f>IF(ISBLANK('Post Process Calc.'!L50),"",'Post Process Calc.'!L50)</f>
        <v/>
      </c>
      <c r="EW50" s="246" t="str">
        <f>IF(ISBLANK('Post Process Calc.'!M50),"",'Post Process Calc.'!M50)</f>
        <v/>
      </c>
      <c r="EX50" s="246" t="str">
        <f>IF(ISBLANK('Post Process Calc.'!N50),"",'Post Process Calc.'!N50)</f>
        <v/>
      </c>
      <c r="EY50" s="246" t="str">
        <f>IF(ISBLANK('Post Process Calc.'!O50),"",'Post Process Calc.'!O50)</f>
        <v/>
      </c>
      <c r="EZ50" s="246" t="str">
        <f>IF(ISBLANK('Post Process Calc.'!P50),"",'Post Process Calc.'!P50)</f>
        <v/>
      </c>
      <c r="FA50" s="246" t="str">
        <f>IF(ISBLANK('Post Process Calc.'!Q50),"",'Post Process Calc.'!Q50)</f>
        <v/>
      </c>
      <c r="FB50" s="246" t="str">
        <f>IF(ISBLANK('Post Process Calc.'!R50),"",'Post Process Calc.'!R50)</f>
        <v/>
      </c>
      <c r="FC50" s="246" t="str">
        <f>IF(ISBLANK('Post Process Calc.'!S50),"",'Post Process Calc.'!S50)</f>
        <v/>
      </c>
      <c r="FD50" s="246" t="str">
        <f>IF(ISBLANK('Post Process Calc.'!T50),"",'Post Process Calc.'!T50)</f>
        <v/>
      </c>
      <c r="FE50" s="246" t="str">
        <f>IF(ISBLANK('Post Process Calc.'!U50),"",'Post Process Calc.'!U50)</f>
        <v/>
      </c>
      <c r="FF50" s="246" t="str">
        <f>IF(ISBLANK('Post Process Calc.'!V50),"",'Post Process Calc.'!V50)</f>
        <v/>
      </c>
      <c r="FG50" s="246" t="str">
        <f>IF(ISBLANK('Post Process Calc.'!W50),"",'Post Process Calc.'!W50)</f>
        <v/>
      </c>
      <c r="FH50" s="246" t="str">
        <f>IF(ISBLANK('Post Process Calc.'!X50),"",'Post Process Calc.'!X50)</f>
        <v/>
      </c>
      <c r="FI50" s="246" t="str">
        <f>IF(ISBLANK('Post Process Calc.'!Y50),"",'Post Process Calc.'!Y50)</f>
        <v/>
      </c>
      <c r="FJ50" s="246" t="str">
        <f>IF(ISBLANK('Post Process Calc.'!Z50),"",'Post Process Calc.'!Z50)</f>
        <v/>
      </c>
      <c r="FK50" s="246" t="str">
        <f>IF(ISBLANK('Post Process Calc.'!AA50),"",'Post Process Calc.'!AA50)</f>
        <v/>
      </c>
      <c r="FL50" s="246" t="str">
        <f>IF(ISBLANK('Post Process Calc.'!AB50),"",'Post Process Calc.'!AB50)</f>
        <v/>
      </c>
      <c r="FM50" s="246" t="str">
        <f>IF(ISBLANK('Post Process Calc.'!AC50),"",'Post Process Calc.'!AC50)</f>
        <v/>
      </c>
      <c r="FN50" s="246" t="str">
        <f>IF(ISBLANK('Post Process Calc.'!AD50),"",'Post Process Calc.'!AD50)</f>
        <v/>
      </c>
      <c r="FO50" s="246" t="str">
        <f>IF(ISBLANK('Post Process Calc.'!AE50),"",'Post Process Calc.'!AE50)</f>
        <v/>
      </c>
      <c r="FP50" s="246" t="str">
        <f>IF(ISBLANK('Post Process Calc.'!AF50),"",'Post Process Calc.'!AF50)</f>
        <v/>
      </c>
      <c r="FQ50" s="246" t="str">
        <f>IF(ISBLANK('Post Process Calc.'!AG50),"",'Post Process Calc.'!AG50)</f>
        <v/>
      </c>
      <c r="FR50" s="246" t="str">
        <f>IF(ISBLANK('Post Process Calc.'!AH50),"",'Post Process Calc.'!AH50)</f>
        <v/>
      </c>
      <c r="FS50" s="246" t="str">
        <f>IF(ISBLANK('Post Process Calc.'!AI50),"",'Post Process Calc.'!AI50)</f>
        <v/>
      </c>
    </row>
    <row r="51" spans="1:175" x14ac:dyDescent="0.15">
      <c r="A51" s="241" t="str">
        <f>IF('Measured Data'!B44&lt;&gt;0,'Measured Data'!$B$1,"")</f>
        <v/>
      </c>
      <c r="B51" s="241" t="str">
        <f>IF(ISBLANK('Measured Data'!A44),"",'Measured Data'!A44)</f>
        <v/>
      </c>
      <c r="C51" s="248" t="str">
        <f>IF(ISBLANK('Measured Data'!B44),"",'Measured Data'!B44)</f>
        <v/>
      </c>
      <c r="D51" s="249" t="str">
        <f>IF(ISBLANK('Measured Data'!C44),"",'Measured Data'!C44)</f>
        <v/>
      </c>
      <c r="E51" s="241" t="str">
        <f>IF(ISBLANK('Measured Data'!D44),"",'Measured Data'!D44)</f>
        <v/>
      </c>
      <c r="F51" s="241" t="str">
        <f>IF(ISBLANK('Measured Data'!E44),"",'Measured Data'!E44)</f>
        <v/>
      </c>
      <c r="G51" s="241" t="str">
        <f>IF(ISBLANK('Measured Data'!G44),"",'Measured Data'!G44)</f>
        <v/>
      </c>
      <c r="H51" s="241" t="str">
        <f>IF(ISBLANK('Measured Data'!H44),"",'Measured Data'!H44)</f>
        <v/>
      </c>
      <c r="I51" s="241" t="str">
        <f>IF(ISBLANK('Measured Data'!I44),"",'Measured Data'!I44)</f>
        <v/>
      </c>
      <c r="J51" s="241" t="str">
        <f>IF(ISBLANK('Measured Data'!J44),"",'Measured Data'!J44)</f>
        <v/>
      </c>
      <c r="K51" s="241" t="str">
        <f>IF(ISBLANK('Measured Data'!K44),"",'Measured Data'!K44)</f>
        <v/>
      </c>
      <c r="L51" s="241" t="str">
        <f>IF(ISBLANK('Measured Data'!L44),"",'Measured Data'!L44)</f>
        <v/>
      </c>
      <c r="M51" s="241" t="str">
        <f>IF(ISBLANK('Measured Data'!M44),"",'Measured Data'!M44)</f>
        <v/>
      </c>
      <c r="N51" s="241" t="str">
        <f>IF(ISBLANK('Measured Data'!N44),"",'Measured Data'!N44)</f>
        <v/>
      </c>
      <c r="O51" s="241" t="str">
        <f>IF(ISBLANK('Measured Data'!O44),"",'Measured Data'!O44)</f>
        <v/>
      </c>
      <c r="P51" s="241" t="str">
        <f>IF(ISBLANK('Measured Data'!P44),"",'Measured Data'!P44)</f>
        <v/>
      </c>
      <c r="Q51" s="241" t="str">
        <f>IF(ISBLANK('Measured Data'!Q44),"",'Measured Data'!Q44)</f>
        <v/>
      </c>
      <c r="R51" s="241" t="str">
        <f>IF(ISBLANK('Measured Data'!R44),"",'Measured Data'!R44)</f>
        <v/>
      </c>
      <c r="S51" s="241" t="str">
        <f>IF(ISBLANK('Measured Data'!S44),"",'Measured Data'!S44)</f>
        <v/>
      </c>
      <c r="T51" s="241" t="str">
        <f>IF(ISBLANK('Measured Data'!T44),"",'Measured Data'!T44)</f>
        <v/>
      </c>
      <c r="U51" s="241" t="str">
        <f>IF(ISBLANK('Measured Data'!U44),"",'Measured Data'!U44)</f>
        <v/>
      </c>
      <c r="V51" s="241" t="str">
        <f>IF(ISBLANK('Measured Data'!V44),"",'Measured Data'!V44)</f>
        <v/>
      </c>
      <c r="W51" s="241" t="str">
        <f>IF(ISBLANK('Measured Data'!W44),"",'Measured Data'!W44)</f>
        <v/>
      </c>
      <c r="X51" s="241" t="str">
        <f>IF(ISBLANK('Measured Data'!X44),"",'Measured Data'!X44)</f>
        <v/>
      </c>
      <c r="Y51" s="241" t="str">
        <f>IF(ISBLANK('Measured Data'!Y44),"",'Measured Data'!Y44)</f>
        <v/>
      </c>
      <c r="Z51" s="241" t="str">
        <f>IF(ISBLANK('Measured Data'!Z44),"",'Measured Data'!Z44)</f>
        <v/>
      </c>
      <c r="AA51" s="241" t="str">
        <f>IF(ISBLANK('Measured Data'!AA44),"",'Measured Data'!AA44)</f>
        <v/>
      </c>
      <c r="AB51" s="241" t="str">
        <f>IF(ISBLANK('Measured Data'!AB44),"",'Measured Data'!AB44)</f>
        <v/>
      </c>
      <c r="AC51" s="241" t="str">
        <f>IF(ISBLANK('Measured Data'!AC44),"",'Measured Data'!AC44)</f>
        <v/>
      </c>
      <c r="AD51" s="241" t="str">
        <f>IF(ISBLANK('Measured Data'!AD44),"",'Measured Data'!AD44)</f>
        <v/>
      </c>
      <c r="AE51" s="241" t="str">
        <f>IF(ISBLANK('Measured Data'!AE44),"",'Measured Data'!AE44)</f>
        <v/>
      </c>
      <c r="AF51" s="241" t="str">
        <f>IF(ISBLANK('Measured Data'!AF44),"",'Measured Data'!AF44)</f>
        <v/>
      </c>
      <c r="AG51" s="241" t="str">
        <f>IF(ISBLANK('Measured Data'!AG44),"",'Measured Data'!AG44)</f>
        <v/>
      </c>
      <c r="AH51" s="241" t="str">
        <f>IF(ISBLANK('Measured Data'!AH44),"",'Measured Data'!AH44)</f>
        <v/>
      </c>
      <c r="AI51" s="241" t="str">
        <f>IF(ISBLANK('Measured Data'!AI44),"",'Measured Data'!AI44)</f>
        <v/>
      </c>
      <c r="AJ51" s="241" t="str">
        <f>IF(ISBLANK('Measured Data'!AJ44),"",'Measured Data'!AJ44)</f>
        <v/>
      </c>
      <c r="AK51" s="241" t="str">
        <f>IF(ISBLANK('Measured Data'!AK44),"",'Measured Data'!AK44)</f>
        <v/>
      </c>
      <c r="AL51" s="241" t="str">
        <f>IF(ISBLANK('Measured Data'!AL44),"",'Measured Data'!AL44)</f>
        <v/>
      </c>
      <c r="AM51" s="241" t="str">
        <f>IF(ISBLANK('Measured Data'!AM44),"",'Measured Data'!AM44)</f>
        <v/>
      </c>
      <c r="AN51" s="241" t="str">
        <f>IF(ISBLANK('Measured Data'!AN44),"",'Measured Data'!AN44)</f>
        <v/>
      </c>
      <c r="AO51" s="241" t="str">
        <f>IF(ISBLANK('Measured Data'!AO44),"",'Measured Data'!AO44)</f>
        <v/>
      </c>
      <c r="AP51" s="241" t="str">
        <f>IF(ISBLANK('Measured Data'!AP44),"",'Measured Data'!AP44)</f>
        <v/>
      </c>
      <c r="AQ51" s="241" t="str">
        <f>IF(ISBLANK('Measured Data'!AQ44),"",'Measured Data'!AQ44)</f>
        <v/>
      </c>
      <c r="AR51" s="241" t="str">
        <f>IF(ISBLANK('Measured Data'!AR44),"",'Measured Data'!AR44)</f>
        <v/>
      </c>
      <c r="AS51" s="241" t="str">
        <f>IF(ISBLANK('Measured Data'!AS44),"",'Measured Data'!AS44)</f>
        <v/>
      </c>
      <c r="AT51" s="241" t="str">
        <f>IF(ISBLANK('Measured Data'!AT44),"",'Measured Data'!AT44)</f>
        <v/>
      </c>
      <c r="AU51" s="241" t="str">
        <f>IF(ISBLANK('Measured Data'!AU44),"",'Measured Data'!AU44)</f>
        <v/>
      </c>
      <c r="AV51" s="241" t="str">
        <f>IF(ISBLANK('Measured Data'!AV44),"",'Measured Data'!AV44)</f>
        <v/>
      </c>
      <c r="AW51" s="241" t="str">
        <f>IF(ISBLANK('Measured Data'!AW44),"",'Measured Data'!AW44)</f>
        <v/>
      </c>
      <c r="AX51" s="241" t="str">
        <f>IF(ISBLANK('Measured Data'!AX44),"",'Measured Data'!AX44)</f>
        <v/>
      </c>
      <c r="AY51" s="241" t="str">
        <f>IF(ISBLANK('Measured Data'!AY44),"",'Measured Data'!AY44)</f>
        <v/>
      </c>
      <c r="AZ51" s="241" t="str">
        <f>IF(ISBLANK('Measured Data'!AZ44),"",'Measured Data'!AZ44)</f>
        <v/>
      </c>
      <c r="BA51" s="241" t="str">
        <f>IF(ISBLANK('Measured Data'!BA44),"",'Measured Data'!BA44)</f>
        <v/>
      </c>
      <c r="BB51" s="241" t="str">
        <f>IF(ISBLANK('Measured Data'!BB44),"",'Measured Data'!BB44)</f>
        <v/>
      </c>
      <c r="BC51" s="241" t="str">
        <f>IF(ISBLANK('Measured Data'!BC44),"",'Measured Data'!BC44)</f>
        <v/>
      </c>
      <c r="BD51" s="241" t="str">
        <f>IF(ISBLANK('Measured Data'!BD44),"",'Measured Data'!BD44)</f>
        <v/>
      </c>
      <c r="BE51" s="241" t="str">
        <f>IF(ISBLANK('Measured Data'!BE44),"",'Measured Data'!BE44)</f>
        <v/>
      </c>
      <c r="BF51" s="241" t="str">
        <f>IF(ISBLANK('Measured Data'!BF44),"",'Measured Data'!BF44)</f>
        <v/>
      </c>
      <c r="BG51" s="241" t="str">
        <f>IF(ISBLANK('Measured Data'!BG44),"",'Measured Data'!BG44)</f>
        <v/>
      </c>
      <c r="BH51" s="241" t="str">
        <f>IF(ISBLANK('Measured Data'!BH44),"",'Measured Data'!BH44)</f>
        <v/>
      </c>
      <c r="BI51" s="241" t="str">
        <f>IF(ISBLANK('Measured Data'!BI44),"",'Measured Data'!BI44)</f>
        <v/>
      </c>
      <c r="BJ51" s="241" t="str">
        <f>IF(ISBLANK('Measured Data'!BJ44),"",'Measured Data'!BJ44)</f>
        <v/>
      </c>
      <c r="BK51" s="241" t="str">
        <f>IF(ISBLANK('Measured Data'!BK44),"",'Measured Data'!BK44)</f>
        <v/>
      </c>
      <c r="BL51" s="241" t="str">
        <f>IF(ISBLANK('Measured Data'!BL44),"",'Measured Data'!BL44)</f>
        <v/>
      </c>
      <c r="BM51" s="241" t="str">
        <f>IF(ISBLANK('Measured Data'!BM44),"",'Measured Data'!BM44)</f>
        <v/>
      </c>
      <c r="BN51" s="241" t="str">
        <f>IF(ISBLANK('In Process Calc.'!B44),"",ROUND('In Process Calc.'!B44,2))</f>
        <v/>
      </c>
      <c r="BO51" s="241" t="str">
        <f>IF(ISBLANK('In Process Calc.'!C44),"",ROUND('In Process Calc.'!C44,2))</f>
        <v/>
      </c>
      <c r="BP51" s="241" t="str">
        <f>IF(ISBLANK('In Process Calc.'!D44),"",'In Process Calc.'!D44)</f>
        <v/>
      </c>
      <c r="BQ51" s="241" t="str">
        <f>IF(ISBLANK('In Process Calc.'!E44),"",'In Process Calc.'!E44)</f>
        <v/>
      </c>
      <c r="BR51" s="241" t="str">
        <f>IF(ISBLANK('In Process Calc.'!G44),"",'In Process Calc.'!G44)</f>
        <v/>
      </c>
      <c r="BS51" s="241" t="str">
        <f>IF(ISBLANK('In Process Calc.'!I44),"",'In Process Calc.'!I44)</f>
        <v/>
      </c>
      <c r="BT51" s="241" t="str">
        <f>IF(ISBLANK('In Process Calc.'!J44),"",'In Process Calc.'!J44)</f>
        <v/>
      </c>
      <c r="BU51" s="241" t="str">
        <f>IF(ISBLANK('In Process Calc.'!K44),"",'In Process Calc.'!K44)</f>
        <v/>
      </c>
      <c r="BV51" s="246" t="str">
        <f>IF(ISBLANK('In Process Calc.'!L44),"",'In Process Calc.'!L44)</f>
        <v/>
      </c>
      <c r="BW51" s="246" t="str">
        <f>IF(ISBLANK('In Process Calc.'!M44),"",'In Process Calc.'!M44)</f>
        <v/>
      </c>
      <c r="BX51" s="246" t="str">
        <f>IF(ISBLANK('In Process Calc.'!N44),"",'In Process Calc.'!N44)</f>
        <v/>
      </c>
      <c r="BY51" s="246" t="str">
        <f>IF(ISBLANK('In Process Calc.'!O44),"",'In Process Calc.'!O44)</f>
        <v/>
      </c>
      <c r="BZ51" s="246" t="str">
        <f>IF(ISBLANK('In Process Calc.'!P44),"",'In Process Calc.'!P44)</f>
        <v/>
      </c>
      <c r="CA51" s="246" t="str">
        <f>IF(ISBLANK('In Process Calc.'!Q44),"",'In Process Calc.'!Q44)</f>
        <v/>
      </c>
      <c r="CB51" s="246" t="str">
        <f>IF(ISBLANK('In Process Calc.'!R44),"",'In Process Calc.'!R44)</f>
        <v/>
      </c>
      <c r="CC51" s="246" t="str">
        <f>IF(ISBLANK('In Process Calc.'!S44),"",'In Process Calc.'!S44)</f>
        <v/>
      </c>
      <c r="CD51" s="246" t="str">
        <f>IF(ISBLANK('In Process Calc.'!T44),"",'In Process Calc.'!T44)</f>
        <v/>
      </c>
      <c r="CE51" s="246" t="str">
        <f>IF(ISBLANK('In Process Calc.'!U44),"",'In Process Calc.'!U44)</f>
        <v/>
      </c>
      <c r="CF51" s="246" t="str">
        <f>IF(ISBLANK('In Process Calc.'!V44),"",'In Process Calc.'!V44)</f>
        <v/>
      </c>
      <c r="CG51" s="246" t="str">
        <f>IF(ISBLANK('In Process Calc.'!W44),"",'In Process Calc.'!W44)</f>
        <v/>
      </c>
      <c r="CH51" s="246" t="str">
        <f>IF(ISBLANK('In Process Calc.'!X44),"",'In Process Calc.'!X44)</f>
        <v/>
      </c>
      <c r="CI51" s="246" t="str">
        <f>IF(ISBLANK('In Process Calc.'!Y44),"",'In Process Calc.'!Y44)</f>
        <v/>
      </c>
      <c r="CJ51" s="246" t="str">
        <f>IF(ISBLANK('In Process Calc.'!Z44),"",'In Process Calc.'!Z44)</f>
        <v/>
      </c>
      <c r="CK51" s="246" t="str">
        <f>IF(ISBLANK('In Process Calc.'!AA44),"",'In Process Calc.'!AA44)</f>
        <v/>
      </c>
      <c r="CL51" s="246" t="str">
        <f>IF(ISBLANK('In Process Calc.'!AB44),"",'In Process Calc.'!AB44)</f>
        <v/>
      </c>
      <c r="CM51" s="246" t="str">
        <f>IF(ISBLANK('In Process Calc.'!AC44),"",'In Process Calc.'!AC44)</f>
        <v/>
      </c>
      <c r="CN51" s="246" t="str">
        <f>IF(ISBLANK('In Process Calc.'!AD44),"",'In Process Calc.'!AD44)</f>
        <v/>
      </c>
      <c r="CO51" s="246" t="str">
        <f>IF(ISBLANK('In Process Calc.'!AE44),"",'In Process Calc.'!AE44)</f>
        <v/>
      </c>
      <c r="CP51" s="246" t="str">
        <f>IF(ISBLANK('In Process Calc.'!AF44),"",'In Process Calc.'!AF44)</f>
        <v/>
      </c>
      <c r="CQ51" s="246" t="str">
        <f>IF(ISBLANK('In Process Calc.'!AG44),"",'In Process Calc.'!AG44)</f>
        <v/>
      </c>
      <c r="CR51" s="246" t="str">
        <f>IF(ISBLANK('In Process Calc.'!AH44),"",'In Process Calc.'!AH44)</f>
        <v/>
      </c>
      <c r="CS51" s="246" t="str">
        <f>IF(ISBLANK('In Process Calc.'!AI44),"",'In Process Calc.'!AI44)</f>
        <v/>
      </c>
      <c r="CT51" s="246" t="str">
        <f>IF(ISBLANK('In Process Calc.'!AJ44),"",'In Process Calc.'!AJ44)</f>
        <v/>
      </c>
      <c r="CU51" s="246" t="str">
        <f>IF(ISBLANK('In Process Calc.'!AK44),"",'In Process Calc.'!AK44)</f>
        <v/>
      </c>
      <c r="CV51" s="246" t="str">
        <f>IF(ISBLANK('In Process Calc.'!AL44),"",'In Process Calc.'!AL44)</f>
        <v/>
      </c>
      <c r="CW51" s="246" t="str">
        <f>IF(ISBLANK('In Process Calc.'!AM44),"",'In Process Calc.'!AM44)</f>
        <v/>
      </c>
      <c r="CX51" s="246" t="str">
        <f>IF(ISBLANK('In Process Calc.'!AN44),"",'In Process Calc.'!AN44)</f>
        <v/>
      </c>
      <c r="CY51" s="246" t="str">
        <f>IF(ISBLANK('In Process Calc.'!AO44),"",'In Process Calc.'!AO44)</f>
        <v/>
      </c>
      <c r="CZ51" s="246" t="str">
        <f>IF(ISBLANK('In Process Calc.'!AP44),"",'In Process Calc.'!AP44)</f>
        <v/>
      </c>
      <c r="DA51" s="246" t="str">
        <f>IF(ISBLANK('In Process Calc.'!AQ44),"",'In Process Calc.'!AQ44)</f>
        <v/>
      </c>
      <c r="DB51" s="246" t="str">
        <f>IF(ISBLANK('In Process Calc.'!AR44),"",'In Process Calc.'!AR44)</f>
        <v/>
      </c>
      <c r="DC51" s="246" t="str">
        <f>IF(ISBLANK('In Process Calc.'!AS44),"",'In Process Calc.'!AS44)</f>
        <v/>
      </c>
      <c r="DD51" s="246" t="str">
        <f>IF(ISBLANK('In Process Calc.'!AT44),"",'In Process Calc.'!AT44)</f>
        <v/>
      </c>
      <c r="DE51" s="246" t="str">
        <f>IF(ISBLANK('In Process Calc.'!AU44),"",'In Process Calc.'!AU44)</f>
        <v/>
      </c>
      <c r="DF51" s="246" t="str">
        <f>IF(ISBLANK('In Process Calc.'!AV44),"",'In Process Calc.'!AV44)</f>
        <v/>
      </c>
      <c r="DG51" s="246" t="str">
        <f>IF(ISBLANK('In Process Calc.'!AW44),"",'In Process Calc.'!AW44)</f>
        <v/>
      </c>
      <c r="DH51" s="246" t="str">
        <f>IF(ISBLANK('In Process Calc.'!AX44),"",'In Process Calc.'!AX44)</f>
        <v/>
      </c>
      <c r="DI51" s="246" t="str">
        <f>IF(ISBLANK('In Process Calc.'!AY44),"",'In Process Calc.'!AY44)</f>
        <v/>
      </c>
      <c r="DJ51" s="246" t="str">
        <f>IF(ISBLANK('In Process Calc.'!AZ44),"",'In Process Calc.'!AZ44)</f>
        <v/>
      </c>
      <c r="DK51" s="246" t="str">
        <f>IF(ISBLANK('In Process Calc.'!BA44),"",'In Process Calc.'!BA44)</f>
        <v/>
      </c>
      <c r="DL51" s="246" t="str">
        <f>IF(ISBLANK('In Process Calc.'!BB44),"",'In Process Calc.'!BB44)</f>
        <v/>
      </c>
      <c r="DM51" s="246" t="str">
        <f>IF(ISBLANK('In Process Calc.'!BC44),"",'In Process Calc.'!BC44)</f>
        <v/>
      </c>
      <c r="DN51" s="246" t="str">
        <f>IF(ISBLANK('In Process Calc.'!BD44),"",'In Process Calc.'!BD44)</f>
        <v/>
      </c>
      <c r="DO51" s="246" t="str">
        <f>IF(ISBLANK('In Process Calc.'!BE44),"",'In Process Calc.'!BE44)</f>
        <v/>
      </c>
      <c r="DP51" s="246" t="str">
        <f>IF(ISBLANK('In Process Calc.'!BF44),"",'In Process Calc.'!BF44)</f>
        <v/>
      </c>
      <c r="DQ51" s="246" t="str">
        <f>IF(ISBLANK('In Process Calc.'!BG44),"",'In Process Calc.'!BG44)</f>
        <v/>
      </c>
      <c r="DR51" s="246" t="str">
        <f>IF(ISBLANK('In Process Calc.'!BH44),"",'In Process Calc.'!BH44)</f>
        <v/>
      </c>
      <c r="DS51" s="246" t="str">
        <f>IF(ISBLANK('In Process Calc.'!BI44),"",'In Process Calc.'!BI44)</f>
        <v/>
      </c>
      <c r="DT51" s="246" t="str">
        <f>IF(ISBLANK('In Process Calc.'!BJ44),"",'In Process Calc.'!BJ44)</f>
        <v/>
      </c>
      <c r="DU51" s="246" t="str">
        <f>IF(ISBLANK('In Process Calc.'!BK44),"",'In Process Calc.'!BK44)</f>
        <v/>
      </c>
      <c r="DV51" s="246" t="str">
        <f>IF(ISBLANK('In Process Calc.'!BL44),"",'In Process Calc.'!BL44)</f>
        <v/>
      </c>
      <c r="DW51" s="246" t="str">
        <f>IF(ISBLANK('In Process Calc.'!BM44),"",'In Process Calc.'!BM44)</f>
        <v/>
      </c>
      <c r="DX51" s="246" t="str">
        <f>IF(ISBLANK('In Process Calc.'!BN44),"",'In Process Calc.'!BN44)</f>
        <v/>
      </c>
      <c r="DY51" s="246" t="str">
        <f>IF(ISBLANK('In Process Calc.'!BO44),"",'In Process Calc.'!BO44)</f>
        <v/>
      </c>
      <c r="DZ51" s="246" t="str">
        <f>IF(ISBLANK('In Process Calc.'!BP44),"",'In Process Calc.'!BP44)</f>
        <v/>
      </c>
      <c r="EA51" s="246" t="str">
        <f>IF(ISBLANK('In Process Calc.'!BQ44),"",'In Process Calc.'!BQ44)</f>
        <v/>
      </c>
      <c r="EB51" s="246" t="str">
        <f>IF(ISBLANK('In Process Calc.'!BR44),"",'In Process Calc.'!BR44)</f>
        <v/>
      </c>
      <c r="EC51" s="246" t="str">
        <f>IF(ISBLANK('In Process Calc.'!BS44),"",'In Process Calc.'!BS44)</f>
        <v/>
      </c>
      <c r="ED51" s="246" t="str">
        <f>IF(ISBLANK('In Process Calc.'!BT44),"",'In Process Calc.'!BT44)</f>
        <v/>
      </c>
      <c r="EE51" s="246" t="str">
        <f>IF(ISBLANK('In Process Calc.'!BU44),"",'In Process Calc.'!BU44)</f>
        <v/>
      </c>
      <c r="EF51" s="246" t="str">
        <f>IF(ISBLANK('In Process Calc.'!BV44),"",'In Process Calc.'!BV44)</f>
        <v/>
      </c>
      <c r="EG51" s="246" t="str">
        <f>IF(ISBLANK('In Process Calc.'!BW44),"",'In Process Calc.'!BW44)</f>
        <v/>
      </c>
      <c r="EH51" s="246" t="str">
        <f>IF(ISBLANK('In Process Calc.'!BX44),"",'In Process Calc.'!BX44)</f>
        <v/>
      </c>
      <c r="EI51" s="246" t="str">
        <f>IF(ISBLANK('In Process Calc.'!BY44),"",'In Process Calc.'!BY44)</f>
        <v/>
      </c>
      <c r="EJ51" s="246" t="str">
        <f>IF(ISBLANK('In Process Calc.'!BZ44),"",'In Process Calc.'!BZ44)</f>
        <v/>
      </c>
      <c r="EK51" s="246" t="str">
        <f>IF(ISBLANK('Post Process Calc.'!A51),"",'Post Process Calc.'!A51)</f>
        <v/>
      </c>
      <c r="EL51" s="246" t="str">
        <f>IF(ISBLANK('Post Process Calc.'!B51),"",'Post Process Calc.'!B51)</f>
        <v/>
      </c>
      <c r="EM51" s="246" t="str">
        <f>IF(ISBLANK('Post Process Calc.'!C51),"",'Post Process Calc.'!C51)</f>
        <v/>
      </c>
      <c r="EN51" s="246" t="str">
        <f>IF(ISBLANK('Post Process Calc.'!D51),"",'Post Process Calc.'!D51)</f>
        <v/>
      </c>
      <c r="EO51" s="246" t="str">
        <f>IF(ISBLANK('Post Process Calc.'!E51),"",'Post Process Calc.'!E51)</f>
        <v/>
      </c>
      <c r="EP51" s="246" t="str">
        <f>IF(ISBLANK('Post Process Calc.'!F51),"",'Post Process Calc.'!F51)</f>
        <v/>
      </c>
      <c r="EQ51" s="246" t="str">
        <f>IF(ISBLANK('Post Process Calc.'!G51),"",'Post Process Calc.'!G51)</f>
        <v/>
      </c>
      <c r="ER51" s="246" t="str">
        <f>IF(ISBLANK('Post Process Calc.'!H51),"",'Post Process Calc.'!H51)</f>
        <v/>
      </c>
      <c r="ES51" s="246" t="str">
        <f>IF(ISBLANK('Post Process Calc.'!I51),"",'Post Process Calc.'!I51)</f>
        <v/>
      </c>
      <c r="ET51" s="246" t="str">
        <f>IF(ISBLANK('Post Process Calc.'!J51),"",'Post Process Calc.'!J51)</f>
        <v/>
      </c>
      <c r="EU51" s="246" t="str">
        <f>IF(ISBLANK('Post Process Calc.'!K51),"",'Post Process Calc.'!K51)</f>
        <v/>
      </c>
      <c r="EV51" s="246" t="str">
        <f>IF(ISBLANK('Post Process Calc.'!L51),"",'Post Process Calc.'!L51)</f>
        <v/>
      </c>
      <c r="EW51" s="246" t="str">
        <f>IF(ISBLANK('Post Process Calc.'!M51),"",'Post Process Calc.'!M51)</f>
        <v/>
      </c>
      <c r="EX51" s="246" t="str">
        <f>IF(ISBLANK('Post Process Calc.'!N51),"",'Post Process Calc.'!N51)</f>
        <v/>
      </c>
      <c r="EY51" s="246" t="str">
        <f>IF(ISBLANK('Post Process Calc.'!O51),"",'Post Process Calc.'!O51)</f>
        <v/>
      </c>
      <c r="EZ51" s="246" t="str">
        <f>IF(ISBLANK('Post Process Calc.'!P51),"",'Post Process Calc.'!P51)</f>
        <v/>
      </c>
      <c r="FA51" s="246" t="str">
        <f>IF(ISBLANK('Post Process Calc.'!Q51),"",'Post Process Calc.'!Q51)</f>
        <v/>
      </c>
      <c r="FB51" s="246" t="str">
        <f>IF(ISBLANK('Post Process Calc.'!R51),"",'Post Process Calc.'!R51)</f>
        <v/>
      </c>
      <c r="FC51" s="246" t="str">
        <f>IF(ISBLANK('Post Process Calc.'!S51),"",'Post Process Calc.'!S51)</f>
        <v/>
      </c>
      <c r="FD51" s="246" t="str">
        <f>IF(ISBLANK('Post Process Calc.'!T51),"",'Post Process Calc.'!T51)</f>
        <v/>
      </c>
      <c r="FE51" s="246" t="str">
        <f>IF(ISBLANK('Post Process Calc.'!U51),"",'Post Process Calc.'!U51)</f>
        <v/>
      </c>
      <c r="FF51" s="246" t="str">
        <f>IF(ISBLANK('Post Process Calc.'!V51),"",'Post Process Calc.'!V51)</f>
        <v/>
      </c>
      <c r="FG51" s="246" t="str">
        <f>IF(ISBLANK('Post Process Calc.'!W51),"",'Post Process Calc.'!W51)</f>
        <v/>
      </c>
      <c r="FH51" s="246" t="str">
        <f>IF(ISBLANK('Post Process Calc.'!X51),"",'Post Process Calc.'!X51)</f>
        <v/>
      </c>
      <c r="FI51" s="246" t="str">
        <f>IF(ISBLANK('Post Process Calc.'!Y51),"",'Post Process Calc.'!Y51)</f>
        <v/>
      </c>
      <c r="FJ51" s="246" t="str">
        <f>IF(ISBLANK('Post Process Calc.'!Z51),"",'Post Process Calc.'!Z51)</f>
        <v/>
      </c>
      <c r="FK51" s="246" t="str">
        <f>IF(ISBLANK('Post Process Calc.'!AA51),"",'Post Process Calc.'!AA51)</f>
        <v/>
      </c>
      <c r="FL51" s="246" t="str">
        <f>IF(ISBLANK('Post Process Calc.'!AB51),"",'Post Process Calc.'!AB51)</f>
        <v/>
      </c>
      <c r="FM51" s="246" t="str">
        <f>IF(ISBLANK('Post Process Calc.'!AC51),"",'Post Process Calc.'!AC51)</f>
        <v/>
      </c>
      <c r="FN51" s="246" t="str">
        <f>IF(ISBLANK('Post Process Calc.'!AD51),"",'Post Process Calc.'!AD51)</f>
        <v/>
      </c>
      <c r="FO51" s="246" t="str">
        <f>IF(ISBLANK('Post Process Calc.'!AE51),"",'Post Process Calc.'!AE51)</f>
        <v/>
      </c>
      <c r="FP51" s="246" t="str">
        <f>IF(ISBLANK('Post Process Calc.'!AF51),"",'Post Process Calc.'!AF51)</f>
        <v/>
      </c>
      <c r="FQ51" s="246" t="str">
        <f>IF(ISBLANK('Post Process Calc.'!AG51),"",'Post Process Calc.'!AG51)</f>
        <v/>
      </c>
      <c r="FR51" s="246" t="str">
        <f>IF(ISBLANK('Post Process Calc.'!AH51),"",'Post Process Calc.'!AH51)</f>
        <v/>
      </c>
      <c r="FS51" s="246" t="str">
        <f>IF(ISBLANK('Post Process Calc.'!AI51),"",'Post Process Calc.'!AI51)</f>
        <v/>
      </c>
    </row>
    <row r="52" spans="1:175" x14ac:dyDescent="0.15">
      <c r="A52" s="241" t="str">
        <f>IF('Measured Data'!B45&lt;&gt;0,'Measured Data'!$B$1,"")</f>
        <v/>
      </c>
      <c r="B52" s="241" t="str">
        <f>IF(ISBLANK('Measured Data'!A45),"",'Measured Data'!A45)</f>
        <v/>
      </c>
      <c r="C52" s="248" t="str">
        <f>IF(ISBLANK('Measured Data'!B45),"",'Measured Data'!B45)</f>
        <v/>
      </c>
      <c r="D52" s="249" t="str">
        <f>IF(ISBLANK('Measured Data'!C45),"",'Measured Data'!C45)</f>
        <v/>
      </c>
      <c r="E52" s="241" t="str">
        <f>IF(ISBLANK('Measured Data'!D45),"",'Measured Data'!D45)</f>
        <v/>
      </c>
      <c r="F52" s="241" t="str">
        <f>IF(ISBLANK('Measured Data'!E45),"",'Measured Data'!E45)</f>
        <v/>
      </c>
      <c r="G52" s="241" t="str">
        <f>IF(ISBLANK('Measured Data'!G45),"",'Measured Data'!G45)</f>
        <v/>
      </c>
      <c r="H52" s="241" t="str">
        <f>IF(ISBLANK('Measured Data'!H45),"",'Measured Data'!H45)</f>
        <v/>
      </c>
      <c r="I52" s="241" t="str">
        <f>IF(ISBLANK('Measured Data'!I45),"",'Measured Data'!I45)</f>
        <v/>
      </c>
      <c r="J52" s="241" t="str">
        <f>IF(ISBLANK('Measured Data'!J45),"",'Measured Data'!J45)</f>
        <v/>
      </c>
      <c r="K52" s="241" t="str">
        <f>IF(ISBLANK('Measured Data'!K45),"",'Measured Data'!K45)</f>
        <v/>
      </c>
      <c r="L52" s="241" t="str">
        <f>IF(ISBLANK('Measured Data'!L45),"",'Measured Data'!L45)</f>
        <v/>
      </c>
      <c r="M52" s="241" t="str">
        <f>IF(ISBLANK('Measured Data'!M45),"",'Measured Data'!M45)</f>
        <v/>
      </c>
      <c r="N52" s="241" t="str">
        <f>IF(ISBLANK('Measured Data'!N45),"",'Measured Data'!N45)</f>
        <v/>
      </c>
      <c r="O52" s="241" t="str">
        <f>IF(ISBLANK('Measured Data'!O45),"",'Measured Data'!O45)</f>
        <v/>
      </c>
      <c r="P52" s="241" t="str">
        <f>IF(ISBLANK('Measured Data'!P45),"",'Measured Data'!P45)</f>
        <v/>
      </c>
      <c r="Q52" s="241" t="str">
        <f>IF(ISBLANK('Measured Data'!Q45),"",'Measured Data'!Q45)</f>
        <v/>
      </c>
      <c r="R52" s="241" t="str">
        <f>IF(ISBLANK('Measured Data'!R45),"",'Measured Data'!R45)</f>
        <v/>
      </c>
      <c r="S52" s="241" t="str">
        <f>IF(ISBLANK('Measured Data'!S45),"",'Measured Data'!S45)</f>
        <v/>
      </c>
      <c r="T52" s="241" t="str">
        <f>IF(ISBLANK('Measured Data'!T45),"",'Measured Data'!T45)</f>
        <v/>
      </c>
      <c r="U52" s="241" t="str">
        <f>IF(ISBLANK('Measured Data'!U45),"",'Measured Data'!U45)</f>
        <v/>
      </c>
      <c r="V52" s="241" t="str">
        <f>IF(ISBLANK('Measured Data'!V45),"",'Measured Data'!V45)</f>
        <v/>
      </c>
      <c r="W52" s="241" t="str">
        <f>IF(ISBLANK('Measured Data'!W45),"",'Measured Data'!W45)</f>
        <v/>
      </c>
      <c r="X52" s="241" t="str">
        <f>IF(ISBLANK('Measured Data'!X45),"",'Measured Data'!X45)</f>
        <v/>
      </c>
      <c r="Y52" s="241" t="str">
        <f>IF(ISBLANK('Measured Data'!Y45),"",'Measured Data'!Y45)</f>
        <v/>
      </c>
      <c r="Z52" s="241" t="str">
        <f>IF(ISBLANK('Measured Data'!Z45),"",'Measured Data'!Z45)</f>
        <v/>
      </c>
      <c r="AA52" s="241" t="str">
        <f>IF(ISBLANK('Measured Data'!AA45),"",'Measured Data'!AA45)</f>
        <v/>
      </c>
      <c r="AB52" s="241" t="str">
        <f>IF(ISBLANK('Measured Data'!AB45),"",'Measured Data'!AB45)</f>
        <v/>
      </c>
      <c r="AC52" s="241" t="str">
        <f>IF(ISBLANK('Measured Data'!AC45),"",'Measured Data'!AC45)</f>
        <v/>
      </c>
      <c r="AD52" s="241" t="str">
        <f>IF(ISBLANK('Measured Data'!AD45),"",'Measured Data'!AD45)</f>
        <v/>
      </c>
      <c r="AE52" s="241" t="str">
        <f>IF(ISBLANK('Measured Data'!AE45),"",'Measured Data'!AE45)</f>
        <v/>
      </c>
      <c r="AF52" s="241" t="str">
        <f>IF(ISBLANK('Measured Data'!AF45),"",'Measured Data'!AF45)</f>
        <v/>
      </c>
      <c r="AG52" s="241" t="str">
        <f>IF(ISBLANK('Measured Data'!AG45),"",'Measured Data'!AG45)</f>
        <v/>
      </c>
      <c r="AH52" s="241" t="str">
        <f>IF(ISBLANK('Measured Data'!AH45),"",'Measured Data'!AH45)</f>
        <v/>
      </c>
      <c r="AI52" s="241" t="str">
        <f>IF(ISBLANK('Measured Data'!AI45),"",'Measured Data'!AI45)</f>
        <v/>
      </c>
      <c r="AJ52" s="241" t="str">
        <f>IF(ISBLANK('Measured Data'!AJ45),"",'Measured Data'!AJ45)</f>
        <v/>
      </c>
      <c r="AK52" s="241" t="str">
        <f>IF(ISBLANK('Measured Data'!AK45),"",'Measured Data'!AK45)</f>
        <v/>
      </c>
      <c r="AL52" s="241" t="str">
        <f>IF(ISBLANK('Measured Data'!AL45),"",'Measured Data'!AL45)</f>
        <v/>
      </c>
      <c r="AM52" s="241" t="str">
        <f>IF(ISBLANK('Measured Data'!AM45),"",'Measured Data'!AM45)</f>
        <v/>
      </c>
      <c r="AN52" s="241" t="str">
        <f>IF(ISBLANK('Measured Data'!AN45),"",'Measured Data'!AN45)</f>
        <v/>
      </c>
      <c r="AO52" s="241" t="str">
        <f>IF(ISBLANK('Measured Data'!AO45),"",'Measured Data'!AO45)</f>
        <v/>
      </c>
      <c r="AP52" s="241" t="str">
        <f>IF(ISBLANK('Measured Data'!AP45),"",'Measured Data'!AP45)</f>
        <v/>
      </c>
      <c r="AQ52" s="241" t="str">
        <f>IF(ISBLANK('Measured Data'!AQ45),"",'Measured Data'!AQ45)</f>
        <v/>
      </c>
      <c r="AR52" s="241" t="str">
        <f>IF(ISBLANK('Measured Data'!AR45),"",'Measured Data'!AR45)</f>
        <v/>
      </c>
      <c r="AS52" s="241" t="str">
        <f>IF(ISBLANK('Measured Data'!AS45),"",'Measured Data'!AS45)</f>
        <v/>
      </c>
      <c r="AT52" s="241" t="str">
        <f>IF(ISBLANK('Measured Data'!AT45),"",'Measured Data'!AT45)</f>
        <v/>
      </c>
      <c r="AU52" s="241" t="str">
        <f>IF(ISBLANK('Measured Data'!AU45),"",'Measured Data'!AU45)</f>
        <v/>
      </c>
      <c r="AV52" s="241" t="str">
        <f>IF(ISBLANK('Measured Data'!AV45),"",'Measured Data'!AV45)</f>
        <v/>
      </c>
      <c r="AW52" s="241" t="str">
        <f>IF(ISBLANK('Measured Data'!AW45),"",'Measured Data'!AW45)</f>
        <v/>
      </c>
      <c r="AX52" s="241" t="str">
        <f>IF(ISBLANK('Measured Data'!AX45),"",'Measured Data'!AX45)</f>
        <v/>
      </c>
      <c r="AY52" s="241" t="str">
        <f>IF(ISBLANK('Measured Data'!AY45),"",'Measured Data'!AY45)</f>
        <v/>
      </c>
      <c r="AZ52" s="241" t="str">
        <f>IF(ISBLANK('Measured Data'!AZ45),"",'Measured Data'!AZ45)</f>
        <v/>
      </c>
      <c r="BA52" s="241" t="str">
        <f>IF(ISBLANK('Measured Data'!BA45),"",'Measured Data'!BA45)</f>
        <v/>
      </c>
      <c r="BB52" s="241" t="str">
        <f>IF(ISBLANK('Measured Data'!BB45),"",'Measured Data'!BB45)</f>
        <v/>
      </c>
      <c r="BC52" s="241" t="str">
        <f>IF(ISBLANK('Measured Data'!BC45),"",'Measured Data'!BC45)</f>
        <v/>
      </c>
      <c r="BD52" s="241" t="str">
        <f>IF(ISBLANK('Measured Data'!BD45),"",'Measured Data'!BD45)</f>
        <v/>
      </c>
      <c r="BE52" s="241" t="str">
        <f>IF(ISBLANK('Measured Data'!BE45),"",'Measured Data'!BE45)</f>
        <v/>
      </c>
      <c r="BF52" s="241" t="str">
        <f>IF(ISBLANK('Measured Data'!BF45),"",'Measured Data'!BF45)</f>
        <v/>
      </c>
      <c r="BG52" s="241" t="str">
        <f>IF(ISBLANK('Measured Data'!BG45),"",'Measured Data'!BG45)</f>
        <v/>
      </c>
      <c r="BH52" s="241" t="str">
        <f>IF(ISBLANK('Measured Data'!BH45),"",'Measured Data'!BH45)</f>
        <v/>
      </c>
      <c r="BI52" s="241" t="str">
        <f>IF(ISBLANK('Measured Data'!BI45),"",'Measured Data'!BI45)</f>
        <v/>
      </c>
      <c r="BJ52" s="241" t="str">
        <f>IF(ISBLANK('Measured Data'!BJ45),"",'Measured Data'!BJ45)</f>
        <v/>
      </c>
      <c r="BK52" s="241" t="str">
        <f>IF(ISBLANK('Measured Data'!BK45),"",'Measured Data'!BK45)</f>
        <v/>
      </c>
      <c r="BL52" s="241" t="str">
        <f>IF(ISBLANK('Measured Data'!BL45),"",'Measured Data'!BL45)</f>
        <v/>
      </c>
      <c r="BM52" s="241" t="str">
        <f>IF(ISBLANK('Measured Data'!BM45),"",'Measured Data'!BM45)</f>
        <v/>
      </c>
      <c r="BN52" s="241" t="str">
        <f>IF(ISBLANK('In Process Calc.'!B45),"",ROUND('In Process Calc.'!B45,2))</f>
        <v/>
      </c>
      <c r="BO52" s="241" t="str">
        <f>IF(ISBLANK('In Process Calc.'!C45),"",ROUND('In Process Calc.'!C45,2))</f>
        <v/>
      </c>
      <c r="BP52" s="241" t="str">
        <f>IF(ISBLANK('In Process Calc.'!D45),"",'In Process Calc.'!D45)</f>
        <v/>
      </c>
      <c r="BQ52" s="241" t="str">
        <f>IF(ISBLANK('In Process Calc.'!E45),"",'In Process Calc.'!E45)</f>
        <v/>
      </c>
      <c r="BR52" s="241" t="str">
        <f>IF(ISBLANK('In Process Calc.'!G45),"",'In Process Calc.'!G45)</f>
        <v/>
      </c>
      <c r="BS52" s="241" t="str">
        <f>IF(ISBLANK('In Process Calc.'!I45),"",'In Process Calc.'!I45)</f>
        <v/>
      </c>
      <c r="BT52" s="241" t="str">
        <f>IF(ISBLANK('In Process Calc.'!J45),"",'In Process Calc.'!J45)</f>
        <v/>
      </c>
      <c r="BU52" s="241" t="str">
        <f>IF(ISBLANK('In Process Calc.'!K45),"",'In Process Calc.'!K45)</f>
        <v/>
      </c>
      <c r="BV52" s="246" t="str">
        <f>IF(ISBLANK('In Process Calc.'!L45),"",'In Process Calc.'!L45)</f>
        <v/>
      </c>
      <c r="BW52" s="246" t="str">
        <f>IF(ISBLANK('In Process Calc.'!M45),"",'In Process Calc.'!M45)</f>
        <v/>
      </c>
      <c r="BX52" s="246" t="str">
        <f>IF(ISBLANK('In Process Calc.'!N45),"",'In Process Calc.'!N45)</f>
        <v/>
      </c>
      <c r="BY52" s="246" t="str">
        <f>IF(ISBLANK('In Process Calc.'!O45),"",'In Process Calc.'!O45)</f>
        <v/>
      </c>
      <c r="BZ52" s="246" t="str">
        <f>IF(ISBLANK('In Process Calc.'!P45),"",'In Process Calc.'!P45)</f>
        <v/>
      </c>
      <c r="CA52" s="246" t="str">
        <f>IF(ISBLANK('In Process Calc.'!Q45),"",'In Process Calc.'!Q45)</f>
        <v/>
      </c>
      <c r="CB52" s="246" t="str">
        <f>IF(ISBLANK('In Process Calc.'!R45),"",'In Process Calc.'!R45)</f>
        <v/>
      </c>
      <c r="CC52" s="246" t="str">
        <f>IF(ISBLANK('In Process Calc.'!S45),"",'In Process Calc.'!S45)</f>
        <v/>
      </c>
      <c r="CD52" s="246" t="str">
        <f>IF(ISBLANK('In Process Calc.'!T45),"",'In Process Calc.'!T45)</f>
        <v/>
      </c>
      <c r="CE52" s="246" t="str">
        <f>IF(ISBLANK('In Process Calc.'!U45),"",'In Process Calc.'!U45)</f>
        <v/>
      </c>
      <c r="CF52" s="246" t="str">
        <f>IF(ISBLANK('In Process Calc.'!V45),"",'In Process Calc.'!V45)</f>
        <v/>
      </c>
      <c r="CG52" s="246" t="str">
        <f>IF(ISBLANK('In Process Calc.'!W45),"",'In Process Calc.'!W45)</f>
        <v/>
      </c>
      <c r="CH52" s="246" t="str">
        <f>IF(ISBLANK('In Process Calc.'!X45),"",'In Process Calc.'!X45)</f>
        <v/>
      </c>
      <c r="CI52" s="246" t="str">
        <f>IF(ISBLANK('In Process Calc.'!Y45),"",'In Process Calc.'!Y45)</f>
        <v/>
      </c>
      <c r="CJ52" s="246" t="str">
        <f>IF(ISBLANK('In Process Calc.'!Z45),"",'In Process Calc.'!Z45)</f>
        <v/>
      </c>
      <c r="CK52" s="246" t="str">
        <f>IF(ISBLANK('In Process Calc.'!AA45),"",'In Process Calc.'!AA45)</f>
        <v/>
      </c>
      <c r="CL52" s="246" t="str">
        <f>IF(ISBLANK('In Process Calc.'!AB45),"",'In Process Calc.'!AB45)</f>
        <v/>
      </c>
      <c r="CM52" s="246" t="str">
        <f>IF(ISBLANK('In Process Calc.'!AC45),"",'In Process Calc.'!AC45)</f>
        <v/>
      </c>
      <c r="CN52" s="246" t="str">
        <f>IF(ISBLANK('In Process Calc.'!AD45),"",'In Process Calc.'!AD45)</f>
        <v/>
      </c>
      <c r="CO52" s="246" t="str">
        <f>IF(ISBLANK('In Process Calc.'!AE45),"",'In Process Calc.'!AE45)</f>
        <v/>
      </c>
      <c r="CP52" s="246" t="str">
        <f>IF(ISBLANK('In Process Calc.'!AF45),"",'In Process Calc.'!AF45)</f>
        <v/>
      </c>
      <c r="CQ52" s="246" t="str">
        <f>IF(ISBLANK('In Process Calc.'!AG45),"",'In Process Calc.'!AG45)</f>
        <v/>
      </c>
      <c r="CR52" s="246" t="str">
        <f>IF(ISBLANK('In Process Calc.'!AH45),"",'In Process Calc.'!AH45)</f>
        <v/>
      </c>
      <c r="CS52" s="246" t="str">
        <f>IF(ISBLANK('In Process Calc.'!AI45),"",'In Process Calc.'!AI45)</f>
        <v/>
      </c>
      <c r="CT52" s="246" t="str">
        <f>IF(ISBLANK('In Process Calc.'!AJ45),"",'In Process Calc.'!AJ45)</f>
        <v/>
      </c>
      <c r="CU52" s="246" t="str">
        <f>IF(ISBLANK('In Process Calc.'!AK45),"",'In Process Calc.'!AK45)</f>
        <v/>
      </c>
      <c r="CV52" s="246" t="str">
        <f>IF(ISBLANK('In Process Calc.'!AL45),"",'In Process Calc.'!AL45)</f>
        <v/>
      </c>
      <c r="CW52" s="246" t="str">
        <f>IF(ISBLANK('In Process Calc.'!AM45),"",'In Process Calc.'!AM45)</f>
        <v/>
      </c>
      <c r="CX52" s="246" t="str">
        <f>IF(ISBLANK('In Process Calc.'!AN45),"",'In Process Calc.'!AN45)</f>
        <v/>
      </c>
      <c r="CY52" s="246" t="str">
        <f>IF(ISBLANK('In Process Calc.'!AO45),"",'In Process Calc.'!AO45)</f>
        <v/>
      </c>
      <c r="CZ52" s="246" t="str">
        <f>IF(ISBLANK('In Process Calc.'!AP45),"",'In Process Calc.'!AP45)</f>
        <v/>
      </c>
      <c r="DA52" s="246" t="str">
        <f>IF(ISBLANK('In Process Calc.'!AQ45),"",'In Process Calc.'!AQ45)</f>
        <v/>
      </c>
      <c r="DB52" s="246" t="str">
        <f>IF(ISBLANK('In Process Calc.'!AR45),"",'In Process Calc.'!AR45)</f>
        <v/>
      </c>
      <c r="DC52" s="246" t="str">
        <f>IF(ISBLANK('In Process Calc.'!AS45),"",'In Process Calc.'!AS45)</f>
        <v/>
      </c>
      <c r="DD52" s="246" t="str">
        <f>IF(ISBLANK('In Process Calc.'!AT45),"",'In Process Calc.'!AT45)</f>
        <v/>
      </c>
      <c r="DE52" s="246" t="str">
        <f>IF(ISBLANK('In Process Calc.'!AU45),"",'In Process Calc.'!AU45)</f>
        <v/>
      </c>
      <c r="DF52" s="246" t="str">
        <f>IF(ISBLANK('In Process Calc.'!AV45),"",'In Process Calc.'!AV45)</f>
        <v/>
      </c>
      <c r="DG52" s="246" t="str">
        <f>IF(ISBLANK('In Process Calc.'!AW45),"",'In Process Calc.'!AW45)</f>
        <v/>
      </c>
      <c r="DH52" s="246" t="str">
        <f>IF(ISBLANK('In Process Calc.'!AX45),"",'In Process Calc.'!AX45)</f>
        <v/>
      </c>
      <c r="DI52" s="246" t="str">
        <f>IF(ISBLANK('In Process Calc.'!AY45),"",'In Process Calc.'!AY45)</f>
        <v/>
      </c>
      <c r="DJ52" s="246" t="str">
        <f>IF(ISBLANK('In Process Calc.'!AZ45),"",'In Process Calc.'!AZ45)</f>
        <v/>
      </c>
      <c r="DK52" s="246" t="str">
        <f>IF(ISBLANK('In Process Calc.'!BA45),"",'In Process Calc.'!BA45)</f>
        <v/>
      </c>
      <c r="DL52" s="246" t="str">
        <f>IF(ISBLANK('In Process Calc.'!BB45),"",'In Process Calc.'!BB45)</f>
        <v/>
      </c>
      <c r="DM52" s="246" t="str">
        <f>IF(ISBLANK('In Process Calc.'!BC45),"",'In Process Calc.'!BC45)</f>
        <v/>
      </c>
      <c r="DN52" s="246" t="str">
        <f>IF(ISBLANK('In Process Calc.'!BD45),"",'In Process Calc.'!BD45)</f>
        <v/>
      </c>
      <c r="DO52" s="246" t="str">
        <f>IF(ISBLANK('In Process Calc.'!BE45),"",'In Process Calc.'!BE45)</f>
        <v/>
      </c>
      <c r="DP52" s="246" t="str">
        <f>IF(ISBLANK('In Process Calc.'!BF45),"",'In Process Calc.'!BF45)</f>
        <v/>
      </c>
      <c r="DQ52" s="246" t="str">
        <f>IF(ISBLANK('In Process Calc.'!BG45),"",'In Process Calc.'!BG45)</f>
        <v/>
      </c>
      <c r="DR52" s="246" t="str">
        <f>IF(ISBLANK('In Process Calc.'!BH45),"",'In Process Calc.'!BH45)</f>
        <v/>
      </c>
      <c r="DS52" s="246" t="str">
        <f>IF(ISBLANK('In Process Calc.'!BI45),"",'In Process Calc.'!BI45)</f>
        <v/>
      </c>
      <c r="DT52" s="246" t="str">
        <f>IF(ISBLANK('In Process Calc.'!BJ45),"",'In Process Calc.'!BJ45)</f>
        <v/>
      </c>
      <c r="DU52" s="246" t="str">
        <f>IF(ISBLANK('In Process Calc.'!BK45),"",'In Process Calc.'!BK45)</f>
        <v/>
      </c>
      <c r="DV52" s="246" t="str">
        <f>IF(ISBLANK('In Process Calc.'!BL45),"",'In Process Calc.'!BL45)</f>
        <v/>
      </c>
      <c r="DW52" s="246" t="str">
        <f>IF(ISBLANK('In Process Calc.'!BM45),"",'In Process Calc.'!BM45)</f>
        <v/>
      </c>
      <c r="DX52" s="246" t="str">
        <f>IF(ISBLANK('In Process Calc.'!BN45),"",'In Process Calc.'!BN45)</f>
        <v/>
      </c>
      <c r="DY52" s="246" t="str">
        <f>IF(ISBLANK('In Process Calc.'!BO45),"",'In Process Calc.'!BO45)</f>
        <v/>
      </c>
      <c r="DZ52" s="246" t="str">
        <f>IF(ISBLANK('In Process Calc.'!BP45),"",'In Process Calc.'!BP45)</f>
        <v/>
      </c>
      <c r="EA52" s="246" t="str">
        <f>IF(ISBLANK('In Process Calc.'!BQ45),"",'In Process Calc.'!BQ45)</f>
        <v/>
      </c>
      <c r="EB52" s="246" t="str">
        <f>IF(ISBLANK('In Process Calc.'!BR45),"",'In Process Calc.'!BR45)</f>
        <v/>
      </c>
      <c r="EC52" s="246" t="str">
        <f>IF(ISBLANK('In Process Calc.'!BS45),"",'In Process Calc.'!BS45)</f>
        <v/>
      </c>
      <c r="ED52" s="246" t="str">
        <f>IF(ISBLANK('In Process Calc.'!BT45),"",'In Process Calc.'!BT45)</f>
        <v/>
      </c>
      <c r="EE52" s="246" t="str">
        <f>IF(ISBLANK('In Process Calc.'!BU45),"",'In Process Calc.'!BU45)</f>
        <v/>
      </c>
      <c r="EF52" s="246" t="str">
        <f>IF(ISBLANK('In Process Calc.'!BV45),"",'In Process Calc.'!BV45)</f>
        <v/>
      </c>
      <c r="EG52" s="246" t="str">
        <f>IF(ISBLANK('In Process Calc.'!BW45),"",'In Process Calc.'!BW45)</f>
        <v/>
      </c>
      <c r="EH52" s="246" t="str">
        <f>IF(ISBLANK('In Process Calc.'!BX45),"",'In Process Calc.'!BX45)</f>
        <v/>
      </c>
      <c r="EI52" s="246" t="str">
        <f>IF(ISBLANK('In Process Calc.'!BY45),"",'In Process Calc.'!BY45)</f>
        <v/>
      </c>
      <c r="EJ52" s="246" t="str">
        <f>IF(ISBLANK('In Process Calc.'!BZ45),"",'In Process Calc.'!BZ45)</f>
        <v/>
      </c>
      <c r="EK52" s="246" t="str">
        <f>IF(ISBLANK('Post Process Calc.'!A52),"",'Post Process Calc.'!A52)</f>
        <v/>
      </c>
      <c r="EL52" s="246" t="str">
        <f>IF(ISBLANK('Post Process Calc.'!B52),"",'Post Process Calc.'!B52)</f>
        <v/>
      </c>
      <c r="EM52" s="246" t="str">
        <f>IF(ISBLANK('Post Process Calc.'!C52),"",'Post Process Calc.'!C52)</f>
        <v/>
      </c>
      <c r="EN52" s="246" t="str">
        <f>IF(ISBLANK('Post Process Calc.'!D52),"",'Post Process Calc.'!D52)</f>
        <v/>
      </c>
      <c r="EO52" s="246" t="str">
        <f>IF(ISBLANK('Post Process Calc.'!E52),"",'Post Process Calc.'!E52)</f>
        <v/>
      </c>
      <c r="EP52" s="246" t="str">
        <f>IF(ISBLANK('Post Process Calc.'!F52),"",'Post Process Calc.'!F52)</f>
        <v/>
      </c>
      <c r="EQ52" s="246" t="str">
        <f>IF(ISBLANK('Post Process Calc.'!G52),"",'Post Process Calc.'!G52)</f>
        <v/>
      </c>
      <c r="ER52" s="246" t="str">
        <f>IF(ISBLANK('Post Process Calc.'!H52),"",'Post Process Calc.'!H52)</f>
        <v/>
      </c>
      <c r="ES52" s="246" t="str">
        <f>IF(ISBLANK('Post Process Calc.'!I52),"",'Post Process Calc.'!I52)</f>
        <v/>
      </c>
      <c r="ET52" s="246" t="str">
        <f>IF(ISBLANK('Post Process Calc.'!J52),"",'Post Process Calc.'!J52)</f>
        <v/>
      </c>
      <c r="EU52" s="246" t="str">
        <f>IF(ISBLANK('Post Process Calc.'!K52),"",'Post Process Calc.'!K52)</f>
        <v/>
      </c>
      <c r="EV52" s="246" t="str">
        <f>IF(ISBLANK('Post Process Calc.'!L52),"",'Post Process Calc.'!L52)</f>
        <v/>
      </c>
      <c r="EW52" s="246" t="str">
        <f>IF(ISBLANK('Post Process Calc.'!M52),"",'Post Process Calc.'!M52)</f>
        <v/>
      </c>
      <c r="EX52" s="246" t="str">
        <f>IF(ISBLANK('Post Process Calc.'!N52),"",'Post Process Calc.'!N52)</f>
        <v/>
      </c>
      <c r="EY52" s="246" t="str">
        <f>IF(ISBLANK('Post Process Calc.'!O52),"",'Post Process Calc.'!O52)</f>
        <v/>
      </c>
      <c r="EZ52" s="246" t="str">
        <f>IF(ISBLANK('Post Process Calc.'!P52),"",'Post Process Calc.'!P52)</f>
        <v/>
      </c>
      <c r="FA52" s="246" t="str">
        <f>IF(ISBLANK('Post Process Calc.'!Q52),"",'Post Process Calc.'!Q52)</f>
        <v/>
      </c>
      <c r="FB52" s="246" t="str">
        <f>IF(ISBLANK('Post Process Calc.'!R52),"",'Post Process Calc.'!R52)</f>
        <v/>
      </c>
      <c r="FC52" s="246" t="str">
        <f>IF(ISBLANK('Post Process Calc.'!S52),"",'Post Process Calc.'!S52)</f>
        <v/>
      </c>
      <c r="FD52" s="246" t="str">
        <f>IF(ISBLANK('Post Process Calc.'!T52),"",'Post Process Calc.'!T52)</f>
        <v/>
      </c>
      <c r="FE52" s="246" t="str">
        <f>IF(ISBLANK('Post Process Calc.'!U52),"",'Post Process Calc.'!U52)</f>
        <v/>
      </c>
      <c r="FF52" s="246" t="str">
        <f>IF(ISBLANK('Post Process Calc.'!V52),"",'Post Process Calc.'!V52)</f>
        <v/>
      </c>
      <c r="FG52" s="246" t="str">
        <f>IF(ISBLANK('Post Process Calc.'!W52),"",'Post Process Calc.'!W52)</f>
        <v/>
      </c>
      <c r="FH52" s="246" t="str">
        <f>IF(ISBLANK('Post Process Calc.'!X52),"",'Post Process Calc.'!X52)</f>
        <v/>
      </c>
      <c r="FI52" s="246" t="str">
        <f>IF(ISBLANK('Post Process Calc.'!Y52),"",'Post Process Calc.'!Y52)</f>
        <v/>
      </c>
      <c r="FJ52" s="246" t="str">
        <f>IF(ISBLANK('Post Process Calc.'!Z52),"",'Post Process Calc.'!Z52)</f>
        <v/>
      </c>
      <c r="FK52" s="246" t="str">
        <f>IF(ISBLANK('Post Process Calc.'!AA52),"",'Post Process Calc.'!AA52)</f>
        <v/>
      </c>
      <c r="FL52" s="246" t="str">
        <f>IF(ISBLANK('Post Process Calc.'!AB52),"",'Post Process Calc.'!AB52)</f>
        <v/>
      </c>
      <c r="FM52" s="246" t="str">
        <f>IF(ISBLANK('Post Process Calc.'!AC52),"",'Post Process Calc.'!AC52)</f>
        <v/>
      </c>
      <c r="FN52" s="246" t="str">
        <f>IF(ISBLANK('Post Process Calc.'!AD52),"",'Post Process Calc.'!AD52)</f>
        <v/>
      </c>
      <c r="FO52" s="246" t="str">
        <f>IF(ISBLANK('Post Process Calc.'!AE52),"",'Post Process Calc.'!AE52)</f>
        <v/>
      </c>
      <c r="FP52" s="246" t="str">
        <f>IF(ISBLANK('Post Process Calc.'!AF52),"",'Post Process Calc.'!AF52)</f>
        <v/>
      </c>
      <c r="FQ52" s="246" t="str">
        <f>IF(ISBLANK('Post Process Calc.'!AG52),"",'Post Process Calc.'!AG52)</f>
        <v/>
      </c>
      <c r="FR52" s="246" t="str">
        <f>IF(ISBLANK('Post Process Calc.'!AH52),"",'Post Process Calc.'!AH52)</f>
        <v/>
      </c>
      <c r="FS52" s="246" t="str">
        <f>IF(ISBLANK('Post Process Calc.'!AI52),"",'Post Process Calc.'!AI52)</f>
        <v/>
      </c>
    </row>
    <row r="53" spans="1:175" x14ac:dyDescent="0.15">
      <c r="A53" s="241" t="str">
        <f>IF('Measured Data'!B46&lt;&gt;0,'Measured Data'!$B$1,"")</f>
        <v/>
      </c>
      <c r="B53" s="241" t="str">
        <f>IF(ISBLANK('Measured Data'!A46),"",'Measured Data'!A46)</f>
        <v/>
      </c>
      <c r="C53" s="248" t="str">
        <f>IF(ISBLANK('Measured Data'!B46),"",'Measured Data'!B46)</f>
        <v/>
      </c>
      <c r="D53" s="249" t="str">
        <f>IF(ISBLANK('Measured Data'!C46),"",'Measured Data'!C46)</f>
        <v/>
      </c>
      <c r="E53" s="241" t="str">
        <f>IF(ISBLANK('Measured Data'!D46),"",'Measured Data'!D46)</f>
        <v/>
      </c>
      <c r="F53" s="241" t="str">
        <f>IF(ISBLANK('Measured Data'!E46),"",'Measured Data'!E46)</f>
        <v/>
      </c>
      <c r="G53" s="241" t="str">
        <f>IF(ISBLANK('Measured Data'!G46),"",'Measured Data'!G46)</f>
        <v/>
      </c>
      <c r="H53" s="241" t="str">
        <f>IF(ISBLANK('Measured Data'!H46),"",'Measured Data'!H46)</f>
        <v/>
      </c>
      <c r="I53" s="241" t="str">
        <f>IF(ISBLANK('Measured Data'!I46),"",'Measured Data'!I46)</f>
        <v/>
      </c>
      <c r="J53" s="241" t="str">
        <f>IF(ISBLANK('Measured Data'!J46),"",'Measured Data'!J46)</f>
        <v/>
      </c>
      <c r="K53" s="241" t="str">
        <f>IF(ISBLANK('Measured Data'!K46),"",'Measured Data'!K46)</f>
        <v/>
      </c>
      <c r="L53" s="241" t="str">
        <f>IF(ISBLANK('Measured Data'!L46),"",'Measured Data'!L46)</f>
        <v/>
      </c>
      <c r="M53" s="241" t="str">
        <f>IF(ISBLANK('Measured Data'!M46),"",'Measured Data'!M46)</f>
        <v/>
      </c>
      <c r="N53" s="241" t="str">
        <f>IF(ISBLANK('Measured Data'!N46),"",'Measured Data'!N46)</f>
        <v/>
      </c>
      <c r="O53" s="241" t="str">
        <f>IF(ISBLANK('Measured Data'!O46),"",'Measured Data'!O46)</f>
        <v/>
      </c>
      <c r="P53" s="241" t="str">
        <f>IF(ISBLANK('Measured Data'!P46),"",'Measured Data'!P46)</f>
        <v/>
      </c>
      <c r="Q53" s="241" t="str">
        <f>IF(ISBLANK('Measured Data'!Q46),"",'Measured Data'!Q46)</f>
        <v/>
      </c>
      <c r="R53" s="241" t="str">
        <f>IF(ISBLANK('Measured Data'!R46),"",'Measured Data'!R46)</f>
        <v/>
      </c>
      <c r="S53" s="241" t="str">
        <f>IF(ISBLANK('Measured Data'!S46),"",'Measured Data'!S46)</f>
        <v/>
      </c>
      <c r="T53" s="241" t="str">
        <f>IF(ISBLANK('Measured Data'!T46),"",'Measured Data'!T46)</f>
        <v/>
      </c>
      <c r="U53" s="241" t="str">
        <f>IF(ISBLANK('Measured Data'!U46),"",'Measured Data'!U46)</f>
        <v/>
      </c>
      <c r="V53" s="241" t="str">
        <f>IF(ISBLANK('Measured Data'!V46),"",'Measured Data'!V46)</f>
        <v/>
      </c>
      <c r="W53" s="241" t="str">
        <f>IF(ISBLANK('Measured Data'!W46),"",'Measured Data'!W46)</f>
        <v/>
      </c>
      <c r="X53" s="241" t="str">
        <f>IF(ISBLANK('Measured Data'!X46),"",'Measured Data'!X46)</f>
        <v/>
      </c>
      <c r="Y53" s="241" t="str">
        <f>IF(ISBLANK('Measured Data'!Y46),"",'Measured Data'!Y46)</f>
        <v/>
      </c>
      <c r="Z53" s="241" t="str">
        <f>IF(ISBLANK('Measured Data'!Z46),"",'Measured Data'!Z46)</f>
        <v/>
      </c>
      <c r="AA53" s="241" t="str">
        <f>IF(ISBLANK('Measured Data'!AA46),"",'Measured Data'!AA46)</f>
        <v/>
      </c>
      <c r="AB53" s="241" t="str">
        <f>IF(ISBLANK('Measured Data'!AB46),"",'Measured Data'!AB46)</f>
        <v/>
      </c>
      <c r="AC53" s="241" t="str">
        <f>IF(ISBLANK('Measured Data'!AC46),"",'Measured Data'!AC46)</f>
        <v/>
      </c>
      <c r="AD53" s="241" t="str">
        <f>IF(ISBLANK('Measured Data'!AD46),"",'Measured Data'!AD46)</f>
        <v/>
      </c>
      <c r="AE53" s="241" t="str">
        <f>IF(ISBLANK('Measured Data'!AE46),"",'Measured Data'!AE46)</f>
        <v/>
      </c>
      <c r="AF53" s="241" t="str">
        <f>IF(ISBLANK('Measured Data'!AF46),"",'Measured Data'!AF46)</f>
        <v/>
      </c>
      <c r="AG53" s="241" t="str">
        <f>IF(ISBLANK('Measured Data'!AG46),"",'Measured Data'!AG46)</f>
        <v/>
      </c>
      <c r="AH53" s="241" t="str">
        <f>IF(ISBLANK('Measured Data'!AH46),"",'Measured Data'!AH46)</f>
        <v/>
      </c>
      <c r="AI53" s="241" t="str">
        <f>IF(ISBLANK('Measured Data'!AI46),"",'Measured Data'!AI46)</f>
        <v/>
      </c>
      <c r="AJ53" s="241" t="str">
        <f>IF(ISBLANK('Measured Data'!AJ46),"",'Measured Data'!AJ46)</f>
        <v/>
      </c>
      <c r="AK53" s="241" t="str">
        <f>IF(ISBLANK('Measured Data'!AK46),"",'Measured Data'!AK46)</f>
        <v/>
      </c>
      <c r="AL53" s="241" t="str">
        <f>IF(ISBLANK('Measured Data'!AL46),"",'Measured Data'!AL46)</f>
        <v/>
      </c>
      <c r="AM53" s="241" t="str">
        <f>IF(ISBLANK('Measured Data'!AM46),"",'Measured Data'!AM46)</f>
        <v/>
      </c>
      <c r="AN53" s="241" t="str">
        <f>IF(ISBLANK('Measured Data'!AN46),"",'Measured Data'!AN46)</f>
        <v/>
      </c>
      <c r="AO53" s="241" t="str">
        <f>IF(ISBLANK('Measured Data'!AO46),"",'Measured Data'!AO46)</f>
        <v/>
      </c>
      <c r="AP53" s="241" t="str">
        <f>IF(ISBLANK('Measured Data'!AP46),"",'Measured Data'!AP46)</f>
        <v/>
      </c>
      <c r="AQ53" s="241" t="str">
        <f>IF(ISBLANK('Measured Data'!AQ46),"",'Measured Data'!AQ46)</f>
        <v/>
      </c>
      <c r="AR53" s="241" t="str">
        <f>IF(ISBLANK('Measured Data'!AR46),"",'Measured Data'!AR46)</f>
        <v/>
      </c>
      <c r="AS53" s="241" t="str">
        <f>IF(ISBLANK('Measured Data'!AS46),"",'Measured Data'!AS46)</f>
        <v/>
      </c>
      <c r="AT53" s="241" t="str">
        <f>IF(ISBLANK('Measured Data'!AT46),"",'Measured Data'!AT46)</f>
        <v/>
      </c>
      <c r="AU53" s="241" t="str">
        <f>IF(ISBLANK('Measured Data'!AU46),"",'Measured Data'!AU46)</f>
        <v/>
      </c>
      <c r="AV53" s="241" t="str">
        <f>IF(ISBLANK('Measured Data'!AV46),"",'Measured Data'!AV46)</f>
        <v/>
      </c>
      <c r="AW53" s="241" t="str">
        <f>IF(ISBLANK('Measured Data'!AW46),"",'Measured Data'!AW46)</f>
        <v/>
      </c>
      <c r="AX53" s="241" t="str">
        <f>IF(ISBLANK('Measured Data'!AX46),"",'Measured Data'!AX46)</f>
        <v/>
      </c>
      <c r="AY53" s="241" t="str">
        <f>IF(ISBLANK('Measured Data'!AY46),"",'Measured Data'!AY46)</f>
        <v/>
      </c>
      <c r="AZ53" s="241" t="str">
        <f>IF(ISBLANK('Measured Data'!AZ46),"",'Measured Data'!AZ46)</f>
        <v/>
      </c>
      <c r="BA53" s="241" t="str">
        <f>IF(ISBLANK('Measured Data'!BA46),"",'Measured Data'!BA46)</f>
        <v/>
      </c>
      <c r="BB53" s="241" t="str">
        <f>IF(ISBLANK('Measured Data'!BB46),"",'Measured Data'!BB46)</f>
        <v/>
      </c>
      <c r="BC53" s="241" t="str">
        <f>IF(ISBLANK('Measured Data'!BC46),"",'Measured Data'!BC46)</f>
        <v/>
      </c>
      <c r="BD53" s="241" t="str">
        <f>IF(ISBLANK('Measured Data'!BD46),"",'Measured Data'!BD46)</f>
        <v/>
      </c>
      <c r="BE53" s="241" t="str">
        <f>IF(ISBLANK('Measured Data'!BE46),"",'Measured Data'!BE46)</f>
        <v/>
      </c>
      <c r="BF53" s="241" t="str">
        <f>IF(ISBLANK('Measured Data'!BF46),"",'Measured Data'!BF46)</f>
        <v/>
      </c>
      <c r="BG53" s="241" t="str">
        <f>IF(ISBLANK('Measured Data'!BG46),"",'Measured Data'!BG46)</f>
        <v/>
      </c>
      <c r="BH53" s="241" t="str">
        <f>IF(ISBLANK('Measured Data'!BH46),"",'Measured Data'!BH46)</f>
        <v/>
      </c>
      <c r="BI53" s="241" t="str">
        <f>IF(ISBLANK('Measured Data'!BI46),"",'Measured Data'!BI46)</f>
        <v/>
      </c>
      <c r="BJ53" s="241" t="str">
        <f>IF(ISBLANK('Measured Data'!BJ46),"",'Measured Data'!BJ46)</f>
        <v/>
      </c>
      <c r="BK53" s="241" t="str">
        <f>IF(ISBLANK('Measured Data'!BK46),"",'Measured Data'!BK46)</f>
        <v/>
      </c>
      <c r="BL53" s="241" t="str">
        <f>IF(ISBLANK('Measured Data'!BL46),"",'Measured Data'!BL46)</f>
        <v/>
      </c>
      <c r="BM53" s="241" t="str">
        <f>IF(ISBLANK('Measured Data'!BM46),"",'Measured Data'!BM46)</f>
        <v/>
      </c>
      <c r="BN53" s="241" t="str">
        <f>IF(ISBLANK('In Process Calc.'!B46),"",ROUND('In Process Calc.'!B46,2))</f>
        <v/>
      </c>
      <c r="BO53" s="241" t="str">
        <f>IF(ISBLANK('In Process Calc.'!C46),"",ROUND('In Process Calc.'!C46,2))</f>
        <v/>
      </c>
      <c r="BP53" s="241" t="str">
        <f>IF(ISBLANK('In Process Calc.'!D46),"",'In Process Calc.'!D46)</f>
        <v/>
      </c>
      <c r="BQ53" s="241" t="str">
        <f>IF(ISBLANK('In Process Calc.'!E46),"",'In Process Calc.'!E46)</f>
        <v/>
      </c>
      <c r="BR53" s="241" t="str">
        <f>IF(ISBLANK('In Process Calc.'!G46),"",'In Process Calc.'!G46)</f>
        <v/>
      </c>
      <c r="BS53" s="241" t="str">
        <f>IF(ISBLANK('In Process Calc.'!I46),"",'In Process Calc.'!I46)</f>
        <v/>
      </c>
      <c r="BT53" s="241" t="str">
        <f>IF(ISBLANK('In Process Calc.'!J46),"",'In Process Calc.'!J46)</f>
        <v/>
      </c>
      <c r="BU53" s="241" t="str">
        <f>IF(ISBLANK('In Process Calc.'!K46),"",'In Process Calc.'!K46)</f>
        <v/>
      </c>
      <c r="BV53" s="246" t="str">
        <f>IF(ISBLANK('In Process Calc.'!L46),"",'In Process Calc.'!L46)</f>
        <v/>
      </c>
      <c r="BW53" s="246" t="str">
        <f>IF(ISBLANK('In Process Calc.'!M46),"",'In Process Calc.'!M46)</f>
        <v/>
      </c>
      <c r="BX53" s="246" t="str">
        <f>IF(ISBLANK('In Process Calc.'!N46),"",'In Process Calc.'!N46)</f>
        <v/>
      </c>
      <c r="BY53" s="246" t="str">
        <f>IF(ISBLANK('In Process Calc.'!O46),"",'In Process Calc.'!O46)</f>
        <v/>
      </c>
      <c r="BZ53" s="246" t="str">
        <f>IF(ISBLANK('In Process Calc.'!P46),"",'In Process Calc.'!P46)</f>
        <v/>
      </c>
      <c r="CA53" s="246" t="str">
        <f>IF(ISBLANK('In Process Calc.'!Q46),"",'In Process Calc.'!Q46)</f>
        <v/>
      </c>
      <c r="CB53" s="246" t="str">
        <f>IF(ISBLANK('In Process Calc.'!R46),"",'In Process Calc.'!R46)</f>
        <v/>
      </c>
      <c r="CC53" s="246" t="str">
        <f>IF(ISBLANK('In Process Calc.'!S46),"",'In Process Calc.'!S46)</f>
        <v/>
      </c>
      <c r="CD53" s="246" t="str">
        <f>IF(ISBLANK('In Process Calc.'!T46),"",'In Process Calc.'!T46)</f>
        <v/>
      </c>
      <c r="CE53" s="246" t="str">
        <f>IF(ISBLANK('In Process Calc.'!U46),"",'In Process Calc.'!U46)</f>
        <v/>
      </c>
      <c r="CF53" s="246" t="str">
        <f>IF(ISBLANK('In Process Calc.'!V46),"",'In Process Calc.'!V46)</f>
        <v/>
      </c>
      <c r="CG53" s="246" t="str">
        <f>IF(ISBLANK('In Process Calc.'!W46),"",'In Process Calc.'!W46)</f>
        <v/>
      </c>
      <c r="CH53" s="246" t="str">
        <f>IF(ISBLANK('In Process Calc.'!X46),"",'In Process Calc.'!X46)</f>
        <v/>
      </c>
      <c r="CI53" s="246" t="str">
        <f>IF(ISBLANK('In Process Calc.'!Y46),"",'In Process Calc.'!Y46)</f>
        <v/>
      </c>
      <c r="CJ53" s="246" t="str">
        <f>IF(ISBLANK('In Process Calc.'!Z46),"",'In Process Calc.'!Z46)</f>
        <v/>
      </c>
      <c r="CK53" s="246" t="str">
        <f>IF(ISBLANK('In Process Calc.'!AA46),"",'In Process Calc.'!AA46)</f>
        <v/>
      </c>
      <c r="CL53" s="246" t="str">
        <f>IF(ISBLANK('In Process Calc.'!AB46),"",'In Process Calc.'!AB46)</f>
        <v/>
      </c>
      <c r="CM53" s="246" t="str">
        <f>IF(ISBLANK('In Process Calc.'!AC46),"",'In Process Calc.'!AC46)</f>
        <v/>
      </c>
      <c r="CN53" s="246" t="str">
        <f>IF(ISBLANK('In Process Calc.'!AD46),"",'In Process Calc.'!AD46)</f>
        <v/>
      </c>
      <c r="CO53" s="246" t="str">
        <f>IF(ISBLANK('In Process Calc.'!AE46),"",'In Process Calc.'!AE46)</f>
        <v/>
      </c>
      <c r="CP53" s="246" t="str">
        <f>IF(ISBLANK('In Process Calc.'!AF46),"",'In Process Calc.'!AF46)</f>
        <v/>
      </c>
      <c r="CQ53" s="246" t="str">
        <f>IF(ISBLANK('In Process Calc.'!AG46),"",'In Process Calc.'!AG46)</f>
        <v/>
      </c>
      <c r="CR53" s="246" t="str">
        <f>IF(ISBLANK('In Process Calc.'!AH46),"",'In Process Calc.'!AH46)</f>
        <v/>
      </c>
      <c r="CS53" s="246" t="str">
        <f>IF(ISBLANK('In Process Calc.'!AI46),"",'In Process Calc.'!AI46)</f>
        <v/>
      </c>
      <c r="CT53" s="246" t="str">
        <f>IF(ISBLANK('In Process Calc.'!AJ46),"",'In Process Calc.'!AJ46)</f>
        <v/>
      </c>
      <c r="CU53" s="246" t="str">
        <f>IF(ISBLANK('In Process Calc.'!AK46),"",'In Process Calc.'!AK46)</f>
        <v/>
      </c>
      <c r="CV53" s="246" t="str">
        <f>IF(ISBLANK('In Process Calc.'!AL46),"",'In Process Calc.'!AL46)</f>
        <v/>
      </c>
      <c r="CW53" s="246" t="str">
        <f>IF(ISBLANK('In Process Calc.'!AM46),"",'In Process Calc.'!AM46)</f>
        <v/>
      </c>
      <c r="CX53" s="246" t="str">
        <f>IF(ISBLANK('In Process Calc.'!AN46),"",'In Process Calc.'!AN46)</f>
        <v/>
      </c>
      <c r="CY53" s="246" t="str">
        <f>IF(ISBLANK('In Process Calc.'!AO46),"",'In Process Calc.'!AO46)</f>
        <v/>
      </c>
      <c r="CZ53" s="246" t="str">
        <f>IF(ISBLANK('In Process Calc.'!AP46),"",'In Process Calc.'!AP46)</f>
        <v/>
      </c>
      <c r="DA53" s="246" t="str">
        <f>IF(ISBLANK('In Process Calc.'!AQ46),"",'In Process Calc.'!AQ46)</f>
        <v/>
      </c>
      <c r="DB53" s="246" t="str">
        <f>IF(ISBLANK('In Process Calc.'!AR46),"",'In Process Calc.'!AR46)</f>
        <v/>
      </c>
      <c r="DC53" s="246" t="str">
        <f>IF(ISBLANK('In Process Calc.'!AS46),"",'In Process Calc.'!AS46)</f>
        <v/>
      </c>
      <c r="DD53" s="246" t="str">
        <f>IF(ISBLANK('In Process Calc.'!AT46),"",'In Process Calc.'!AT46)</f>
        <v/>
      </c>
      <c r="DE53" s="246" t="str">
        <f>IF(ISBLANK('In Process Calc.'!AU46),"",'In Process Calc.'!AU46)</f>
        <v/>
      </c>
      <c r="DF53" s="246" t="str">
        <f>IF(ISBLANK('In Process Calc.'!AV46),"",'In Process Calc.'!AV46)</f>
        <v/>
      </c>
      <c r="DG53" s="246" t="str">
        <f>IF(ISBLANK('In Process Calc.'!AW46),"",'In Process Calc.'!AW46)</f>
        <v/>
      </c>
      <c r="DH53" s="246" t="str">
        <f>IF(ISBLANK('In Process Calc.'!AX46),"",'In Process Calc.'!AX46)</f>
        <v/>
      </c>
      <c r="DI53" s="246" t="str">
        <f>IF(ISBLANK('In Process Calc.'!AY46),"",'In Process Calc.'!AY46)</f>
        <v/>
      </c>
      <c r="DJ53" s="246" t="str">
        <f>IF(ISBLANK('In Process Calc.'!AZ46),"",'In Process Calc.'!AZ46)</f>
        <v/>
      </c>
      <c r="DK53" s="246" t="str">
        <f>IF(ISBLANK('In Process Calc.'!BA46),"",'In Process Calc.'!BA46)</f>
        <v/>
      </c>
      <c r="DL53" s="246" t="str">
        <f>IF(ISBLANK('In Process Calc.'!BB46),"",'In Process Calc.'!BB46)</f>
        <v/>
      </c>
      <c r="DM53" s="246" t="str">
        <f>IF(ISBLANK('In Process Calc.'!BC46),"",'In Process Calc.'!BC46)</f>
        <v/>
      </c>
      <c r="DN53" s="246" t="str">
        <f>IF(ISBLANK('In Process Calc.'!BD46),"",'In Process Calc.'!BD46)</f>
        <v/>
      </c>
      <c r="DO53" s="246" t="str">
        <f>IF(ISBLANK('In Process Calc.'!BE46),"",'In Process Calc.'!BE46)</f>
        <v/>
      </c>
      <c r="DP53" s="246" t="str">
        <f>IF(ISBLANK('In Process Calc.'!BF46),"",'In Process Calc.'!BF46)</f>
        <v/>
      </c>
      <c r="DQ53" s="246" t="str">
        <f>IF(ISBLANK('In Process Calc.'!BG46),"",'In Process Calc.'!BG46)</f>
        <v/>
      </c>
      <c r="DR53" s="246" t="str">
        <f>IF(ISBLANK('In Process Calc.'!BH46),"",'In Process Calc.'!BH46)</f>
        <v/>
      </c>
      <c r="DS53" s="246" t="str">
        <f>IF(ISBLANK('In Process Calc.'!BI46),"",'In Process Calc.'!BI46)</f>
        <v/>
      </c>
      <c r="DT53" s="246" t="str">
        <f>IF(ISBLANK('In Process Calc.'!BJ46),"",'In Process Calc.'!BJ46)</f>
        <v/>
      </c>
      <c r="DU53" s="246" t="str">
        <f>IF(ISBLANK('In Process Calc.'!BK46),"",'In Process Calc.'!BK46)</f>
        <v/>
      </c>
      <c r="DV53" s="246" t="str">
        <f>IF(ISBLANK('In Process Calc.'!BL46),"",'In Process Calc.'!BL46)</f>
        <v/>
      </c>
      <c r="DW53" s="246" t="str">
        <f>IF(ISBLANK('In Process Calc.'!BM46),"",'In Process Calc.'!BM46)</f>
        <v/>
      </c>
      <c r="DX53" s="246" t="str">
        <f>IF(ISBLANK('In Process Calc.'!BN46),"",'In Process Calc.'!BN46)</f>
        <v/>
      </c>
      <c r="DY53" s="246" t="str">
        <f>IF(ISBLANK('In Process Calc.'!BO46),"",'In Process Calc.'!BO46)</f>
        <v/>
      </c>
      <c r="DZ53" s="246" t="str">
        <f>IF(ISBLANK('In Process Calc.'!BP46),"",'In Process Calc.'!BP46)</f>
        <v/>
      </c>
      <c r="EA53" s="246" t="str">
        <f>IF(ISBLANK('In Process Calc.'!BQ46),"",'In Process Calc.'!BQ46)</f>
        <v/>
      </c>
      <c r="EB53" s="246" t="str">
        <f>IF(ISBLANK('In Process Calc.'!BR46),"",'In Process Calc.'!BR46)</f>
        <v/>
      </c>
      <c r="EC53" s="246" t="str">
        <f>IF(ISBLANK('In Process Calc.'!BS46),"",'In Process Calc.'!BS46)</f>
        <v/>
      </c>
      <c r="ED53" s="246" t="str">
        <f>IF(ISBLANK('In Process Calc.'!BT46),"",'In Process Calc.'!BT46)</f>
        <v/>
      </c>
      <c r="EE53" s="246" t="str">
        <f>IF(ISBLANK('In Process Calc.'!BU46),"",'In Process Calc.'!BU46)</f>
        <v/>
      </c>
      <c r="EF53" s="246" t="str">
        <f>IF(ISBLANK('In Process Calc.'!BV46),"",'In Process Calc.'!BV46)</f>
        <v/>
      </c>
      <c r="EG53" s="246" t="str">
        <f>IF(ISBLANK('In Process Calc.'!BW46),"",'In Process Calc.'!BW46)</f>
        <v/>
      </c>
      <c r="EH53" s="246" t="str">
        <f>IF(ISBLANK('In Process Calc.'!BX46),"",'In Process Calc.'!BX46)</f>
        <v/>
      </c>
      <c r="EI53" s="246" t="str">
        <f>IF(ISBLANK('In Process Calc.'!BY46),"",'In Process Calc.'!BY46)</f>
        <v/>
      </c>
      <c r="EJ53" s="246" t="str">
        <f>IF(ISBLANK('In Process Calc.'!BZ46),"",'In Process Calc.'!BZ46)</f>
        <v/>
      </c>
      <c r="EK53" s="246" t="str">
        <f>IF(ISBLANK('Post Process Calc.'!A53),"",'Post Process Calc.'!A53)</f>
        <v/>
      </c>
      <c r="EL53" s="246" t="str">
        <f>IF(ISBLANK('Post Process Calc.'!B53),"",'Post Process Calc.'!B53)</f>
        <v/>
      </c>
      <c r="EM53" s="246" t="str">
        <f>IF(ISBLANK('Post Process Calc.'!C53),"",'Post Process Calc.'!C53)</f>
        <v/>
      </c>
      <c r="EN53" s="246" t="str">
        <f>IF(ISBLANK('Post Process Calc.'!D53),"",'Post Process Calc.'!D53)</f>
        <v/>
      </c>
      <c r="EO53" s="246" t="str">
        <f>IF(ISBLANK('Post Process Calc.'!E53),"",'Post Process Calc.'!E53)</f>
        <v/>
      </c>
      <c r="EP53" s="246" t="str">
        <f>IF(ISBLANK('Post Process Calc.'!F53),"",'Post Process Calc.'!F53)</f>
        <v/>
      </c>
      <c r="EQ53" s="246" t="str">
        <f>IF(ISBLANK('Post Process Calc.'!G53),"",'Post Process Calc.'!G53)</f>
        <v/>
      </c>
      <c r="ER53" s="246" t="str">
        <f>IF(ISBLANK('Post Process Calc.'!H53),"",'Post Process Calc.'!H53)</f>
        <v/>
      </c>
      <c r="ES53" s="246" t="str">
        <f>IF(ISBLANK('Post Process Calc.'!I53),"",'Post Process Calc.'!I53)</f>
        <v/>
      </c>
      <c r="ET53" s="246" t="str">
        <f>IF(ISBLANK('Post Process Calc.'!J53),"",'Post Process Calc.'!J53)</f>
        <v/>
      </c>
      <c r="EU53" s="246" t="str">
        <f>IF(ISBLANK('Post Process Calc.'!K53),"",'Post Process Calc.'!K53)</f>
        <v/>
      </c>
      <c r="EV53" s="246" t="str">
        <f>IF(ISBLANK('Post Process Calc.'!L53),"",'Post Process Calc.'!L53)</f>
        <v/>
      </c>
      <c r="EW53" s="246" t="str">
        <f>IF(ISBLANK('Post Process Calc.'!M53),"",'Post Process Calc.'!M53)</f>
        <v/>
      </c>
      <c r="EX53" s="246" t="str">
        <f>IF(ISBLANK('Post Process Calc.'!N53),"",'Post Process Calc.'!N53)</f>
        <v/>
      </c>
      <c r="EY53" s="246" t="str">
        <f>IF(ISBLANK('Post Process Calc.'!O53),"",'Post Process Calc.'!O53)</f>
        <v/>
      </c>
      <c r="EZ53" s="246" t="str">
        <f>IF(ISBLANK('Post Process Calc.'!P53),"",'Post Process Calc.'!P53)</f>
        <v/>
      </c>
      <c r="FA53" s="246" t="str">
        <f>IF(ISBLANK('Post Process Calc.'!Q53),"",'Post Process Calc.'!Q53)</f>
        <v/>
      </c>
      <c r="FB53" s="246" t="str">
        <f>IF(ISBLANK('Post Process Calc.'!R53),"",'Post Process Calc.'!R53)</f>
        <v/>
      </c>
      <c r="FC53" s="246" t="str">
        <f>IF(ISBLANK('Post Process Calc.'!S53),"",'Post Process Calc.'!S53)</f>
        <v/>
      </c>
      <c r="FD53" s="246" t="str">
        <f>IF(ISBLANK('Post Process Calc.'!T53),"",'Post Process Calc.'!T53)</f>
        <v/>
      </c>
      <c r="FE53" s="246" t="str">
        <f>IF(ISBLANK('Post Process Calc.'!U53),"",'Post Process Calc.'!U53)</f>
        <v/>
      </c>
      <c r="FF53" s="246" t="str">
        <f>IF(ISBLANK('Post Process Calc.'!V53),"",'Post Process Calc.'!V53)</f>
        <v/>
      </c>
      <c r="FG53" s="246" t="str">
        <f>IF(ISBLANK('Post Process Calc.'!W53),"",'Post Process Calc.'!W53)</f>
        <v/>
      </c>
      <c r="FH53" s="246" t="str">
        <f>IF(ISBLANK('Post Process Calc.'!X53),"",'Post Process Calc.'!X53)</f>
        <v/>
      </c>
      <c r="FI53" s="246" t="str">
        <f>IF(ISBLANK('Post Process Calc.'!Y53),"",'Post Process Calc.'!Y53)</f>
        <v/>
      </c>
      <c r="FJ53" s="246" t="str">
        <f>IF(ISBLANK('Post Process Calc.'!Z53),"",'Post Process Calc.'!Z53)</f>
        <v/>
      </c>
      <c r="FK53" s="246" t="str">
        <f>IF(ISBLANK('Post Process Calc.'!AA53),"",'Post Process Calc.'!AA53)</f>
        <v/>
      </c>
      <c r="FL53" s="246" t="str">
        <f>IF(ISBLANK('Post Process Calc.'!AB53),"",'Post Process Calc.'!AB53)</f>
        <v/>
      </c>
      <c r="FM53" s="246" t="str">
        <f>IF(ISBLANK('Post Process Calc.'!AC53),"",'Post Process Calc.'!AC53)</f>
        <v/>
      </c>
      <c r="FN53" s="246" t="str">
        <f>IF(ISBLANK('Post Process Calc.'!AD53),"",'Post Process Calc.'!AD53)</f>
        <v/>
      </c>
      <c r="FO53" s="246" t="str">
        <f>IF(ISBLANK('Post Process Calc.'!AE53),"",'Post Process Calc.'!AE53)</f>
        <v/>
      </c>
      <c r="FP53" s="246" t="str">
        <f>IF(ISBLANK('Post Process Calc.'!AF53),"",'Post Process Calc.'!AF53)</f>
        <v/>
      </c>
      <c r="FQ53" s="246" t="str">
        <f>IF(ISBLANK('Post Process Calc.'!AG53),"",'Post Process Calc.'!AG53)</f>
        <v/>
      </c>
      <c r="FR53" s="246" t="str">
        <f>IF(ISBLANK('Post Process Calc.'!AH53),"",'Post Process Calc.'!AH53)</f>
        <v/>
      </c>
      <c r="FS53" s="246" t="str">
        <f>IF(ISBLANK('Post Process Calc.'!AI53),"",'Post Process Calc.'!AI53)</f>
        <v/>
      </c>
    </row>
    <row r="54" spans="1:175" x14ac:dyDescent="0.15">
      <c r="A54" s="241" t="str">
        <f>IF('Measured Data'!B47&lt;&gt;0,'Measured Data'!$B$1,"")</f>
        <v/>
      </c>
      <c r="B54" s="241" t="str">
        <f>IF(ISBLANK('Measured Data'!A47),"",'Measured Data'!A47)</f>
        <v/>
      </c>
      <c r="C54" s="248" t="str">
        <f>IF(ISBLANK('Measured Data'!B47),"",'Measured Data'!B47)</f>
        <v/>
      </c>
      <c r="D54" s="249" t="str">
        <f>IF(ISBLANK('Measured Data'!C47),"",'Measured Data'!C47)</f>
        <v/>
      </c>
      <c r="E54" s="241" t="str">
        <f>IF(ISBLANK('Measured Data'!D47),"",'Measured Data'!D47)</f>
        <v/>
      </c>
      <c r="F54" s="241" t="str">
        <f>IF(ISBLANK('Measured Data'!E47),"",'Measured Data'!E47)</f>
        <v/>
      </c>
      <c r="G54" s="241" t="str">
        <f>IF(ISBLANK('Measured Data'!G47),"",'Measured Data'!G47)</f>
        <v/>
      </c>
      <c r="H54" s="241" t="str">
        <f>IF(ISBLANK('Measured Data'!H47),"",'Measured Data'!H47)</f>
        <v/>
      </c>
      <c r="I54" s="241" t="str">
        <f>IF(ISBLANK('Measured Data'!I47),"",'Measured Data'!I47)</f>
        <v/>
      </c>
      <c r="J54" s="241" t="str">
        <f>IF(ISBLANK('Measured Data'!J47),"",'Measured Data'!J47)</f>
        <v/>
      </c>
      <c r="K54" s="241" t="str">
        <f>IF(ISBLANK('Measured Data'!K47),"",'Measured Data'!K47)</f>
        <v/>
      </c>
      <c r="L54" s="241" t="str">
        <f>IF(ISBLANK('Measured Data'!L47),"",'Measured Data'!L47)</f>
        <v/>
      </c>
      <c r="M54" s="241" t="str">
        <f>IF(ISBLANK('Measured Data'!M47),"",'Measured Data'!M47)</f>
        <v/>
      </c>
      <c r="N54" s="241" t="str">
        <f>IF(ISBLANK('Measured Data'!N47),"",'Measured Data'!N47)</f>
        <v/>
      </c>
      <c r="O54" s="241" t="str">
        <f>IF(ISBLANK('Measured Data'!O47),"",'Measured Data'!O47)</f>
        <v/>
      </c>
      <c r="P54" s="241" t="str">
        <f>IF(ISBLANK('Measured Data'!P47),"",'Measured Data'!P47)</f>
        <v/>
      </c>
      <c r="Q54" s="241" t="str">
        <f>IF(ISBLANK('Measured Data'!Q47),"",'Measured Data'!Q47)</f>
        <v/>
      </c>
      <c r="R54" s="241" t="str">
        <f>IF(ISBLANK('Measured Data'!R47),"",'Measured Data'!R47)</f>
        <v/>
      </c>
      <c r="S54" s="241" t="str">
        <f>IF(ISBLANK('Measured Data'!S47),"",'Measured Data'!S47)</f>
        <v/>
      </c>
      <c r="T54" s="241" t="str">
        <f>IF(ISBLANK('Measured Data'!T47),"",'Measured Data'!T47)</f>
        <v/>
      </c>
      <c r="U54" s="241" t="str">
        <f>IF(ISBLANK('Measured Data'!U47),"",'Measured Data'!U47)</f>
        <v/>
      </c>
      <c r="V54" s="241" t="str">
        <f>IF(ISBLANK('Measured Data'!V47),"",'Measured Data'!V47)</f>
        <v/>
      </c>
      <c r="W54" s="241" t="str">
        <f>IF(ISBLANK('Measured Data'!W47),"",'Measured Data'!W47)</f>
        <v/>
      </c>
      <c r="X54" s="241" t="str">
        <f>IF(ISBLANK('Measured Data'!X47),"",'Measured Data'!X47)</f>
        <v/>
      </c>
      <c r="Y54" s="241" t="str">
        <f>IF(ISBLANK('Measured Data'!Y47),"",'Measured Data'!Y47)</f>
        <v/>
      </c>
      <c r="Z54" s="241" t="str">
        <f>IF(ISBLANK('Measured Data'!Z47),"",'Measured Data'!Z47)</f>
        <v/>
      </c>
      <c r="AA54" s="241" t="str">
        <f>IF(ISBLANK('Measured Data'!AA47),"",'Measured Data'!AA47)</f>
        <v/>
      </c>
      <c r="AB54" s="241" t="str">
        <f>IF(ISBLANK('Measured Data'!AB47),"",'Measured Data'!AB47)</f>
        <v/>
      </c>
      <c r="AC54" s="241" t="str">
        <f>IF(ISBLANK('Measured Data'!AC47),"",'Measured Data'!AC47)</f>
        <v/>
      </c>
      <c r="AD54" s="241" t="str">
        <f>IF(ISBLANK('Measured Data'!AD47),"",'Measured Data'!AD47)</f>
        <v/>
      </c>
      <c r="AE54" s="241" t="str">
        <f>IF(ISBLANK('Measured Data'!AE47),"",'Measured Data'!AE47)</f>
        <v/>
      </c>
      <c r="AF54" s="241" t="str">
        <f>IF(ISBLANK('Measured Data'!AF47),"",'Measured Data'!AF47)</f>
        <v/>
      </c>
      <c r="AG54" s="241" t="str">
        <f>IF(ISBLANK('Measured Data'!AG47),"",'Measured Data'!AG47)</f>
        <v/>
      </c>
      <c r="AH54" s="241" t="str">
        <f>IF(ISBLANK('Measured Data'!AH47),"",'Measured Data'!AH47)</f>
        <v/>
      </c>
      <c r="AI54" s="241" t="str">
        <f>IF(ISBLANK('Measured Data'!AI47),"",'Measured Data'!AI47)</f>
        <v/>
      </c>
      <c r="AJ54" s="241" t="str">
        <f>IF(ISBLANK('Measured Data'!AJ47),"",'Measured Data'!AJ47)</f>
        <v/>
      </c>
      <c r="AK54" s="241" t="str">
        <f>IF(ISBLANK('Measured Data'!AK47),"",'Measured Data'!AK47)</f>
        <v/>
      </c>
      <c r="AL54" s="241" t="str">
        <f>IF(ISBLANK('Measured Data'!AL47),"",'Measured Data'!AL47)</f>
        <v/>
      </c>
      <c r="AM54" s="241" t="str">
        <f>IF(ISBLANK('Measured Data'!AM47),"",'Measured Data'!AM47)</f>
        <v/>
      </c>
      <c r="AN54" s="241" t="str">
        <f>IF(ISBLANK('Measured Data'!AN47),"",'Measured Data'!AN47)</f>
        <v/>
      </c>
      <c r="AO54" s="241" t="str">
        <f>IF(ISBLANK('Measured Data'!AO47),"",'Measured Data'!AO47)</f>
        <v/>
      </c>
      <c r="AP54" s="241" t="str">
        <f>IF(ISBLANK('Measured Data'!AP47),"",'Measured Data'!AP47)</f>
        <v/>
      </c>
      <c r="AQ54" s="241" t="str">
        <f>IF(ISBLANK('Measured Data'!AQ47),"",'Measured Data'!AQ47)</f>
        <v/>
      </c>
      <c r="AR54" s="241" t="str">
        <f>IF(ISBLANK('Measured Data'!AR47),"",'Measured Data'!AR47)</f>
        <v/>
      </c>
      <c r="AS54" s="241" t="str">
        <f>IF(ISBLANK('Measured Data'!AS47),"",'Measured Data'!AS47)</f>
        <v/>
      </c>
      <c r="AT54" s="241" t="str">
        <f>IF(ISBLANK('Measured Data'!AT47),"",'Measured Data'!AT47)</f>
        <v/>
      </c>
      <c r="AU54" s="241" t="str">
        <f>IF(ISBLANK('Measured Data'!AU47),"",'Measured Data'!AU47)</f>
        <v/>
      </c>
      <c r="AV54" s="241" t="str">
        <f>IF(ISBLANK('Measured Data'!AV47),"",'Measured Data'!AV47)</f>
        <v/>
      </c>
      <c r="AW54" s="241" t="str">
        <f>IF(ISBLANK('Measured Data'!AW47),"",'Measured Data'!AW47)</f>
        <v/>
      </c>
      <c r="AX54" s="241" t="str">
        <f>IF(ISBLANK('Measured Data'!AX47),"",'Measured Data'!AX47)</f>
        <v/>
      </c>
      <c r="AY54" s="241" t="str">
        <f>IF(ISBLANK('Measured Data'!AY47),"",'Measured Data'!AY47)</f>
        <v/>
      </c>
      <c r="AZ54" s="241" t="str">
        <f>IF(ISBLANK('Measured Data'!AZ47),"",'Measured Data'!AZ47)</f>
        <v/>
      </c>
      <c r="BA54" s="241" t="str">
        <f>IF(ISBLANK('Measured Data'!BA47),"",'Measured Data'!BA47)</f>
        <v/>
      </c>
      <c r="BB54" s="241" t="str">
        <f>IF(ISBLANK('Measured Data'!BB47),"",'Measured Data'!BB47)</f>
        <v/>
      </c>
      <c r="BC54" s="241" t="str">
        <f>IF(ISBLANK('Measured Data'!BC47),"",'Measured Data'!BC47)</f>
        <v/>
      </c>
      <c r="BD54" s="241" t="str">
        <f>IF(ISBLANK('Measured Data'!BD47),"",'Measured Data'!BD47)</f>
        <v/>
      </c>
      <c r="BE54" s="241" t="str">
        <f>IF(ISBLANK('Measured Data'!BE47),"",'Measured Data'!BE47)</f>
        <v/>
      </c>
      <c r="BF54" s="241" t="str">
        <f>IF(ISBLANK('Measured Data'!BF47),"",'Measured Data'!BF47)</f>
        <v/>
      </c>
      <c r="BG54" s="241" t="str">
        <f>IF(ISBLANK('Measured Data'!BG47),"",'Measured Data'!BG47)</f>
        <v/>
      </c>
      <c r="BH54" s="241" t="str">
        <f>IF(ISBLANK('Measured Data'!BH47),"",'Measured Data'!BH47)</f>
        <v/>
      </c>
      <c r="BI54" s="241" t="str">
        <f>IF(ISBLANK('Measured Data'!BI47),"",'Measured Data'!BI47)</f>
        <v/>
      </c>
      <c r="BJ54" s="241" t="str">
        <f>IF(ISBLANK('Measured Data'!BJ47),"",'Measured Data'!BJ47)</f>
        <v/>
      </c>
      <c r="BK54" s="241" t="str">
        <f>IF(ISBLANK('Measured Data'!BK47),"",'Measured Data'!BK47)</f>
        <v/>
      </c>
      <c r="BL54" s="241" t="str">
        <f>IF(ISBLANK('Measured Data'!BL47),"",'Measured Data'!BL47)</f>
        <v/>
      </c>
      <c r="BM54" s="241" t="str">
        <f>IF(ISBLANK('Measured Data'!BM47),"",'Measured Data'!BM47)</f>
        <v/>
      </c>
      <c r="BN54" s="241" t="str">
        <f>IF(ISBLANK('In Process Calc.'!B47),"",ROUND('In Process Calc.'!B47,2))</f>
        <v/>
      </c>
      <c r="BO54" s="241" t="str">
        <f>IF(ISBLANK('In Process Calc.'!C47),"",ROUND('In Process Calc.'!C47,2))</f>
        <v/>
      </c>
      <c r="BP54" s="241" t="str">
        <f>IF(ISBLANK('In Process Calc.'!D47),"",'In Process Calc.'!D47)</f>
        <v/>
      </c>
      <c r="BQ54" s="241" t="str">
        <f>IF(ISBLANK('In Process Calc.'!E47),"",'In Process Calc.'!E47)</f>
        <v/>
      </c>
      <c r="BR54" s="241" t="str">
        <f>IF(ISBLANK('In Process Calc.'!G47),"",'In Process Calc.'!G47)</f>
        <v/>
      </c>
      <c r="BS54" s="241" t="str">
        <f>IF(ISBLANK('In Process Calc.'!I47),"",'In Process Calc.'!I47)</f>
        <v/>
      </c>
      <c r="BT54" s="241" t="str">
        <f>IF(ISBLANK('In Process Calc.'!J47),"",'In Process Calc.'!J47)</f>
        <v/>
      </c>
      <c r="BU54" s="241" t="str">
        <f>IF(ISBLANK('In Process Calc.'!K47),"",'In Process Calc.'!K47)</f>
        <v/>
      </c>
      <c r="BV54" s="246" t="str">
        <f>IF(ISBLANK('In Process Calc.'!L47),"",'In Process Calc.'!L47)</f>
        <v/>
      </c>
      <c r="BW54" s="246" t="str">
        <f>IF(ISBLANK('In Process Calc.'!M47),"",'In Process Calc.'!M47)</f>
        <v/>
      </c>
      <c r="BX54" s="246" t="str">
        <f>IF(ISBLANK('In Process Calc.'!N47),"",'In Process Calc.'!N47)</f>
        <v/>
      </c>
      <c r="BY54" s="246" t="str">
        <f>IF(ISBLANK('In Process Calc.'!O47),"",'In Process Calc.'!O47)</f>
        <v/>
      </c>
      <c r="BZ54" s="246" t="str">
        <f>IF(ISBLANK('In Process Calc.'!P47),"",'In Process Calc.'!P47)</f>
        <v/>
      </c>
      <c r="CA54" s="246" t="str">
        <f>IF(ISBLANK('In Process Calc.'!Q47),"",'In Process Calc.'!Q47)</f>
        <v/>
      </c>
      <c r="CB54" s="246" t="str">
        <f>IF(ISBLANK('In Process Calc.'!R47),"",'In Process Calc.'!R47)</f>
        <v/>
      </c>
      <c r="CC54" s="246" t="str">
        <f>IF(ISBLANK('In Process Calc.'!S47),"",'In Process Calc.'!S47)</f>
        <v/>
      </c>
      <c r="CD54" s="246" t="str">
        <f>IF(ISBLANK('In Process Calc.'!T47),"",'In Process Calc.'!T47)</f>
        <v/>
      </c>
      <c r="CE54" s="246" t="str">
        <f>IF(ISBLANK('In Process Calc.'!U47),"",'In Process Calc.'!U47)</f>
        <v/>
      </c>
      <c r="CF54" s="246" t="str">
        <f>IF(ISBLANK('In Process Calc.'!V47),"",'In Process Calc.'!V47)</f>
        <v/>
      </c>
      <c r="CG54" s="246" t="str">
        <f>IF(ISBLANK('In Process Calc.'!W47),"",'In Process Calc.'!W47)</f>
        <v/>
      </c>
      <c r="CH54" s="246" t="str">
        <f>IF(ISBLANK('In Process Calc.'!X47),"",'In Process Calc.'!X47)</f>
        <v/>
      </c>
      <c r="CI54" s="246" t="str">
        <f>IF(ISBLANK('In Process Calc.'!Y47),"",'In Process Calc.'!Y47)</f>
        <v/>
      </c>
      <c r="CJ54" s="246" t="str">
        <f>IF(ISBLANK('In Process Calc.'!Z47),"",'In Process Calc.'!Z47)</f>
        <v/>
      </c>
      <c r="CK54" s="246" t="str">
        <f>IF(ISBLANK('In Process Calc.'!AA47),"",'In Process Calc.'!AA47)</f>
        <v/>
      </c>
      <c r="CL54" s="246" t="str">
        <f>IF(ISBLANK('In Process Calc.'!AB47),"",'In Process Calc.'!AB47)</f>
        <v/>
      </c>
      <c r="CM54" s="246" t="str">
        <f>IF(ISBLANK('In Process Calc.'!AC47),"",'In Process Calc.'!AC47)</f>
        <v/>
      </c>
      <c r="CN54" s="246" t="str">
        <f>IF(ISBLANK('In Process Calc.'!AD47),"",'In Process Calc.'!AD47)</f>
        <v/>
      </c>
      <c r="CO54" s="246" t="str">
        <f>IF(ISBLANK('In Process Calc.'!AE47),"",'In Process Calc.'!AE47)</f>
        <v/>
      </c>
      <c r="CP54" s="246" t="str">
        <f>IF(ISBLANK('In Process Calc.'!AF47),"",'In Process Calc.'!AF47)</f>
        <v/>
      </c>
      <c r="CQ54" s="246" t="str">
        <f>IF(ISBLANK('In Process Calc.'!AG47),"",'In Process Calc.'!AG47)</f>
        <v/>
      </c>
      <c r="CR54" s="246" t="str">
        <f>IF(ISBLANK('In Process Calc.'!AH47),"",'In Process Calc.'!AH47)</f>
        <v/>
      </c>
      <c r="CS54" s="246" t="str">
        <f>IF(ISBLANK('In Process Calc.'!AI47),"",'In Process Calc.'!AI47)</f>
        <v/>
      </c>
      <c r="CT54" s="246" t="str">
        <f>IF(ISBLANK('In Process Calc.'!AJ47),"",'In Process Calc.'!AJ47)</f>
        <v/>
      </c>
      <c r="CU54" s="246" t="str">
        <f>IF(ISBLANK('In Process Calc.'!AK47),"",'In Process Calc.'!AK47)</f>
        <v/>
      </c>
      <c r="CV54" s="246" t="str">
        <f>IF(ISBLANK('In Process Calc.'!AL47),"",'In Process Calc.'!AL47)</f>
        <v/>
      </c>
      <c r="CW54" s="246" t="str">
        <f>IF(ISBLANK('In Process Calc.'!AM47),"",'In Process Calc.'!AM47)</f>
        <v/>
      </c>
      <c r="CX54" s="246" t="str">
        <f>IF(ISBLANK('In Process Calc.'!AN47),"",'In Process Calc.'!AN47)</f>
        <v/>
      </c>
      <c r="CY54" s="246" t="str">
        <f>IF(ISBLANK('In Process Calc.'!AO47),"",'In Process Calc.'!AO47)</f>
        <v/>
      </c>
      <c r="CZ54" s="246" t="str">
        <f>IF(ISBLANK('In Process Calc.'!AP47),"",'In Process Calc.'!AP47)</f>
        <v/>
      </c>
      <c r="DA54" s="246" t="str">
        <f>IF(ISBLANK('In Process Calc.'!AQ47),"",'In Process Calc.'!AQ47)</f>
        <v/>
      </c>
      <c r="DB54" s="246" t="str">
        <f>IF(ISBLANK('In Process Calc.'!AR47),"",'In Process Calc.'!AR47)</f>
        <v/>
      </c>
      <c r="DC54" s="246" t="str">
        <f>IF(ISBLANK('In Process Calc.'!AS47),"",'In Process Calc.'!AS47)</f>
        <v/>
      </c>
      <c r="DD54" s="246" t="str">
        <f>IF(ISBLANK('In Process Calc.'!AT47),"",'In Process Calc.'!AT47)</f>
        <v/>
      </c>
      <c r="DE54" s="246" t="str">
        <f>IF(ISBLANK('In Process Calc.'!AU47),"",'In Process Calc.'!AU47)</f>
        <v/>
      </c>
      <c r="DF54" s="246" t="str">
        <f>IF(ISBLANK('In Process Calc.'!AV47),"",'In Process Calc.'!AV47)</f>
        <v/>
      </c>
      <c r="DG54" s="246" t="str">
        <f>IF(ISBLANK('In Process Calc.'!AW47),"",'In Process Calc.'!AW47)</f>
        <v/>
      </c>
      <c r="DH54" s="246" t="str">
        <f>IF(ISBLANK('In Process Calc.'!AX47),"",'In Process Calc.'!AX47)</f>
        <v/>
      </c>
      <c r="DI54" s="246" t="str">
        <f>IF(ISBLANK('In Process Calc.'!AY47),"",'In Process Calc.'!AY47)</f>
        <v/>
      </c>
      <c r="DJ54" s="246" t="str">
        <f>IF(ISBLANK('In Process Calc.'!AZ47),"",'In Process Calc.'!AZ47)</f>
        <v/>
      </c>
      <c r="DK54" s="246" t="str">
        <f>IF(ISBLANK('In Process Calc.'!BA47),"",'In Process Calc.'!BA47)</f>
        <v/>
      </c>
      <c r="DL54" s="246" t="str">
        <f>IF(ISBLANK('In Process Calc.'!BB47),"",'In Process Calc.'!BB47)</f>
        <v/>
      </c>
      <c r="DM54" s="246" t="str">
        <f>IF(ISBLANK('In Process Calc.'!BC47),"",'In Process Calc.'!BC47)</f>
        <v/>
      </c>
      <c r="DN54" s="246" t="str">
        <f>IF(ISBLANK('In Process Calc.'!BD47),"",'In Process Calc.'!BD47)</f>
        <v/>
      </c>
      <c r="DO54" s="246" t="str">
        <f>IF(ISBLANK('In Process Calc.'!BE47),"",'In Process Calc.'!BE47)</f>
        <v/>
      </c>
      <c r="DP54" s="246" t="str">
        <f>IF(ISBLANK('In Process Calc.'!BF47),"",'In Process Calc.'!BF47)</f>
        <v/>
      </c>
      <c r="DQ54" s="246" t="str">
        <f>IF(ISBLANK('In Process Calc.'!BG47),"",'In Process Calc.'!BG47)</f>
        <v/>
      </c>
      <c r="DR54" s="246" t="str">
        <f>IF(ISBLANK('In Process Calc.'!BH47),"",'In Process Calc.'!BH47)</f>
        <v/>
      </c>
      <c r="DS54" s="246" t="str">
        <f>IF(ISBLANK('In Process Calc.'!BI47),"",'In Process Calc.'!BI47)</f>
        <v/>
      </c>
      <c r="DT54" s="246" t="str">
        <f>IF(ISBLANK('In Process Calc.'!BJ47),"",'In Process Calc.'!BJ47)</f>
        <v/>
      </c>
      <c r="DU54" s="246" t="str">
        <f>IF(ISBLANK('In Process Calc.'!BK47),"",'In Process Calc.'!BK47)</f>
        <v/>
      </c>
      <c r="DV54" s="246" t="str">
        <f>IF(ISBLANK('In Process Calc.'!BL47),"",'In Process Calc.'!BL47)</f>
        <v/>
      </c>
      <c r="DW54" s="246" t="str">
        <f>IF(ISBLANK('In Process Calc.'!BM47),"",'In Process Calc.'!BM47)</f>
        <v/>
      </c>
      <c r="DX54" s="246" t="str">
        <f>IF(ISBLANK('In Process Calc.'!BN47),"",'In Process Calc.'!BN47)</f>
        <v/>
      </c>
      <c r="DY54" s="246" t="str">
        <f>IF(ISBLANK('In Process Calc.'!BO47),"",'In Process Calc.'!BO47)</f>
        <v/>
      </c>
      <c r="DZ54" s="246" t="str">
        <f>IF(ISBLANK('In Process Calc.'!BP47),"",'In Process Calc.'!BP47)</f>
        <v/>
      </c>
      <c r="EA54" s="246" t="str">
        <f>IF(ISBLANK('In Process Calc.'!BQ47),"",'In Process Calc.'!BQ47)</f>
        <v/>
      </c>
      <c r="EB54" s="246" t="str">
        <f>IF(ISBLANK('In Process Calc.'!BR47),"",'In Process Calc.'!BR47)</f>
        <v/>
      </c>
      <c r="EC54" s="246" t="str">
        <f>IF(ISBLANK('In Process Calc.'!BS47),"",'In Process Calc.'!BS47)</f>
        <v/>
      </c>
      <c r="ED54" s="246" t="str">
        <f>IF(ISBLANK('In Process Calc.'!BT47),"",'In Process Calc.'!BT47)</f>
        <v/>
      </c>
      <c r="EE54" s="246" t="str">
        <f>IF(ISBLANK('In Process Calc.'!BU47),"",'In Process Calc.'!BU47)</f>
        <v/>
      </c>
      <c r="EF54" s="246" t="str">
        <f>IF(ISBLANK('In Process Calc.'!BV47),"",'In Process Calc.'!BV47)</f>
        <v/>
      </c>
      <c r="EG54" s="246" t="str">
        <f>IF(ISBLANK('In Process Calc.'!BW47),"",'In Process Calc.'!BW47)</f>
        <v/>
      </c>
      <c r="EH54" s="246" t="str">
        <f>IF(ISBLANK('In Process Calc.'!BX47),"",'In Process Calc.'!BX47)</f>
        <v/>
      </c>
      <c r="EI54" s="246" t="str">
        <f>IF(ISBLANK('In Process Calc.'!BY47),"",'In Process Calc.'!BY47)</f>
        <v/>
      </c>
      <c r="EJ54" s="246" t="str">
        <f>IF(ISBLANK('In Process Calc.'!BZ47),"",'In Process Calc.'!BZ47)</f>
        <v/>
      </c>
      <c r="EK54" s="246" t="str">
        <f>IF(ISBLANK('Post Process Calc.'!A54),"",'Post Process Calc.'!A54)</f>
        <v/>
      </c>
      <c r="EL54" s="246" t="str">
        <f>IF(ISBLANK('Post Process Calc.'!B54),"",'Post Process Calc.'!B54)</f>
        <v/>
      </c>
      <c r="EM54" s="246" t="str">
        <f>IF(ISBLANK('Post Process Calc.'!C54),"",'Post Process Calc.'!C54)</f>
        <v/>
      </c>
      <c r="EN54" s="246" t="str">
        <f>IF(ISBLANK('Post Process Calc.'!D54),"",'Post Process Calc.'!D54)</f>
        <v/>
      </c>
      <c r="EO54" s="246" t="str">
        <f>IF(ISBLANK('Post Process Calc.'!E54),"",'Post Process Calc.'!E54)</f>
        <v/>
      </c>
      <c r="EP54" s="246" t="str">
        <f>IF(ISBLANK('Post Process Calc.'!F54),"",'Post Process Calc.'!F54)</f>
        <v/>
      </c>
      <c r="EQ54" s="246" t="str">
        <f>IF(ISBLANK('Post Process Calc.'!G54),"",'Post Process Calc.'!G54)</f>
        <v/>
      </c>
      <c r="ER54" s="246" t="str">
        <f>IF(ISBLANK('Post Process Calc.'!H54),"",'Post Process Calc.'!H54)</f>
        <v/>
      </c>
      <c r="ES54" s="246" t="str">
        <f>IF(ISBLANK('Post Process Calc.'!I54),"",'Post Process Calc.'!I54)</f>
        <v/>
      </c>
      <c r="ET54" s="246" t="str">
        <f>IF(ISBLANK('Post Process Calc.'!J54),"",'Post Process Calc.'!J54)</f>
        <v/>
      </c>
      <c r="EU54" s="246" t="str">
        <f>IF(ISBLANK('Post Process Calc.'!K54),"",'Post Process Calc.'!K54)</f>
        <v/>
      </c>
      <c r="EV54" s="246" t="str">
        <f>IF(ISBLANK('Post Process Calc.'!L54),"",'Post Process Calc.'!L54)</f>
        <v/>
      </c>
      <c r="EW54" s="246" t="str">
        <f>IF(ISBLANK('Post Process Calc.'!M54),"",'Post Process Calc.'!M54)</f>
        <v/>
      </c>
      <c r="EX54" s="246" t="str">
        <f>IF(ISBLANK('Post Process Calc.'!N54),"",'Post Process Calc.'!N54)</f>
        <v/>
      </c>
      <c r="EY54" s="246" t="str">
        <f>IF(ISBLANK('Post Process Calc.'!O54),"",'Post Process Calc.'!O54)</f>
        <v/>
      </c>
      <c r="EZ54" s="246" t="str">
        <f>IF(ISBLANK('Post Process Calc.'!P54),"",'Post Process Calc.'!P54)</f>
        <v/>
      </c>
      <c r="FA54" s="246" t="str">
        <f>IF(ISBLANK('Post Process Calc.'!Q54),"",'Post Process Calc.'!Q54)</f>
        <v/>
      </c>
      <c r="FB54" s="246" t="str">
        <f>IF(ISBLANK('Post Process Calc.'!R54),"",'Post Process Calc.'!R54)</f>
        <v/>
      </c>
      <c r="FC54" s="246" t="str">
        <f>IF(ISBLANK('Post Process Calc.'!S54),"",'Post Process Calc.'!S54)</f>
        <v/>
      </c>
      <c r="FD54" s="246" t="str">
        <f>IF(ISBLANK('Post Process Calc.'!T54),"",'Post Process Calc.'!T54)</f>
        <v/>
      </c>
      <c r="FE54" s="246" t="str">
        <f>IF(ISBLANK('Post Process Calc.'!U54),"",'Post Process Calc.'!U54)</f>
        <v/>
      </c>
      <c r="FF54" s="246" t="str">
        <f>IF(ISBLANK('Post Process Calc.'!V54),"",'Post Process Calc.'!V54)</f>
        <v/>
      </c>
      <c r="FG54" s="246" t="str">
        <f>IF(ISBLANK('Post Process Calc.'!W54),"",'Post Process Calc.'!W54)</f>
        <v/>
      </c>
      <c r="FH54" s="246" t="str">
        <f>IF(ISBLANK('Post Process Calc.'!X54),"",'Post Process Calc.'!X54)</f>
        <v/>
      </c>
      <c r="FI54" s="246" t="str">
        <f>IF(ISBLANK('Post Process Calc.'!Y54),"",'Post Process Calc.'!Y54)</f>
        <v/>
      </c>
      <c r="FJ54" s="246" t="str">
        <f>IF(ISBLANK('Post Process Calc.'!Z54),"",'Post Process Calc.'!Z54)</f>
        <v/>
      </c>
      <c r="FK54" s="246" t="str">
        <f>IF(ISBLANK('Post Process Calc.'!AA54),"",'Post Process Calc.'!AA54)</f>
        <v/>
      </c>
      <c r="FL54" s="246" t="str">
        <f>IF(ISBLANK('Post Process Calc.'!AB54),"",'Post Process Calc.'!AB54)</f>
        <v/>
      </c>
      <c r="FM54" s="246" t="str">
        <f>IF(ISBLANK('Post Process Calc.'!AC54),"",'Post Process Calc.'!AC54)</f>
        <v/>
      </c>
      <c r="FN54" s="246" t="str">
        <f>IF(ISBLANK('Post Process Calc.'!AD54),"",'Post Process Calc.'!AD54)</f>
        <v/>
      </c>
      <c r="FO54" s="246" t="str">
        <f>IF(ISBLANK('Post Process Calc.'!AE54),"",'Post Process Calc.'!AE54)</f>
        <v/>
      </c>
      <c r="FP54" s="246" t="str">
        <f>IF(ISBLANK('Post Process Calc.'!AF54),"",'Post Process Calc.'!AF54)</f>
        <v/>
      </c>
      <c r="FQ54" s="246" t="str">
        <f>IF(ISBLANK('Post Process Calc.'!AG54),"",'Post Process Calc.'!AG54)</f>
        <v/>
      </c>
      <c r="FR54" s="246" t="str">
        <f>IF(ISBLANK('Post Process Calc.'!AH54),"",'Post Process Calc.'!AH54)</f>
        <v/>
      </c>
      <c r="FS54" s="246" t="str">
        <f>IF(ISBLANK('Post Process Calc.'!AI54),"",'Post Process Calc.'!AI54)</f>
        <v/>
      </c>
    </row>
    <row r="55" spans="1:175" x14ac:dyDescent="0.15">
      <c r="A55" s="241" t="str">
        <f>IF('Measured Data'!B48&lt;&gt;0,'Measured Data'!$B$1,"")</f>
        <v/>
      </c>
      <c r="B55" s="241" t="str">
        <f>IF(ISBLANK('Measured Data'!A48),"",'Measured Data'!A48)</f>
        <v/>
      </c>
      <c r="C55" s="248" t="str">
        <f>IF(ISBLANK('Measured Data'!B48),"",'Measured Data'!B48)</f>
        <v/>
      </c>
      <c r="D55" s="249" t="str">
        <f>IF(ISBLANK('Measured Data'!C48),"",'Measured Data'!C48)</f>
        <v/>
      </c>
      <c r="E55" s="241" t="str">
        <f>IF(ISBLANK('Measured Data'!D48),"",'Measured Data'!D48)</f>
        <v/>
      </c>
      <c r="F55" s="241" t="str">
        <f>IF(ISBLANK('Measured Data'!E48),"",'Measured Data'!E48)</f>
        <v/>
      </c>
      <c r="G55" s="241" t="str">
        <f>IF(ISBLANK('Measured Data'!G48),"",'Measured Data'!G48)</f>
        <v/>
      </c>
      <c r="H55" s="241" t="str">
        <f>IF(ISBLANK('Measured Data'!H48),"",'Measured Data'!H48)</f>
        <v/>
      </c>
      <c r="I55" s="241" t="str">
        <f>IF(ISBLANK('Measured Data'!I48),"",'Measured Data'!I48)</f>
        <v/>
      </c>
      <c r="J55" s="241" t="str">
        <f>IF(ISBLANK('Measured Data'!J48),"",'Measured Data'!J48)</f>
        <v/>
      </c>
      <c r="K55" s="241" t="str">
        <f>IF(ISBLANK('Measured Data'!K48),"",'Measured Data'!K48)</f>
        <v/>
      </c>
      <c r="L55" s="241" t="str">
        <f>IF(ISBLANK('Measured Data'!L48),"",'Measured Data'!L48)</f>
        <v/>
      </c>
      <c r="M55" s="241" t="str">
        <f>IF(ISBLANK('Measured Data'!M48),"",'Measured Data'!M48)</f>
        <v/>
      </c>
      <c r="N55" s="241" t="str">
        <f>IF(ISBLANK('Measured Data'!N48),"",'Measured Data'!N48)</f>
        <v/>
      </c>
      <c r="O55" s="241" t="str">
        <f>IF(ISBLANK('Measured Data'!O48),"",'Measured Data'!O48)</f>
        <v/>
      </c>
      <c r="P55" s="241" t="str">
        <f>IF(ISBLANK('Measured Data'!P48),"",'Measured Data'!P48)</f>
        <v/>
      </c>
      <c r="Q55" s="241" t="str">
        <f>IF(ISBLANK('Measured Data'!Q48),"",'Measured Data'!Q48)</f>
        <v/>
      </c>
      <c r="R55" s="241" t="str">
        <f>IF(ISBLANK('Measured Data'!R48),"",'Measured Data'!R48)</f>
        <v/>
      </c>
      <c r="S55" s="241" t="str">
        <f>IF(ISBLANK('Measured Data'!S48),"",'Measured Data'!S48)</f>
        <v/>
      </c>
      <c r="T55" s="241" t="str">
        <f>IF(ISBLANK('Measured Data'!T48),"",'Measured Data'!T48)</f>
        <v/>
      </c>
      <c r="U55" s="241" t="str">
        <f>IF(ISBLANK('Measured Data'!U48),"",'Measured Data'!U48)</f>
        <v/>
      </c>
      <c r="V55" s="241" t="str">
        <f>IF(ISBLANK('Measured Data'!V48),"",'Measured Data'!V48)</f>
        <v/>
      </c>
      <c r="W55" s="241" t="str">
        <f>IF(ISBLANK('Measured Data'!W48),"",'Measured Data'!W48)</f>
        <v/>
      </c>
      <c r="X55" s="241" t="str">
        <f>IF(ISBLANK('Measured Data'!X48),"",'Measured Data'!X48)</f>
        <v/>
      </c>
      <c r="Y55" s="241" t="str">
        <f>IF(ISBLANK('Measured Data'!Y48),"",'Measured Data'!Y48)</f>
        <v/>
      </c>
      <c r="Z55" s="241" t="str">
        <f>IF(ISBLANK('Measured Data'!Z48),"",'Measured Data'!Z48)</f>
        <v/>
      </c>
      <c r="AA55" s="241" t="str">
        <f>IF(ISBLANK('Measured Data'!AA48),"",'Measured Data'!AA48)</f>
        <v/>
      </c>
      <c r="AB55" s="241" t="str">
        <f>IF(ISBLANK('Measured Data'!AB48),"",'Measured Data'!AB48)</f>
        <v/>
      </c>
      <c r="AC55" s="241" t="str">
        <f>IF(ISBLANK('Measured Data'!AC48),"",'Measured Data'!AC48)</f>
        <v/>
      </c>
      <c r="AD55" s="241" t="str">
        <f>IF(ISBLANK('Measured Data'!AD48),"",'Measured Data'!AD48)</f>
        <v/>
      </c>
      <c r="AE55" s="241" t="str">
        <f>IF(ISBLANK('Measured Data'!AE48),"",'Measured Data'!AE48)</f>
        <v/>
      </c>
      <c r="AF55" s="241" t="str">
        <f>IF(ISBLANK('Measured Data'!AF48),"",'Measured Data'!AF48)</f>
        <v/>
      </c>
      <c r="AG55" s="241" t="str">
        <f>IF(ISBLANK('Measured Data'!AG48),"",'Measured Data'!AG48)</f>
        <v/>
      </c>
      <c r="AH55" s="241" t="str">
        <f>IF(ISBLANK('Measured Data'!AH48),"",'Measured Data'!AH48)</f>
        <v/>
      </c>
      <c r="AI55" s="241" t="str">
        <f>IF(ISBLANK('Measured Data'!AI48),"",'Measured Data'!AI48)</f>
        <v/>
      </c>
      <c r="AJ55" s="241" t="str">
        <f>IF(ISBLANK('Measured Data'!AJ48),"",'Measured Data'!AJ48)</f>
        <v/>
      </c>
      <c r="AK55" s="241" t="str">
        <f>IF(ISBLANK('Measured Data'!AK48),"",'Measured Data'!AK48)</f>
        <v/>
      </c>
      <c r="AL55" s="241" t="str">
        <f>IF(ISBLANK('Measured Data'!AL48),"",'Measured Data'!AL48)</f>
        <v/>
      </c>
      <c r="AM55" s="241" t="str">
        <f>IF(ISBLANK('Measured Data'!AM48),"",'Measured Data'!AM48)</f>
        <v/>
      </c>
      <c r="AN55" s="241" t="str">
        <f>IF(ISBLANK('Measured Data'!AN48),"",'Measured Data'!AN48)</f>
        <v/>
      </c>
      <c r="AO55" s="241" t="str">
        <f>IF(ISBLANK('Measured Data'!AO48),"",'Measured Data'!AO48)</f>
        <v/>
      </c>
      <c r="AP55" s="241" t="str">
        <f>IF(ISBLANK('Measured Data'!AP48),"",'Measured Data'!AP48)</f>
        <v/>
      </c>
      <c r="AQ55" s="241" t="str">
        <f>IF(ISBLANK('Measured Data'!AQ48),"",'Measured Data'!AQ48)</f>
        <v/>
      </c>
      <c r="AR55" s="241" t="str">
        <f>IF(ISBLANK('Measured Data'!AR48),"",'Measured Data'!AR48)</f>
        <v/>
      </c>
      <c r="AS55" s="241" t="str">
        <f>IF(ISBLANK('Measured Data'!AS48),"",'Measured Data'!AS48)</f>
        <v/>
      </c>
      <c r="AT55" s="241" t="str">
        <f>IF(ISBLANK('Measured Data'!AT48),"",'Measured Data'!AT48)</f>
        <v/>
      </c>
      <c r="AU55" s="241" t="str">
        <f>IF(ISBLANK('Measured Data'!AU48),"",'Measured Data'!AU48)</f>
        <v/>
      </c>
      <c r="AV55" s="241" t="str">
        <f>IF(ISBLANK('Measured Data'!AV48),"",'Measured Data'!AV48)</f>
        <v/>
      </c>
      <c r="AW55" s="241" t="str">
        <f>IF(ISBLANK('Measured Data'!AW48),"",'Measured Data'!AW48)</f>
        <v/>
      </c>
      <c r="AX55" s="241" t="str">
        <f>IF(ISBLANK('Measured Data'!AX48),"",'Measured Data'!AX48)</f>
        <v/>
      </c>
      <c r="AY55" s="241" t="str">
        <f>IF(ISBLANK('Measured Data'!AY48),"",'Measured Data'!AY48)</f>
        <v/>
      </c>
      <c r="AZ55" s="241" t="str">
        <f>IF(ISBLANK('Measured Data'!AZ48),"",'Measured Data'!AZ48)</f>
        <v/>
      </c>
      <c r="BA55" s="241" t="str">
        <f>IF(ISBLANK('Measured Data'!BA48),"",'Measured Data'!BA48)</f>
        <v/>
      </c>
      <c r="BB55" s="241" t="str">
        <f>IF(ISBLANK('Measured Data'!BB48),"",'Measured Data'!BB48)</f>
        <v/>
      </c>
      <c r="BC55" s="241" t="str">
        <f>IF(ISBLANK('Measured Data'!BC48),"",'Measured Data'!BC48)</f>
        <v/>
      </c>
      <c r="BD55" s="241" t="str">
        <f>IF(ISBLANK('Measured Data'!BD48),"",'Measured Data'!BD48)</f>
        <v/>
      </c>
      <c r="BE55" s="241" t="str">
        <f>IF(ISBLANK('Measured Data'!BE48),"",'Measured Data'!BE48)</f>
        <v/>
      </c>
      <c r="BF55" s="241" t="str">
        <f>IF(ISBLANK('Measured Data'!BF48),"",'Measured Data'!BF48)</f>
        <v/>
      </c>
      <c r="BG55" s="241" t="str">
        <f>IF(ISBLANK('Measured Data'!BG48),"",'Measured Data'!BG48)</f>
        <v/>
      </c>
      <c r="BH55" s="241" t="str">
        <f>IF(ISBLANK('Measured Data'!BH48),"",'Measured Data'!BH48)</f>
        <v/>
      </c>
      <c r="BI55" s="241" t="str">
        <f>IF(ISBLANK('Measured Data'!BI48),"",'Measured Data'!BI48)</f>
        <v/>
      </c>
      <c r="BJ55" s="241" t="str">
        <f>IF(ISBLANK('Measured Data'!BJ48),"",'Measured Data'!BJ48)</f>
        <v/>
      </c>
      <c r="BK55" s="241" t="str">
        <f>IF(ISBLANK('Measured Data'!BK48),"",'Measured Data'!BK48)</f>
        <v/>
      </c>
      <c r="BL55" s="241" t="str">
        <f>IF(ISBLANK('Measured Data'!BL48),"",'Measured Data'!BL48)</f>
        <v/>
      </c>
      <c r="BM55" s="241" t="str">
        <f>IF(ISBLANK('Measured Data'!BM48),"",'Measured Data'!BM48)</f>
        <v/>
      </c>
      <c r="BN55" s="241" t="str">
        <f>IF(ISBLANK('In Process Calc.'!B48),"",ROUND('In Process Calc.'!B48,2))</f>
        <v/>
      </c>
      <c r="BO55" s="241" t="str">
        <f>IF(ISBLANK('In Process Calc.'!C48),"",ROUND('In Process Calc.'!C48,2))</f>
        <v/>
      </c>
      <c r="BP55" s="241" t="str">
        <f>IF(ISBLANK('In Process Calc.'!D48),"",'In Process Calc.'!D48)</f>
        <v/>
      </c>
      <c r="BQ55" s="241" t="str">
        <f>IF(ISBLANK('In Process Calc.'!E48),"",'In Process Calc.'!E48)</f>
        <v/>
      </c>
      <c r="BR55" s="241" t="str">
        <f>IF(ISBLANK('In Process Calc.'!G48),"",'In Process Calc.'!G48)</f>
        <v/>
      </c>
      <c r="BS55" s="241" t="str">
        <f>IF(ISBLANK('In Process Calc.'!I48),"",'In Process Calc.'!I48)</f>
        <v/>
      </c>
      <c r="BT55" s="241" t="str">
        <f>IF(ISBLANK('In Process Calc.'!J48),"",'In Process Calc.'!J48)</f>
        <v/>
      </c>
      <c r="BU55" s="241" t="str">
        <f>IF(ISBLANK('In Process Calc.'!K48),"",'In Process Calc.'!K48)</f>
        <v/>
      </c>
      <c r="BV55" s="246" t="str">
        <f>IF(ISBLANK('In Process Calc.'!L48),"",'In Process Calc.'!L48)</f>
        <v/>
      </c>
      <c r="BW55" s="246" t="str">
        <f>IF(ISBLANK('In Process Calc.'!M48),"",'In Process Calc.'!M48)</f>
        <v/>
      </c>
      <c r="BX55" s="246" t="str">
        <f>IF(ISBLANK('In Process Calc.'!N48),"",'In Process Calc.'!N48)</f>
        <v/>
      </c>
      <c r="BY55" s="246" t="str">
        <f>IF(ISBLANK('In Process Calc.'!O48),"",'In Process Calc.'!O48)</f>
        <v/>
      </c>
      <c r="BZ55" s="246" t="str">
        <f>IF(ISBLANK('In Process Calc.'!P48),"",'In Process Calc.'!P48)</f>
        <v/>
      </c>
      <c r="CA55" s="246" t="str">
        <f>IF(ISBLANK('In Process Calc.'!Q48),"",'In Process Calc.'!Q48)</f>
        <v/>
      </c>
      <c r="CB55" s="246" t="str">
        <f>IF(ISBLANK('In Process Calc.'!R48),"",'In Process Calc.'!R48)</f>
        <v/>
      </c>
      <c r="CC55" s="246" t="str">
        <f>IF(ISBLANK('In Process Calc.'!S48),"",'In Process Calc.'!S48)</f>
        <v/>
      </c>
      <c r="CD55" s="246" t="str">
        <f>IF(ISBLANK('In Process Calc.'!T48),"",'In Process Calc.'!T48)</f>
        <v/>
      </c>
      <c r="CE55" s="246" t="str">
        <f>IF(ISBLANK('In Process Calc.'!U48),"",'In Process Calc.'!U48)</f>
        <v/>
      </c>
      <c r="CF55" s="246" t="str">
        <f>IF(ISBLANK('In Process Calc.'!V48),"",'In Process Calc.'!V48)</f>
        <v/>
      </c>
      <c r="CG55" s="246" t="str">
        <f>IF(ISBLANK('In Process Calc.'!W48),"",'In Process Calc.'!W48)</f>
        <v/>
      </c>
      <c r="CH55" s="246" t="str">
        <f>IF(ISBLANK('In Process Calc.'!X48),"",'In Process Calc.'!X48)</f>
        <v/>
      </c>
      <c r="CI55" s="246" t="str">
        <f>IF(ISBLANK('In Process Calc.'!Y48),"",'In Process Calc.'!Y48)</f>
        <v/>
      </c>
      <c r="CJ55" s="246" t="str">
        <f>IF(ISBLANK('In Process Calc.'!Z48),"",'In Process Calc.'!Z48)</f>
        <v/>
      </c>
      <c r="CK55" s="246" t="str">
        <f>IF(ISBLANK('In Process Calc.'!AA48),"",'In Process Calc.'!AA48)</f>
        <v/>
      </c>
      <c r="CL55" s="246" t="str">
        <f>IF(ISBLANK('In Process Calc.'!AB48),"",'In Process Calc.'!AB48)</f>
        <v/>
      </c>
      <c r="CM55" s="246" t="str">
        <f>IF(ISBLANK('In Process Calc.'!AC48),"",'In Process Calc.'!AC48)</f>
        <v/>
      </c>
      <c r="CN55" s="246" t="str">
        <f>IF(ISBLANK('In Process Calc.'!AD48),"",'In Process Calc.'!AD48)</f>
        <v/>
      </c>
      <c r="CO55" s="246" t="str">
        <f>IF(ISBLANK('In Process Calc.'!AE48),"",'In Process Calc.'!AE48)</f>
        <v/>
      </c>
      <c r="CP55" s="246" t="str">
        <f>IF(ISBLANK('In Process Calc.'!AF48),"",'In Process Calc.'!AF48)</f>
        <v/>
      </c>
      <c r="CQ55" s="246" t="str">
        <f>IF(ISBLANK('In Process Calc.'!AG48),"",'In Process Calc.'!AG48)</f>
        <v/>
      </c>
      <c r="CR55" s="246" t="str">
        <f>IF(ISBLANK('In Process Calc.'!AH48),"",'In Process Calc.'!AH48)</f>
        <v/>
      </c>
      <c r="CS55" s="246" t="str">
        <f>IF(ISBLANK('In Process Calc.'!AI48),"",'In Process Calc.'!AI48)</f>
        <v/>
      </c>
      <c r="CT55" s="246" t="str">
        <f>IF(ISBLANK('In Process Calc.'!AJ48),"",'In Process Calc.'!AJ48)</f>
        <v/>
      </c>
      <c r="CU55" s="246" t="str">
        <f>IF(ISBLANK('In Process Calc.'!AK48),"",'In Process Calc.'!AK48)</f>
        <v/>
      </c>
      <c r="CV55" s="246" t="str">
        <f>IF(ISBLANK('In Process Calc.'!AL48),"",'In Process Calc.'!AL48)</f>
        <v/>
      </c>
      <c r="CW55" s="246" t="str">
        <f>IF(ISBLANK('In Process Calc.'!AM48),"",'In Process Calc.'!AM48)</f>
        <v/>
      </c>
      <c r="CX55" s="246" t="str">
        <f>IF(ISBLANK('In Process Calc.'!AN48),"",'In Process Calc.'!AN48)</f>
        <v/>
      </c>
      <c r="CY55" s="246" t="str">
        <f>IF(ISBLANK('In Process Calc.'!AO48),"",'In Process Calc.'!AO48)</f>
        <v/>
      </c>
      <c r="CZ55" s="246" t="str">
        <f>IF(ISBLANK('In Process Calc.'!AP48),"",'In Process Calc.'!AP48)</f>
        <v/>
      </c>
      <c r="DA55" s="246" t="str">
        <f>IF(ISBLANK('In Process Calc.'!AQ48),"",'In Process Calc.'!AQ48)</f>
        <v/>
      </c>
      <c r="DB55" s="246" t="str">
        <f>IF(ISBLANK('In Process Calc.'!AR48),"",'In Process Calc.'!AR48)</f>
        <v/>
      </c>
      <c r="DC55" s="246" t="str">
        <f>IF(ISBLANK('In Process Calc.'!AS48),"",'In Process Calc.'!AS48)</f>
        <v/>
      </c>
      <c r="DD55" s="246" t="str">
        <f>IF(ISBLANK('In Process Calc.'!AT48),"",'In Process Calc.'!AT48)</f>
        <v/>
      </c>
      <c r="DE55" s="246" t="str">
        <f>IF(ISBLANK('In Process Calc.'!AU48),"",'In Process Calc.'!AU48)</f>
        <v/>
      </c>
      <c r="DF55" s="246" t="str">
        <f>IF(ISBLANK('In Process Calc.'!AV48),"",'In Process Calc.'!AV48)</f>
        <v/>
      </c>
      <c r="DG55" s="246" t="str">
        <f>IF(ISBLANK('In Process Calc.'!AW48),"",'In Process Calc.'!AW48)</f>
        <v/>
      </c>
      <c r="DH55" s="246" t="str">
        <f>IF(ISBLANK('In Process Calc.'!AX48),"",'In Process Calc.'!AX48)</f>
        <v/>
      </c>
      <c r="DI55" s="246" t="str">
        <f>IF(ISBLANK('In Process Calc.'!AY48),"",'In Process Calc.'!AY48)</f>
        <v/>
      </c>
      <c r="DJ55" s="246" t="str">
        <f>IF(ISBLANK('In Process Calc.'!AZ48),"",'In Process Calc.'!AZ48)</f>
        <v/>
      </c>
      <c r="DK55" s="246" t="str">
        <f>IF(ISBLANK('In Process Calc.'!BA48),"",'In Process Calc.'!BA48)</f>
        <v/>
      </c>
      <c r="DL55" s="246" t="str">
        <f>IF(ISBLANK('In Process Calc.'!BB48),"",'In Process Calc.'!BB48)</f>
        <v/>
      </c>
      <c r="DM55" s="246" t="str">
        <f>IF(ISBLANK('In Process Calc.'!BC48),"",'In Process Calc.'!BC48)</f>
        <v/>
      </c>
      <c r="DN55" s="246" t="str">
        <f>IF(ISBLANK('In Process Calc.'!BD48),"",'In Process Calc.'!BD48)</f>
        <v/>
      </c>
      <c r="DO55" s="246" t="str">
        <f>IF(ISBLANK('In Process Calc.'!BE48),"",'In Process Calc.'!BE48)</f>
        <v/>
      </c>
      <c r="DP55" s="246" t="str">
        <f>IF(ISBLANK('In Process Calc.'!BF48),"",'In Process Calc.'!BF48)</f>
        <v/>
      </c>
      <c r="DQ55" s="246" t="str">
        <f>IF(ISBLANK('In Process Calc.'!BG48),"",'In Process Calc.'!BG48)</f>
        <v/>
      </c>
      <c r="DR55" s="246" t="str">
        <f>IF(ISBLANK('In Process Calc.'!BH48),"",'In Process Calc.'!BH48)</f>
        <v/>
      </c>
      <c r="DS55" s="246" t="str">
        <f>IF(ISBLANK('In Process Calc.'!BI48),"",'In Process Calc.'!BI48)</f>
        <v/>
      </c>
      <c r="DT55" s="246" t="str">
        <f>IF(ISBLANK('In Process Calc.'!BJ48),"",'In Process Calc.'!BJ48)</f>
        <v/>
      </c>
      <c r="DU55" s="246" t="str">
        <f>IF(ISBLANK('In Process Calc.'!BK48),"",'In Process Calc.'!BK48)</f>
        <v/>
      </c>
      <c r="DV55" s="246" t="str">
        <f>IF(ISBLANK('In Process Calc.'!BL48),"",'In Process Calc.'!BL48)</f>
        <v/>
      </c>
      <c r="DW55" s="246" t="str">
        <f>IF(ISBLANK('In Process Calc.'!BM48),"",'In Process Calc.'!BM48)</f>
        <v/>
      </c>
      <c r="DX55" s="246" t="str">
        <f>IF(ISBLANK('In Process Calc.'!BN48),"",'In Process Calc.'!BN48)</f>
        <v/>
      </c>
      <c r="DY55" s="246" t="str">
        <f>IF(ISBLANK('In Process Calc.'!BO48),"",'In Process Calc.'!BO48)</f>
        <v/>
      </c>
      <c r="DZ55" s="246" t="str">
        <f>IF(ISBLANK('In Process Calc.'!BP48),"",'In Process Calc.'!BP48)</f>
        <v/>
      </c>
      <c r="EA55" s="246" t="str">
        <f>IF(ISBLANK('In Process Calc.'!BQ48),"",'In Process Calc.'!BQ48)</f>
        <v/>
      </c>
      <c r="EB55" s="246" t="str">
        <f>IF(ISBLANK('In Process Calc.'!BR48),"",'In Process Calc.'!BR48)</f>
        <v/>
      </c>
      <c r="EC55" s="246" t="str">
        <f>IF(ISBLANK('In Process Calc.'!BS48),"",'In Process Calc.'!BS48)</f>
        <v/>
      </c>
      <c r="ED55" s="246" t="str">
        <f>IF(ISBLANK('In Process Calc.'!BT48),"",'In Process Calc.'!BT48)</f>
        <v/>
      </c>
      <c r="EE55" s="246" t="str">
        <f>IF(ISBLANK('In Process Calc.'!BU48),"",'In Process Calc.'!BU48)</f>
        <v/>
      </c>
      <c r="EF55" s="246" t="str">
        <f>IF(ISBLANK('In Process Calc.'!BV48),"",'In Process Calc.'!BV48)</f>
        <v/>
      </c>
      <c r="EG55" s="246" t="str">
        <f>IF(ISBLANK('In Process Calc.'!BW48),"",'In Process Calc.'!BW48)</f>
        <v/>
      </c>
      <c r="EH55" s="246" t="str">
        <f>IF(ISBLANK('In Process Calc.'!BX48),"",'In Process Calc.'!BX48)</f>
        <v/>
      </c>
      <c r="EI55" s="246" t="str">
        <f>IF(ISBLANK('In Process Calc.'!BY48),"",'In Process Calc.'!BY48)</f>
        <v/>
      </c>
      <c r="EJ55" s="246" t="str">
        <f>IF(ISBLANK('In Process Calc.'!BZ48),"",'In Process Calc.'!BZ48)</f>
        <v/>
      </c>
      <c r="EK55" s="246" t="str">
        <f>IF(ISBLANK('Post Process Calc.'!A55),"",'Post Process Calc.'!A55)</f>
        <v/>
      </c>
      <c r="EL55" s="246" t="str">
        <f>IF(ISBLANK('Post Process Calc.'!B55),"",'Post Process Calc.'!B55)</f>
        <v/>
      </c>
      <c r="EM55" s="246" t="str">
        <f>IF(ISBLANK('Post Process Calc.'!C55),"",'Post Process Calc.'!C55)</f>
        <v/>
      </c>
      <c r="EN55" s="246" t="str">
        <f>IF(ISBLANK('Post Process Calc.'!D55),"",'Post Process Calc.'!D55)</f>
        <v/>
      </c>
      <c r="EO55" s="246" t="str">
        <f>IF(ISBLANK('Post Process Calc.'!E55),"",'Post Process Calc.'!E55)</f>
        <v/>
      </c>
      <c r="EP55" s="246" t="str">
        <f>IF(ISBLANK('Post Process Calc.'!F55),"",'Post Process Calc.'!F55)</f>
        <v/>
      </c>
      <c r="EQ55" s="246" t="str">
        <f>IF(ISBLANK('Post Process Calc.'!G55),"",'Post Process Calc.'!G55)</f>
        <v/>
      </c>
      <c r="ER55" s="246" t="str">
        <f>IF(ISBLANK('Post Process Calc.'!H55),"",'Post Process Calc.'!H55)</f>
        <v/>
      </c>
      <c r="ES55" s="246" t="str">
        <f>IF(ISBLANK('Post Process Calc.'!I55),"",'Post Process Calc.'!I55)</f>
        <v/>
      </c>
      <c r="ET55" s="246" t="str">
        <f>IF(ISBLANK('Post Process Calc.'!J55),"",'Post Process Calc.'!J55)</f>
        <v/>
      </c>
      <c r="EU55" s="246" t="str">
        <f>IF(ISBLANK('Post Process Calc.'!K55),"",'Post Process Calc.'!K55)</f>
        <v/>
      </c>
      <c r="EV55" s="246" t="str">
        <f>IF(ISBLANK('Post Process Calc.'!L55),"",'Post Process Calc.'!L55)</f>
        <v/>
      </c>
      <c r="EW55" s="246" t="str">
        <f>IF(ISBLANK('Post Process Calc.'!M55),"",'Post Process Calc.'!M55)</f>
        <v/>
      </c>
      <c r="EX55" s="246" t="str">
        <f>IF(ISBLANK('Post Process Calc.'!N55),"",'Post Process Calc.'!N55)</f>
        <v/>
      </c>
      <c r="EY55" s="246" t="str">
        <f>IF(ISBLANK('Post Process Calc.'!O55),"",'Post Process Calc.'!O55)</f>
        <v/>
      </c>
      <c r="EZ55" s="246" t="str">
        <f>IF(ISBLANK('Post Process Calc.'!P55),"",'Post Process Calc.'!P55)</f>
        <v/>
      </c>
      <c r="FA55" s="246" t="str">
        <f>IF(ISBLANK('Post Process Calc.'!Q55),"",'Post Process Calc.'!Q55)</f>
        <v/>
      </c>
      <c r="FB55" s="246" t="str">
        <f>IF(ISBLANK('Post Process Calc.'!R55),"",'Post Process Calc.'!R55)</f>
        <v/>
      </c>
      <c r="FC55" s="246" t="str">
        <f>IF(ISBLANK('Post Process Calc.'!S55),"",'Post Process Calc.'!S55)</f>
        <v/>
      </c>
      <c r="FD55" s="246" t="str">
        <f>IF(ISBLANK('Post Process Calc.'!T55),"",'Post Process Calc.'!T55)</f>
        <v/>
      </c>
      <c r="FE55" s="246" t="str">
        <f>IF(ISBLANK('Post Process Calc.'!U55),"",'Post Process Calc.'!U55)</f>
        <v/>
      </c>
      <c r="FF55" s="246" t="str">
        <f>IF(ISBLANK('Post Process Calc.'!V55),"",'Post Process Calc.'!V55)</f>
        <v/>
      </c>
      <c r="FG55" s="246" t="str">
        <f>IF(ISBLANK('Post Process Calc.'!W55),"",'Post Process Calc.'!W55)</f>
        <v/>
      </c>
      <c r="FH55" s="246" t="str">
        <f>IF(ISBLANK('Post Process Calc.'!X55),"",'Post Process Calc.'!X55)</f>
        <v/>
      </c>
      <c r="FI55" s="246" t="str">
        <f>IF(ISBLANK('Post Process Calc.'!Y55),"",'Post Process Calc.'!Y55)</f>
        <v/>
      </c>
      <c r="FJ55" s="246" t="str">
        <f>IF(ISBLANK('Post Process Calc.'!Z55),"",'Post Process Calc.'!Z55)</f>
        <v/>
      </c>
      <c r="FK55" s="246" t="str">
        <f>IF(ISBLANK('Post Process Calc.'!AA55),"",'Post Process Calc.'!AA55)</f>
        <v/>
      </c>
      <c r="FL55" s="246" t="str">
        <f>IF(ISBLANK('Post Process Calc.'!AB55),"",'Post Process Calc.'!AB55)</f>
        <v/>
      </c>
      <c r="FM55" s="246" t="str">
        <f>IF(ISBLANK('Post Process Calc.'!AC55),"",'Post Process Calc.'!AC55)</f>
        <v/>
      </c>
      <c r="FN55" s="246" t="str">
        <f>IF(ISBLANK('Post Process Calc.'!AD55),"",'Post Process Calc.'!AD55)</f>
        <v/>
      </c>
      <c r="FO55" s="246" t="str">
        <f>IF(ISBLANK('Post Process Calc.'!AE55),"",'Post Process Calc.'!AE55)</f>
        <v/>
      </c>
      <c r="FP55" s="246" t="str">
        <f>IF(ISBLANK('Post Process Calc.'!AF55),"",'Post Process Calc.'!AF55)</f>
        <v/>
      </c>
      <c r="FQ55" s="246" t="str">
        <f>IF(ISBLANK('Post Process Calc.'!AG55),"",'Post Process Calc.'!AG55)</f>
        <v/>
      </c>
      <c r="FR55" s="246" t="str">
        <f>IF(ISBLANK('Post Process Calc.'!AH55),"",'Post Process Calc.'!AH55)</f>
        <v/>
      </c>
      <c r="FS55" s="246" t="str">
        <f>IF(ISBLANK('Post Process Calc.'!AI55),"",'Post Process Calc.'!AI55)</f>
        <v/>
      </c>
    </row>
    <row r="56" spans="1:175" x14ac:dyDescent="0.15">
      <c r="A56" s="241" t="str">
        <f>IF('Measured Data'!B49&lt;&gt;0,'Measured Data'!$B$1,"")</f>
        <v/>
      </c>
      <c r="B56" s="241" t="str">
        <f>IF(ISBLANK('Measured Data'!A49),"",'Measured Data'!A49)</f>
        <v/>
      </c>
      <c r="C56" s="248" t="str">
        <f>IF(ISBLANK('Measured Data'!B49),"",'Measured Data'!B49)</f>
        <v/>
      </c>
      <c r="D56" s="249" t="str">
        <f>IF(ISBLANK('Measured Data'!C49),"",'Measured Data'!C49)</f>
        <v/>
      </c>
      <c r="E56" s="241" t="str">
        <f>IF(ISBLANK('Measured Data'!D49),"",'Measured Data'!D49)</f>
        <v/>
      </c>
      <c r="F56" s="241" t="str">
        <f>IF(ISBLANK('Measured Data'!E49),"",'Measured Data'!E49)</f>
        <v/>
      </c>
      <c r="G56" s="241" t="str">
        <f>IF(ISBLANK('Measured Data'!G49),"",'Measured Data'!G49)</f>
        <v/>
      </c>
      <c r="H56" s="241" t="str">
        <f>IF(ISBLANK('Measured Data'!H49),"",'Measured Data'!H49)</f>
        <v/>
      </c>
      <c r="I56" s="241" t="str">
        <f>IF(ISBLANK('Measured Data'!I49),"",'Measured Data'!I49)</f>
        <v/>
      </c>
      <c r="J56" s="241" t="str">
        <f>IF(ISBLANK('Measured Data'!J49),"",'Measured Data'!J49)</f>
        <v/>
      </c>
      <c r="K56" s="241" t="str">
        <f>IF(ISBLANK('Measured Data'!K49),"",'Measured Data'!K49)</f>
        <v/>
      </c>
      <c r="L56" s="241" t="str">
        <f>IF(ISBLANK('Measured Data'!L49),"",'Measured Data'!L49)</f>
        <v/>
      </c>
      <c r="M56" s="241" t="str">
        <f>IF(ISBLANK('Measured Data'!M49),"",'Measured Data'!M49)</f>
        <v/>
      </c>
      <c r="N56" s="241" t="str">
        <f>IF(ISBLANK('Measured Data'!N49),"",'Measured Data'!N49)</f>
        <v/>
      </c>
      <c r="O56" s="241" t="str">
        <f>IF(ISBLANK('Measured Data'!O49),"",'Measured Data'!O49)</f>
        <v/>
      </c>
      <c r="P56" s="241" t="str">
        <f>IF(ISBLANK('Measured Data'!P49),"",'Measured Data'!P49)</f>
        <v/>
      </c>
      <c r="Q56" s="241" t="str">
        <f>IF(ISBLANK('Measured Data'!Q49),"",'Measured Data'!Q49)</f>
        <v/>
      </c>
      <c r="R56" s="241" t="str">
        <f>IF(ISBLANK('Measured Data'!R49),"",'Measured Data'!R49)</f>
        <v/>
      </c>
      <c r="S56" s="241" t="str">
        <f>IF(ISBLANK('Measured Data'!S49),"",'Measured Data'!S49)</f>
        <v/>
      </c>
      <c r="T56" s="241" t="str">
        <f>IF(ISBLANK('Measured Data'!T49),"",'Measured Data'!T49)</f>
        <v/>
      </c>
      <c r="U56" s="241" t="str">
        <f>IF(ISBLANK('Measured Data'!U49),"",'Measured Data'!U49)</f>
        <v/>
      </c>
      <c r="V56" s="241" t="str">
        <f>IF(ISBLANK('Measured Data'!V49),"",'Measured Data'!V49)</f>
        <v/>
      </c>
      <c r="W56" s="241" t="str">
        <f>IF(ISBLANK('Measured Data'!W49),"",'Measured Data'!W49)</f>
        <v/>
      </c>
      <c r="X56" s="241" t="str">
        <f>IF(ISBLANK('Measured Data'!X49),"",'Measured Data'!X49)</f>
        <v/>
      </c>
      <c r="Y56" s="241" t="str">
        <f>IF(ISBLANK('Measured Data'!Y49),"",'Measured Data'!Y49)</f>
        <v/>
      </c>
      <c r="Z56" s="241" t="str">
        <f>IF(ISBLANK('Measured Data'!Z49),"",'Measured Data'!Z49)</f>
        <v/>
      </c>
      <c r="AA56" s="241" t="str">
        <f>IF(ISBLANK('Measured Data'!AA49),"",'Measured Data'!AA49)</f>
        <v/>
      </c>
      <c r="AB56" s="241" t="str">
        <f>IF(ISBLANK('Measured Data'!AB49),"",'Measured Data'!AB49)</f>
        <v/>
      </c>
      <c r="AC56" s="241" t="str">
        <f>IF(ISBLANK('Measured Data'!AC49),"",'Measured Data'!AC49)</f>
        <v/>
      </c>
      <c r="AD56" s="241" t="str">
        <f>IF(ISBLANK('Measured Data'!AD49),"",'Measured Data'!AD49)</f>
        <v/>
      </c>
      <c r="AE56" s="241" t="str">
        <f>IF(ISBLANK('Measured Data'!AE49),"",'Measured Data'!AE49)</f>
        <v/>
      </c>
      <c r="AF56" s="241" t="str">
        <f>IF(ISBLANK('Measured Data'!AF49),"",'Measured Data'!AF49)</f>
        <v/>
      </c>
      <c r="AG56" s="241" t="str">
        <f>IF(ISBLANK('Measured Data'!AG49),"",'Measured Data'!AG49)</f>
        <v/>
      </c>
      <c r="AH56" s="241" t="str">
        <f>IF(ISBLANK('Measured Data'!AH49),"",'Measured Data'!AH49)</f>
        <v/>
      </c>
      <c r="AI56" s="241" t="str">
        <f>IF(ISBLANK('Measured Data'!AI49),"",'Measured Data'!AI49)</f>
        <v/>
      </c>
      <c r="AJ56" s="241" t="str">
        <f>IF(ISBLANK('Measured Data'!AJ49),"",'Measured Data'!AJ49)</f>
        <v/>
      </c>
      <c r="AK56" s="241" t="str">
        <f>IF(ISBLANK('Measured Data'!AK49),"",'Measured Data'!AK49)</f>
        <v/>
      </c>
      <c r="AL56" s="241" t="str">
        <f>IF(ISBLANK('Measured Data'!AL49),"",'Measured Data'!AL49)</f>
        <v/>
      </c>
      <c r="AM56" s="241" t="str">
        <f>IF(ISBLANK('Measured Data'!AM49),"",'Measured Data'!AM49)</f>
        <v/>
      </c>
      <c r="AN56" s="241" t="str">
        <f>IF(ISBLANK('Measured Data'!AN49),"",'Measured Data'!AN49)</f>
        <v/>
      </c>
      <c r="AO56" s="241" t="str">
        <f>IF(ISBLANK('Measured Data'!AO49),"",'Measured Data'!AO49)</f>
        <v/>
      </c>
      <c r="AP56" s="241" t="str">
        <f>IF(ISBLANK('Measured Data'!AP49),"",'Measured Data'!AP49)</f>
        <v/>
      </c>
      <c r="AQ56" s="241" t="str">
        <f>IF(ISBLANK('Measured Data'!AQ49),"",'Measured Data'!AQ49)</f>
        <v/>
      </c>
      <c r="AR56" s="241" t="str">
        <f>IF(ISBLANK('Measured Data'!AR49),"",'Measured Data'!AR49)</f>
        <v/>
      </c>
      <c r="AS56" s="241" t="str">
        <f>IF(ISBLANK('Measured Data'!AS49),"",'Measured Data'!AS49)</f>
        <v/>
      </c>
      <c r="AT56" s="241" t="str">
        <f>IF(ISBLANK('Measured Data'!AT49),"",'Measured Data'!AT49)</f>
        <v/>
      </c>
      <c r="AU56" s="241" t="str">
        <f>IF(ISBLANK('Measured Data'!AU49),"",'Measured Data'!AU49)</f>
        <v/>
      </c>
      <c r="AV56" s="241" t="str">
        <f>IF(ISBLANK('Measured Data'!AV49),"",'Measured Data'!AV49)</f>
        <v/>
      </c>
      <c r="AW56" s="241" t="str">
        <f>IF(ISBLANK('Measured Data'!AW49),"",'Measured Data'!AW49)</f>
        <v/>
      </c>
      <c r="AX56" s="241" t="str">
        <f>IF(ISBLANK('Measured Data'!AX49),"",'Measured Data'!AX49)</f>
        <v/>
      </c>
      <c r="AY56" s="241" t="str">
        <f>IF(ISBLANK('Measured Data'!AY49),"",'Measured Data'!AY49)</f>
        <v/>
      </c>
      <c r="AZ56" s="241" t="str">
        <f>IF(ISBLANK('Measured Data'!AZ49),"",'Measured Data'!AZ49)</f>
        <v/>
      </c>
      <c r="BA56" s="241" t="str">
        <f>IF(ISBLANK('Measured Data'!BA49),"",'Measured Data'!BA49)</f>
        <v/>
      </c>
      <c r="BB56" s="241" t="str">
        <f>IF(ISBLANK('Measured Data'!BB49),"",'Measured Data'!BB49)</f>
        <v/>
      </c>
      <c r="BC56" s="241" t="str">
        <f>IF(ISBLANK('Measured Data'!BC49),"",'Measured Data'!BC49)</f>
        <v/>
      </c>
      <c r="BD56" s="241" t="str">
        <f>IF(ISBLANK('Measured Data'!BD49),"",'Measured Data'!BD49)</f>
        <v/>
      </c>
      <c r="BE56" s="241" t="str">
        <f>IF(ISBLANK('Measured Data'!BE49),"",'Measured Data'!BE49)</f>
        <v/>
      </c>
      <c r="BF56" s="241" t="str">
        <f>IF(ISBLANK('Measured Data'!BF49),"",'Measured Data'!BF49)</f>
        <v/>
      </c>
      <c r="BG56" s="241" t="str">
        <f>IF(ISBLANK('Measured Data'!BG49),"",'Measured Data'!BG49)</f>
        <v/>
      </c>
      <c r="BH56" s="241" t="str">
        <f>IF(ISBLANK('Measured Data'!BH49),"",'Measured Data'!BH49)</f>
        <v/>
      </c>
      <c r="BI56" s="241" t="str">
        <f>IF(ISBLANK('Measured Data'!BI49),"",'Measured Data'!BI49)</f>
        <v/>
      </c>
      <c r="BJ56" s="241" t="str">
        <f>IF(ISBLANK('Measured Data'!BJ49),"",'Measured Data'!BJ49)</f>
        <v/>
      </c>
      <c r="BK56" s="241" t="str">
        <f>IF(ISBLANK('Measured Data'!BK49),"",'Measured Data'!BK49)</f>
        <v/>
      </c>
      <c r="BL56" s="241" t="str">
        <f>IF(ISBLANK('Measured Data'!BL49),"",'Measured Data'!BL49)</f>
        <v/>
      </c>
      <c r="BM56" s="241" t="str">
        <f>IF(ISBLANK('Measured Data'!BM49),"",'Measured Data'!BM49)</f>
        <v/>
      </c>
      <c r="BN56" s="241" t="str">
        <f>IF(ISBLANK('In Process Calc.'!B49),"",ROUND('In Process Calc.'!B49,2))</f>
        <v/>
      </c>
      <c r="BO56" s="241" t="str">
        <f>IF(ISBLANK('In Process Calc.'!C49),"",ROUND('In Process Calc.'!C49,2))</f>
        <v/>
      </c>
      <c r="BP56" s="241" t="str">
        <f>IF(ISBLANK('In Process Calc.'!D49),"",'In Process Calc.'!D49)</f>
        <v/>
      </c>
      <c r="BQ56" s="241" t="str">
        <f>IF(ISBLANK('In Process Calc.'!E49),"",'In Process Calc.'!E49)</f>
        <v/>
      </c>
      <c r="BR56" s="241" t="str">
        <f>IF(ISBLANK('In Process Calc.'!G49),"",'In Process Calc.'!G49)</f>
        <v/>
      </c>
      <c r="BS56" s="241" t="str">
        <f>IF(ISBLANK('In Process Calc.'!I49),"",'In Process Calc.'!I49)</f>
        <v/>
      </c>
      <c r="BT56" s="241" t="str">
        <f>IF(ISBLANK('In Process Calc.'!J49),"",'In Process Calc.'!J49)</f>
        <v/>
      </c>
      <c r="BU56" s="241" t="str">
        <f>IF(ISBLANK('In Process Calc.'!K49),"",'In Process Calc.'!K49)</f>
        <v/>
      </c>
      <c r="BV56" s="246" t="str">
        <f>IF(ISBLANK('In Process Calc.'!L49),"",'In Process Calc.'!L49)</f>
        <v/>
      </c>
      <c r="BW56" s="246" t="str">
        <f>IF(ISBLANK('In Process Calc.'!M49),"",'In Process Calc.'!M49)</f>
        <v/>
      </c>
      <c r="BX56" s="246" t="str">
        <f>IF(ISBLANK('In Process Calc.'!N49),"",'In Process Calc.'!N49)</f>
        <v/>
      </c>
      <c r="BY56" s="246" t="str">
        <f>IF(ISBLANK('In Process Calc.'!O49),"",'In Process Calc.'!O49)</f>
        <v/>
      </c>
      <c r="BZ56" s="246" t="str">
        <f>IF(ISBLANK('In Process Calc.'!P49),"",'In Process Calc.'!P49)</f>
        <v/>
      </c>
      <c r="CA56" s="246" t="str">
        <f>IF(ISBLANK('In Process Calc.'!Q49),"",'In Process Calc.'!Q49)</f>
        <v/>
      </c>
      <c r="CB56" s="246" t="str">
        <f>IF(ISBLANK('In Process Calc.'!R49),"",'In Process Calc.'!R49)</f>
        <v/>
      </c>
      <c r="CC56" s="246" t="str">
        <f>IF(ISBLANK('In Process Calc.'!S49),"",'In Process Calc.'!S49)</f>
        <v/>
      </c>
      <c r="CD56" s="246" t="str">
        <f>IF(ISBLANK('In Process Calc.'!T49),"",'In Process Calc.'!T49)</f>
        <v/>
      </c>
      <c r="CE56" s="246" t="str">
        <f>IF(ISBLANK('In Process Calc.'!U49),"",'In Process Calc.'!U49)</f>
        <v/>
      </c>
      <c r="CF56" s="246" t="str">
        <f>IF(ISBLANK('In Process Calc.'!V49),"",'In Process Calc.'!V49)</f>
        <v/>
      </c>
      <c r="CG56" s="246" t="str">
        <f>IF(ISBLANK('In Process Calc.'!W49),"",'In Process Calc.'!W49)</f>
        <v/>
      </c>
      <c r="CH56" s="246" t="str">
        <f>IF(ISBLANK('In Process Calc.'!X49),"",'In Process Calc.'!X49)</f>
        <v/>
      </c>
      <c r="CI56" s="246" t="str">
        <f>IF(ISBLANK('In Process Calc.'!Y49),"",'In Process Calc.'!Y49)</f>
        <v/>
      </c>
      <c r="CJ56" s="246" t="str">
        <f>IF(ISBLANK('In Process Calc.'!Z49),"",'In Process Calc.'!Z49)</f>
        <v/>
      </c>
      <c r="CK56" s="246" t="str">
        <f>IF(ISBLANK('In Process Calc.'!AA49),"",'In Process Calc.'!AA49)</f>
        <v/>
      </c>
      <c r="CL56" s="246" t="str">
        <f>IF(ISBLANK('In Process Calc.'!AB49),"",'In Process Calc.'!AB49)</f>
        <v/>
      </c>
      <c r="CM56" s="246" t="str">
        <f>IF(ISBLANK('In Process Calc.'!AC49),"",'In Process Calc.'!AC49)</f>
        <v/>
      </c>
      <c r="CN56" s="246" t="str">
        <f>IF(ISBLANK('In Process Calc.'!AD49),"",'In Process Calc.'!AD49)</f>
        <v/>
      </c>
      <c r="CO56" s="246" t="str">
        <f>IF(ISBLANK('In Process Calc.'!AE49),"",'In Process Calc.'!AE49)</f>
        <v/>
      </c>
      <c r="CP56" s="246" t="str">
        <f>IF(ISBLANK('In Process Calc.'!AF49),"",'In Process Calc.'!AF49)</f>
        <v/>
      </c>
      <c r="CQ56" s="246" t="str">
        <f>IF(ISBLANK('In Process Calc.'!AG49),"",'In Process Calc.'!AG49)</f>
        <v/>
      </c>
      <c r="CR56" s="246" t="str">
        <f>IF(ISBLANK('In Process Calc.'!AH49),"",'In Process Calc.'!AH49)</f>
        <v/>
      </c>
      <c r="CS56" s="246" t="str">
        <f>IF(ISBLANK('In Process Calc.'!AI49),"",'In Process Calc.'!AI49)</f>
        <v/>
      </c>
      <c r="CT56" s="246" t="str">
        <f>IF(ISBLANK('In Process Calc.'!AJ49),"",'In Process Calc.'!AJ49)</f>
        <v/>
      </c>
      <c r="CU56" s="246" t="str">
        <f>IF(ISBLANK('In Process Calc.'!AK49),"",'In Process Calc.'!AK49)</f>
        <v/>
      </c>
      <c r="CV56" s="246" t="str">
        <f>IF(ISBLANK('In Process Calc.'!AL49),"",'In Process Calc.'!AL49)</f>
        <v/>
      </c>
      <c r="CW56" s="246" t="str">
        <f>IF(ISBLANK('In Process Calc.'!AM49),"",'In Process Calc.'!AM49)</f>
        <v/>
      </c>
      <c r="CX56" s="246" t="str">
        <f>IF(ISBLANK('In Process Calc.'!AN49),"",'In Process Calc.'!AN49)</f>
        <v/>
      </c>
      <c r="CY56" s="246" t="str">
        <f>IF(ISBLANK('In Process Calc.'!AO49),"",'In Process Calc.'!AO49)</f>
        <v/>
      </c>
      <c r="CZ56" s="246" t="str">
        <f>IF(ISBLANK('In Process Calc.'!AP49),"",'In Process Calc.'!AP49)</f>
        <v/>
      </c>
      <c r="DA56" s="246" t="str">
        <f>IF(ISBLANK('In Process Calc.'!AQ49),"",'In Process Calc.'!AQ49)</f>
        <v/>
      </c>
      <c r="DB56" s="246" t="str">
        <f>IF(ISBLANK('In Process Calc.'!AR49),"",'In Process Calc.'!AR49)</f>
        <v/>
      </c>
      <c r="DC56" s="246" t="str">
        <f>IF(ISBLANK('In Process Calc.'!AS49),"",'In Process Calc.'!AS49)</f>
        <v/>
      </c>
      <c r="DD56" s="246" t="str">
        <f>IF(ISBLANK('In Process Calc.'!AT49),"",'In Process Calc.'!AT49)</f>
        <v/>
      </c>
      <c r="DE56" s="246" t="str">
        <f>IF(ISBLANK('In Process Calc.'!AU49),"",'In Process Calc.'!AU49)</f>
        <v/>
      </c>
      <c r="DF56" s="246" t="str">
        <f>IF(ISBLANK('In Process Calc.'!AV49),"",'In Process Calc.'!AV49)</f>
        <v/>
      </c>
      <c r="DG56" s="246" t="str">
        <f>IF(ISBLANK('In Process Calc.'!AW49),"",'In Process Calc.'!AW49)</f>
        <v/>
      </c>
      <c r="DH56" s="246" t="str">
        <f>IF(ISBLANK('In Process Calc.'!AX49),"",'In Process Calc.'!AX49)</f>
        <v/>
      </c>
      <c r="DI56" s="246" t="str">
        <f>IF(ISBLANK('In Process Calc.'!AY49),"",'In Process Calc.'!AY49)</f>
        <v/>
      </c>
      <c r="DJ56" s="246" t="str">
        <f>IF(ISBLANK('In Process Calc.'!AZ49),"",'In Process Calc.'!AZ49)</f>
        <v/>
      </c>
      <c r="DK56" s="246" t="str">
        <f>IF(ISBLANK('In Process Calc.'!BA49),"",'In Process Calc.'!BA49)</f>
        <v/>
      </c>
      <c r="DL56" s="246" t="str">
        <f>IF(ISBLANK('In Process Calc.'!BB49),"",'In Process Calc.'!BB49)</f>
        <v/>
      </c>
      <c r="DM56" s="246" t="str">
        <f>IF(ISBLANK('In Process Calc.'!BC49),"",'In Process Calc.'!BC49)</f>
        <v/>
      </c>
      <c r="DN56" s="246" t="str">
        <f>IF(ISBLANK('In Process Calc.'!BD49),"",'In Process Calc.'!BD49)</f>
        <v/>
      </c>
      <c r="DO56" s="246" t="str">
        <f>IF(ISBLANK('In Process Calc.'!BE49),"",'In Process Calc.'!BE49)</f>
        <v/>
      </c>
      <c r="DP56" s="246" t="str">
        <f>IF(ISBLANK('In Process Calc.'!BF49),"",'In Process Calc.'!BF49)</f>
        <v/>
      </c>
      <c r="DQ56" s="246" t="str">
        <f>IF(ISBLANK('In Process Calc.'!BG49),"",'In Process Calc.'!BG49)</f>
        <v/>
      </c>
      <c r="DR56" s="246" t="str">
        <f>IF(ISBLANK('In Process Calc.'!BH49),"",'In Process Calc.'!BH49)</f>
        <v/>
      </c>
      <c r="DS56" s="246" t="str">
        <f>IF(ISBLANK('In Process Calc.'!BI49),"",'In Process Calc.'!BI49)</f>
        <v/>
      </c>
      <c r="DT56" s="246" t="str">
        <f>IF(ISBLANK('In Process Calc.'!BJ49),"",'In Process Calc.'!BJ49)</f>
        <v/>
      </c>
      <c r="DU56" s="246" t="str">
        <f>IF(ISBLANK('In Process Calc.'!BK49),"",'In Process Calc.'!BK49)</f>
        <v/>
      </c>
      <c r="DV56" s="246" t="str">
        <f>IF(ISBLANK('In Process Calc.'!BL49),"",'In Process Calc.'!BL49)</f>
        <v/>
      </c>
      <c r="DW56" s="246" t="str">
        <f>IF(ISBLANK('In Process Calc.'!BM49),"",'In Process Calc.'!BM49)</f>
        <v/>
      </c>
      <c r="DX56" s="246" t="str">
        <f>IF(ISBLANK('In Process Calc.'!BN49),"",'In Process Calc.'!BN49)</f>
        <v/>
      </c>
      <c r="DY56" s="246" t="str">
        <f>IF(ISBLANK('In Process Calc.'!BO49),"",'In Process Calc.'!BO49)</f>
        <v/>
      </c>
      <c r="DZ56" s="246" t="str">
        <f>IF(ISBLANK('In Process Calc.'!BP49),"",'In Process Calc.'!BP49)</f>
        <v/>
      </c>
      <c r="EA56" s="246" t="str">
        <f>IF(ISBLANK('In Process Calc.'!BQ49),"",'In Process Calc.'!BQ49)</f>
        <v/>
      </c>
      <c r="EB56" s="246" t="str">
        <f>IF(ISBLANK('In Process Calc.'!BR49),"",'In Process Calc.'!BR49)</f>
        <v/>
      </c>
      <c r="EC56" s="246" t="str">
        <f>IF(ISBLANK('In Process Calc.'!BS49),"",'In Process Calc.'!BS49)</f>
        <v/>
      </c>
      <c r="ED56" s="246" t="str">
        <f>IF(ISBLANK('In Process Calc.'!BT49),"",'In Process Calc.'!BT49)</f>
        <v/>
      </c>
      <c r="EE56" s="246" t="str">
        <f>IF(ISBLANK('In Process Calc.'!BU49),"",'In Process Calc.'!BU49)</f>
        <v/>
      </c>
      <c r="EF56" s="246" t="str">
        <f>IF(ISBLANK('In Process Calc.'!BV49),"",'In Process Calc.'!BV49)</f>
        <v/>
      </c>
      <c r="EG56" s="246" t="str">
        <f>IF(ISBLANK('In Process Calc.'!BW49),"",'In Process Calc.'!BW49)</f>
        <v/>
      </c>
      <c r="EH56" s="246" t="str">
        <f>IF(ISBLANK('In Process Calc.'!BX49),"",'In Process Calc.'!BX49)</f>
        <v/>
      </c>
      <c r="EI56" s="246" t="str">
        <f>IF(ISBLANK('In Process Calc.'!BY49),"",'In Process Calc.'!BY49)</f>
        <v/>
      </c>
      <c r="EJ56" s="246" t="str">
        <f>IF(ISBLANK('In Process Calc.'!BZ49),"",'In Process Calc.'!BZ49)</f>
        <v/>
      </c>
      <c r="EK56" s="246" t="str">
        <f>IF(ISBLANK('Post Process Calc.'!A56),"",'Post Process Calc.'!A56)</f>
        <v/>
      </c>
      <c r="EL56" s="246" t="str">
        <f>IF(ISBLANK('Post Process Calc.'!B56),"",'Post Process Calc.'!B56)</f>
        <v/>
      </c>
      <c r="EM56" s="246" t="str">
        <f>IF(ISBLANK('Post Process Calc.'!C56),"",'Post Process Calc.'!C56)</f>
        <v/>
      </c>
      <c r="EN56" s="246" t="str">
        <f>IF(ISBLANK('Post Process Calc.'!D56),"",'Post Process Calc.'!D56)</f>
        <v/>
      </c>
      <c r="EO56" s="246" t="str">
        <f>IF(ISBLANK('Post Process Calc.'!E56),"",'Post Process Calc.'!E56)</f>
        <v/>
      </c>
      <c r="EP56" s="246" t="str">
        <f>IF(ISBLANK('Post Process Calc.'!F56),"",'Post Process Calc.'!F56)</f>
        <v/>
      </c>
      <c r="EQ56" s="246" t="str">
        <f>IF(ISBLANK('Post Process Calc.'!G56),"",'Post Process Calc.'!G56)</f>
        <v/>
      </c>
      <c r="ER56" s="246" t="str">
        <f>IF(ISBLANK('Post Process Calc.'!H56),"",'Post Process Calc.'!H56)</f>
        <v/>
      </c>
      <c r="ES56" s="246" t="str">
        <f>IF(ISBLANK('Post Process Calc.'!I56),"",'Post Process Calc.'!I56)</f>
        <v/>
      </c>
      <c r="ET56" s="246" t="str">
        <f>IF(ISBLANK('Post Process Calc.'!J56),"",'Post Process Calc.'!J56)</f>
        <v/>
      </c>
      <c r="EU56" s="246" t="str">
        <f>IF(ISBLANK('Post Process Calc.'!K56),"",'Post Process Calc.'!K56)</f>
        <v/>
      </c>
      <c r="EV56" s="246" t="str">
        <f>IF(ISBLANK('Post Process Calc.'!L56),"",'Post Process Calc.'!L56)</f>
        <v/>
      </c>
      <c r="EW56" s="246" t="str">
        <f>IF(ISBLANK('Post Process Calc.'!M56),"",'Post Process Calc.'!M56)</f>
        <v/>
      </c>
      <c r="EX56" s="246" t="str">
        <f>IF(ISBLANK('Post Process Calc.'!N56),"",'Post Process Calc.'!N56)</f>
        <v/>
      </c>
      <c r="EY56" s="246" t="str">
        <f>IF(ISBLANK('Post Process Calc.'!O56),"",'Post Process Calc.'!O56)</f>
        <v/>
      </c>
      <c r="EZ56" s="246" t="str">
        <f>IF(ISBLANK('Post Process Calc.'!P56),"",'Post Process Calc.'!P56)</f>
        <v/>
      </c>
      <c r="FA56" s="246" t="str">
        <f>IF(ISBLANK('Post Process Calc.'!Q56),"",'Post Process Calc.'!Q56)</f>
        <v/>
      </c>
      <c r="FB56" s="246" t="str">
        <f>IF(ISBLANK('Post Process Calc.'!R56),"",'Post Process Calc.'!R56)</f>
        <v/>
      </c>
      <c r="FC56" s="246" t="str">
        <f>IF(ISBLANK('Post Process Calc.'!S56),"",'Post Process Calc.'!S56)</f>
        <v/>
      </c>
      <c r="FD56" s="246" t="str">
        <f>IF(ISBLANK('Post Process Calc.'!T56),"",'Post Process Calc.'!T56)</f>
        <v/>
      </c>
      <c r="FE56" s="246" t="str">
        <f>IF(ISBLANK('Post Process Calc.'!U56),"",'Post Process Calc.'!U56)</f>
        <v/>
      </c>
      <c r="FF56" s="246" t="str">
        <f>IF(ISBLANK('Post Process Calc.'!V56),"",'Post Process Calc.'!V56)</f>
        <v/>
      </c>
      <c r="FG56" s="246" t="str">
        <f>IF(ISBLANK('Post Process Calc.'!W56),"",'Post Process Calc.'!W56)</f>
        <v/>
      </c>
      <c r="FH56" s="246" t="str">
        <f>IF(ISBLANK('Post Process Calc.'!X56),"",'Post Process Calc.'!X56)</f>
        <v/>
      </c>
      <c r="FI56" s="246" t="str">
        <f>IF(ISBLANK('Post Process Calc.'!Y56),"",'Post Process Calc.'!Y56)</f>
        <v/>
      </c>
      <c r="FJ56" s="246" t="str">
        <f>IF(ISBLANK('Post Process Calc.'!Z56),"",'Post Process Calc.'!Z56)</f>
        <v/>
      </c>
      <c r="FK56" s="246" t="str">
        <f>IF(ISBLANK('Post Process Calc.'!AA56),"",'Post Process Calc.'!AA56)</f>
        <v/>
      </c>
      <c r="FL56" s="246" t="str">
        <f>IF(ISBLANK('Post Process Calc.'!AB56),"",'Post Process Calc.'!AB56)</f>
        <v/>
      </c>
      <c r="FM56" s="246" t="str">
        <f>IF(ISBLANK('Post Process Calc.'!AC56),"",'Post Process Calc.'!AC56)</f>
        <v/>
      </c>
      <c r="FN56" s="246" t="str">
        <f>IF(ISBLANK('Post Process Calc.'!AD56),"",'Post Process Calc.'!AD56)</f>
        <v/>
      </c>
      <c r="FO56" s="246" t="str">
        <f>IF(ISBLANK('Post Process Calc.'!AE56),"",'Post Process Calc.'!AE56)</f>
        <v/>
      </c>
      <c r="FP56" s="246" t="str">
        <f>IF(ISBLANK('Post Process Calc.'!AF56),"",'Post Process Calc.'!AF56)</f>
        <v/>
      </c>
      <c r="FQ56" s="246" t="str">
        <f>IF(ISBLANK('Post Process Calc.'!AG56),"",'Post Process Calc.'!AG56)</f>
        <v/>
      </c>
      <c r="FR56" s="246" t="str">
        <f>IF(ISBLANK('Post Process Calc.'!AH56),"",'Post Process Calc.'!AH56)</f>
        <v/>
      </c>
      <c r="FS56" s="246" t="str">
        <f>IF(ISBLANK('Post Process Calc.'!AI56),"",'Post Process Calc.'!AI56)</f>
        <v/>
      </c>
    </row>
    <row r="57" spans="1:175" x14ac:dyDescent="0.15">
      <c r="A57" s="241" t="str">
        <f>IF('Measured Data'!B50&lt;&gt;0,'Measured Data'!$B$1,"")</f>
        <v/>
      </c>
      <c r="B57" s="241" t="str">
        <f>IF(ISBLANK('Measured Data'!A50),"",'Measured Data'!A50)</f>
        <v/>
      </c>
      <c r="C57" s="248" t="str">
        <f>IF(ISBLANK('Measured Data'!B50),"",'Measured Data'!B50)</f>
        <v/>
      </c>
      <c r="D57" s="249" t="str">
        <f>IF(ISBLANK('Measured Data'!C50),"",'Measured Data'!C50)</f>
        <v/>
      </c>
      <c r="E57" s="241" t="str">
        <f>IF(ISBLANK('Measured Data'!D50),"",'Measured Data'!D50)</f>
        <v/>
      </c>
      <c r="F57" s="241" t="str">
        <f>IF(ISBLANK('Measured Data'!E50),"",'Measured Data'!E50)</f>
        <v/>
      </c>
      <c r="G57" s="241" t="str">
        <f>IF(ISBLANK('Measured Data'!G50),"",'Measured Data'!G50)</f>
        <v/>
      </c>
      <c r="H57" s="241" t="str">
        <f>IF(ISBLANK('Measured Data'!H50),"",'Measured Data'!H50)</f>
        <v/>
      </c>
      <c r="I57" s="241" t="str">
        <f>IF(ISBLANK('Measured Data'!I50),"",'Measured Data'!I50)</f>
        <v/>
      </c>
      <c r="J57" s="241" t="str">
        <f>IF(ISBLANK('Measured Data'!J50),"",'Measured Data'!J50)</f>
        <v/>
      </c>
      <c r="K57" s="241" t="str">
        <f>IF(ISBLANK('Measured Data'!K50),"",'Measured Data'!K50)</f>
        <v/>
      </c>
      <c r="L57" s="241" t="str">
        <f>IF(ISBLANK('Measured Data'!L50),"",'Measured Data'!L50)</f>
        <v/>
      </c>
      <c r="M57" s="241" t="str">
        <f>IF(ISBLANK('Measured Data'!M50),"",'Measured Data'!M50)</f>
        <v/>
      </c>
      <c r="N57" s="241" t="str">
        <f>IF(ISBLANK('Measured Data'!N50),"",'Measured Data'!N50)</f>
        <v/>
      </c>
      <c r="O57" s="241" t="str">
        <f>IF(ISBLANK('Measured Data'!O50),"",'Measured Data'!O50)</f>
        <v/>
      </c>
      <c r="P57" s="241" t="str">
        <f>IF(ISBLANK('Measured Data'!P50),"",'Measured Data'!P50)</f>
        <v/>
      </c>
      <c r="Q57" s="241" t="str">
        <f>IF(ISBLANK('Measured Data'!Q50),"",'Measured Data'!Q50)</f>
        <v/>
      </c>
      <c r="R57" s="241" t="str">
        <f>IF(ISBLANK('Measured Data'!R50),"",'Measured Data'!R50)</f>
        <v/>
      </c>
      <c r="S57" s="241" t="str">
        <f>IF(ISBLANK('Measured Data'!S50),"",'Measured Data'!S50)</f>
        <v/>
      </c>
      <c r="T57" s="241" t="str">
        <f>IF(ISBLANK('Measured Data'!T50),"",'Measured Data'!T50)</f>
        <v/>
      </c>
      <c r="U57" s="241" t="str">
        <f>IF(ISBLANK('Measured Data'!U50),"",'Measured Data'!U50)</f>
        <v/>
      </c>
      <c r="V57" s="241" t="str">
        <f>IF(ISBLANK('Measured Data'!V50),"",'Measured Data'!V50)</f>
        <v/>
      </c>
      <c r="W57" s="241" t="str">
        <f>IF(ISBLANK('Measured Data'!W50),"",'Measured Data'!W50)</f>
        <v/>
      </c>
      <c r="X57" s="241" t="str">
        <f>IF(ISBLANK('Measured Data'!X50),"",'Measured Data'!X50)</f>
        <v/>
      </c>
      <c r="Y57" s="241" t="str">
        <f>IF(ISBLANK('Measured Data'!Y50),"",'Measured Data'!Y50)</f>
        <v/>
      </c>
      <c r="Z57" s="241" t="str">
        <f>IF(ISBLANK('Measured Data'!Z50),"",'Measured Data'!Z50)</f>
        <v/>
      </c>
      <c r="AA57" s="241" t="str">
        <f>IF(ISBLANK('Measured Data'!AA50),"",'Measured Data'!AA50)</f>
        <v/>
      </c>
      <c r="AB57" s="241" t="str">
        <f>IF(ISBLANK('Measured Data'!AB50),"",'Measured Data'!AB50)</f>
        <v/>
      </c>
      <c r="AC57" s="241" t="str">
        <f>IF(ISBLANK('Measured Data'!AC50),"",'Measured Data'!AC50)</f>
        <v/>
      </c>
      <c r="AD57" s="241" t="str">
        <f>IF(ISBLANK('Measured Data'!AD50),"",'Measured Data'!AD50)</f>
        <v/>
      </c>
      <c r="AE57" s="241" t="str">
        <f>IF(ISBLANK('Measured Data'!AE50),"",'Measured Data'!AE50)</f>
        <v/>
      </c>
      <c r="AF57" s="241" t="str">
        <f>IF(ISBLANK('Measured Data'!AF50),"",'Measured Data'!AF50)</f>
        <v/>
      </c>
      <c r="AG57" s="241" t="str">
        <f>IF(ISBLANK('Measured Data'!AG50),"",'Measured Data'!AG50)</f>
        <v/>
      </c>
      <c r="AH57" s="241" t="str">
        <f>IF(ISBLANK('Measured Data'!AH50),"",'Measured Data'!AH50)</f>
        <v/>
      </c>
      <c r="AI57" s="241" t="str">
        <f>IF(ISBLANK('Measured Data'!AI50),"",'Measured Data'!AI50)</f>
        <v/>
      </c>
      <c r="AJ57" s="241" t="str">
        <f>IF(ISBLANK('Measured Data'!AJ50),"",'Measured Data'!AJ50)</f>
        <v/>
      </c>
      <c r="AK57" s="241" t="str">
        <f>IF(ISBLANK('Measured Data'!AK50),"",'Measured Data'!AK50)</f>
        <v/>
      </c>
      <c r="AL57" s="241" t="str">
        <f>IF(ISBLANK('Measured Data'!AL50),"",'Measured Data'!AL50)</f>
        <v/>
      </c>
      <c r="AM57" s="241" t="str">
        <f>IF(ISBLANK('Measured Data'!AM50),"",'Measured Data'!AM50)</f>
        <v/>
      </c>
      <c r="AN57" s="241" t="str">
        <f>IF(ISBLANK('Measured Data'!AN50),"",'Measured Data'!AN50)</f>
        <v/>
      </c>
      <c r="AO57" s="241" t="str">
        <f>IF(ISBLANK('Measured Data'!AO50),"",'Measured Data'!AO50)</f>
        <v/>
      </c>
      <c r="AP57" s="241" t="str">
        <f>IF(ISBLANK('Measured Data'!AP50),"",'Measured Data'!AP50)</f>
        <v/>
      </c>
      <c r="AQ57" s="241" t="str">
        <f>IF(ISBLANK('Measured Data'!AQ50),"",'Measured Data'!AQ50)</f>
        <v/>
      </c>
      <c r="AR57" s="241" t="str">
        <f>IF(ISBLANK('Measured Data'!AR50),"",'Measured Data'!AR50)</f>
        <v/>
      </c>
      <c r="AS57" s="241" t="str">
        <f>IF(ISBLANK('Measured Data'!AS50),"",'Measured Data'!AS50)</f>
        <v/>
      </c>
      <c r="AT57" s="241" t="str">
        <f>IF(ISBLANK('Measured Data'!AT50),"",'Measured Data'!AT50)</f>
        <v/>
      </c>
      <c r="AU57" s="241" t="str">
        <f>IF(ISBLANK('Measured Data'!AU50),"",'Measured Data'!AU50)</f>
        <v/>
      </c>
      <c r="AV57" s="241" t="str">
        <f>IF(ISBLANK('Measured Data'!AV50),"",'Measured Data'!AV50)</f>
        <v/>
      </c>
      <c r="AW57" s="241" t="str">
        <f>IF(ISBLANK('Measured Data'!AW50),"",'Measured Data'!AW50)</f>
        <v/>
      </c>
      <c r="AX57" s="241" t="str">
        <f>IF(ISBLANK('Measured Data'!AX50),"",'Measured Data'!AX50)</f>
        <v/>
      </c>
      <c r="AY57" s="241" t="str">
        <f>IF(ISBLANK('Measured Data'!AY50),"",'Measured Data'!AY50)</f>
        <v/>
      </c>
      <c r="AZ57" s="241" t="str">
        <f>IF(ISBLANK('Measured Data'!AZ50),"",'Measured Data'!AZ50)</f>
        <v/>
      </c>
      <c r="BA57" s="241" t="str">
        <f>IF(ISBLANK('Measured Data'!BA50),"",'Measured Data'!BA50)</f>
        <v/>
      </c>
      <c r="BB57" s="241" t="str">
        <f>IF(ISBLANK('Measured Data'!BB50),"",'Measured Data'!BB50)</f>
        <v/>
      </c>
      <c r="BC57" s="241" t="str">
        <f>IF(ISBLANK('Measured Data'!BC50),"",'Measured Data'!BC50)</f>
        <v/>
      </c>
      <c r="BD57" s="241" t="str">
        <f>IF(ISBLANK('Measured Data'!BD50),"",'Measured Data'!BD50)</f>
        <v/>
      </c>
      <c r="BE57" s="241" t="str">
        <f>IF(ISBLANK('Measured Data'!BE50),"",'Measured Data'!BE50)</f>
        <v/>
      </c>
      <c r="BF57" s="241" t="str">
        <f>IF(ISBLANK('Measured Data'!BF50),"",'Measured Data'!BF50)</f>
        <v/>
      </c>
      <c r="BG57" s="241" t="str">
        <f>IF(ISBLANK('Measured Data'!BG50),"",'Measured Data'!BG50)</f>
        <v/>
      </c>
      <c r="BH57" s="241" t="str">
        <f>IF(ISBLANK('Measured Data'!BH50),"",'Measured Data'!BH50)</f>
        <v/>
      </c>
      <c r="BI57" s="241" t="str">
        <f>IF(ISBLANK('Measured Data'!BI50),"",'Measured Data'!BI50)</f>
        <v/>
      </c>
      <c r="BJ57" s="241" t="str">
        <f>IF(ISBLANK('Measured Data'!BJ50),"",'Measured Data'!BJ50)</f>
        <v/>
      </c>
      <c r="BK57" s="241" t="str">
        <f>IF(ISBLANK('Measured Data'!BK50),"",'Measured Data'!BK50)</f>
        <v/>
      </c>
      <c r="BL57" s="241" t="str">
        <f>IF(ISBLANK('Measured Data'!BL50),"",'Measured Data'!BL50)</f>
        <v/>
      </c>
      <c r="BM57" s="241" t="str">
        <f>IF(ISBLANK('Measured Data'!BM50),"",'Measured Data'!BM50)</f>
        <v/>
      </c>
      <c r="BN57" s="241" t="str">
        <f>IF(ISBLANK('In Process Calc.'!B50),"",ROUND('In Process Calc.'!B50,2))</f>
        <v/>
      </c>
      <c r="BO57" s="241" t="str">
        <f>IF(ISBLANK('In Process Calc.'!C50),"",ROUND('In Process Calc.'!C50,2))</f>
        <v/>
      </c>
      <c r="BP57" s="241" t="str">
        <f>IF(ISBLANK('In Process Calc.'!D50),"",'In Process Calc.'!D50)</f>
        <v/>
      </c>
      <c r="BQ57" s="241" t="str">
        <f>IF(ISBLANK('In Process Calc.'!E50),"",'In Process Calc.'!E50)</f>
        <v/>
      </c>
      <c r="BR57" s="241" t="str">
        <f>IF(ISBLANK('In Process Calc.'!G50),"",'In Process Calc.'!G50)</f>
        <v/>
      </c>
      <c r="BS57" s="241" t="str">
        <f>IF(ISBLANK('In Process Calc.'!I50),"",'In Process Calc.'!I50)</f>
        <v/>
      </c>
      <c r="BT57" s="241" t="str">
        <f>IF(ISBLANK('In Process Calc.'!J50),"",'In Process Calc.'!J50)</f>
        <v/>
      </c>
      <c r="BU57" s="241" t="str">
        <f>IF(ISBLANK('In Process Calc.'!K50),"",'In Process Calc.'!K50)</f>
        <v/>
      </c>
      <c r="BV57" s="246" t="str">
        <f>IF(ISBLANK('In Process Calc.'!L50),"",'In Process Calc.'!L50)</f>
        <v/>
      </c>
      <c r="BW57" s="246" t="str">
        <f>IF(ISBLANK('In Process Calc.'!M50),"",'In Process Calc.'!M50)</f>
        <v/>
      </c>
      <c r="BX57" s="246" t="str">
        <f>IF(ISBLANK('In Process Calc.'!N50),"",'In Process Calc.'!N50)</f>
        <v/>
      </c>
      <c r="BY57" s="246" t="str">
        <f>IF(ISBLANK('In Process Calc.'!O50),"",'In Process Calc.'!O50)</f>
        <v/>
      </c>
      <c r="BZ57" s="246" t="str">
        <f>IF(ISBLANK('In Process Calc.'!P50),"",'In Process Calc.'!P50)</f>
        <v/>
      </c>
      <c r="CA57" s="246" t="str">
        <f>IF(ISBLANK('In Process Calc.'!Q50),"",'In Process Calc.'!Q50)</f>
        <v/>
      </c>
      <c r="CB57" s="246" t="str">
        <f>IF(ISBLANK('In Process Calc.'!R50),"",'In Process Calc.'!R50)</f>
        <v/>
      </c>
      <c r="CC57" s="246" t="str">
        <f>IF(ISBLANK('In Process Calc.'!S50),"",'In Process Calc.'!S50)</f>
        <v/>
      </c>
      <c r="CD57" s="246" t="str">
        <f>IF(ISBLANK('In Process Calc.'!T50),"",'In Process Calc.'!T50)</f>
        <v/>
      </c>
      <c r="CE57" s="246" t="str">
        <f>IF(ISBLANK('In Process Calc.'!U50),"",'In Process Calc.'!U50)</f>
        <v/>
      </c>
      <c r="CF57" s="246" t="str">
        <f>IF(ISBLANK('In Process Calc.'!V50),"",'In Process Calc.'!V50)</f>
        <v/>
      </c>
      <c r="CG57" s="246" t="str">
        <f>IF(ISBLANK('In Process Calc.'!W50),"",'In Process Calc.'!W50)</f>
        <v/>
      </c>
      <c r="CH57" s="246" t="str">
        <f>IF(ISBLANK('In Process Calc.'!X50),"",'In Process Calc.'!X50)</f>
        <v/>
      </c>
      <c r="CI57" s="246" t="str">
        <f>IF(ISBLANK('In Process Calc.'!Y50),"",'In Process Calc.'!Y50)</f>
        <v/>
      </c>
      <c r="CJ57" s="246" t="str">
        <f>IF(ISBLANK('In Process Calc.'!Z50),"",'In Process Calc.'!Z50)</f>
        <v/>
      </c>
      <c r="CK57" s="246" t="str">
        <f>IF(ISBLANK('In Process Calc.'!AA50),"",'In Process Calc.'!AA50)</f>
        <v/>
      </c>
      <c r="CL57" s="246" t="str">
        <f>IF(ISBLANK('In Process Calc.'!AB50),"",'In Process Calc.'!AB50)</f>
        <v/>
      </c>
      <c r="CM57" s="246" t="str">
        <f>IF(ISBLANK('In Process Calc.'!AC50),"",'In Process Calc.'!AC50)</f>
        <v/>
      </c>
      <c r="CN57" s="246" t="str">
        <f>IF(ISBLANK('In Process Calc.'!AD50),"",'In Process Calc.'!AD50)</f>
        <v/>
      </c>
      <c r="CO57" s="246" t="str">
        <f>IF(ISBLANK('In Process Calc.'!AE50),"",'In Process Calc.'!AE50)</f>
        <v/>
      </c>
      <c r="CP57" s="246" t="str">
        <f>IF(ISBLANK('In Process Calc.'!AF50),"",'In Process Calc.'!AF50)</f>
        <v/>
      </c>
      <c r="CQ57" s="246" t="str">
        <f>IF(ISBLANK('In Process Calc.'!AG50),"",'In Process Calc.'!AG50)</f>
        <v/>
      </c>
      <c r="CR57" s="246" t="str">
        <f>IF(ISBLANK('In Process Calc.'!AH50),"",'In Process Calc.'!AH50)</f>
        <v/>
      </c>
      <c r="CS57" s="246" t="str">
        <f>IF(ISBLANK('In Process Calc.'!AI50),"",'In Process Calc.'!AI50)</f>
        <v/>
      </c>
      <c r="CT57" s="246" t="str">
        <f>IF(ISBLANK('In Process Calc.'!AJ50),"",'In Process Calc.'!AJ50)</f>
        <v/>
      </c>
      <c r="CU57" s="246" t="str">
        <f>IF(ISBLANK('In Process Calc.'!AK50),"",'In Process Calc.'!AK50)</f>
        <v/>
      </c>
      <c r="CV57" s="246" t="str">
        <f>IF(ISBLANK('In Process Calc.'!AL50),"",'In Process Calc.'!AL50)</f>
        <v/>
      </c>
      <c r="CW57" s="246" t="str">
        <f>IF(ISBLANK('In Process Calc.'!AM50),"",'In Process Calc.'!AM50)</f>
        <v/>
      </c>
      <c r="CX57" s="246" t="str">
        <f>IF(ISBLANK('In Process Calc.'!AN50),"",'In Process Calc.'!AN50)</f>
        <v/>
      </c>
      <c r="CY57" s="246" t="str">
        <f>IF(ISBLANK('In Process Calc.'!AO50),"",'In Process Calc.'!AO50)</f>
        <v/>
      </c>
      <c r="CZ57" s="246" t="str">
        <f>IF(ISBLANK('In Process Calc.'!AP50),"",'In Process Calc.'!AP50)</f>
        <v/>
      </c>
      <c r="DA57" s="246" t="str">
        <f>IF(ISBLANK('In Process Calc.'!AQ50),"",'In Process Calc.'!AQ50)</f>
        <v/>
      </c>
      <c r="DB57" s="246" t="str">
        <f>IF(ISBLANK('In Process Calc.'!AR50),"",'In Process Calc.'!AR50)</f>
        <v/>
      </c>
      <c r="DC57" s="246" t="str">
        <f>IF(ISBLANK('In Process Calc.'!AS50),"",'In Process Calc.'!AS50)</f>
        <v/>
      </c>
      <c r="DD57" s="246" t="str">
        <f>IF(ISBLANK('In Process Calc.'!AT50),"",'In Process Calc.'!AT50)</f>
        <v/>
      </c>
      <c r="DE57" s="246" t="str">
        <f>IF(ISBLANK('In Process Calc.'!AU50),"",'In Process Calc.'!AU50)</f>
        <v/>
      </c>
      <c r="DF57" s="246" t="str">
        <f>IF(ISBLANK('In Process Calc.'!AV50),"",'In Process Calc.'!AV50)</f>
        <v/>
      </c>
      <c r="DG57" s="246" t="str">
        <f>IF(ISBLANK('In Process Calc.'!AW50),"",'In Process Calc.'!AW50)</f>
        <v/>
      </c>
      <c r="DH57" s="246" t="str">
        <f>IF(ISBLANK('In Process Calc.'!AX50),"",'In Process Calc.'!AX50)</f>
        <v/>
      </c>
      <c r="DI57" s="246" t="str">
        <f>IF(ISBLANK('In Process Calc.'!AY50),"",'In Process Calc.'!AY50)</f>
        <v/>
      </c>
      <c r="DJ57" s="246" t="str">
        <f>IF(ISBLANK('In Process Calc.'!AZ50),"",'In Process Calc.'!AZ50)</f>
        <v/>
      </c>
      <c r="DK57" s="246" t="str">
        <f>IF(ISBLANK('In Process Calc.'!BA50),"",'In Process Calc.'!BA50)</f>
        <v/>
      </c>
      <c r="DL57" s="246" t="str">
        <f>IF(ISBLANK('In Process Calc.'!BB50),"",'In Process Calc.'!BB50)</f>
        <v/>
      </c>
      <c r="DM57" s="246" t="str">
        <f>IF(ISBLANK('In Process Calc.'!BC50),"",'In Process Calc.'!BC50)</f>
        <v/>
      </c>
      <c r="DN57" s="246" t="str">
        <f>IF(ISBLANK('In Process Calc.'!BD50),"",'In Process Calc.'!BD50)</f>
        <v/>
      </c>
      <c r="DO57" s="246" t="str">
        <f>IF(ISBLANK('In Process Calc.'!BE50),"",'In Process Calc.'!BE50)</f>
        <v/>
      </c>
      <c r="DP57" s="246" t="str">
        <f>IF(ISBLANK('In Process Calc.'!BF50),"",'In Process Calc.'!BF50)</f>
        <v/>
      </c>
      <c r="DQ57" s="246" t="str">
        <f>IF(ISBLANK('In Process Calc.'!BG50),"",'In Process Calc.'!BG50)</f>
        <v/>
      </c>
      <c r="DR57" s="246" t="str">
        <f>IF(ISBLANK('In Process Calc.'!BH50),"",'In Process Calc.'!BH50)</f>
        <v/>
      </c>
      <c r="DS57" s="246" t="str">
        <f>IF(ISBLANK('In Process Calc.'!BI50),"",'In Process Calc.'!BI50)</f>
        <v/>
      </c>
      <c r="DT57" s="246" t="str">
        <f>IF(ISBLANK('In Process Calc.'!BJ50),"",'In Process Calc.'!BJ50)</f>
        <v/>
      </c>
      <c r="DU57" s="246" t="str">
        <f>IF(ISBLANK('In Process Calc.'!BK50),"",'In Process Calc.'!BK50)</f>
        <v/>
      </c>
      <c r="DV57" s="246" t="str">
        <f>IF(ISBLANK('In Process Calc.'!BL50),"",'In Process Calc.'!BL50)</f>
        <v/>
      </c>
      <c r="DW57" s="246" t="str">
        <f>IF(ISBLANK('In Process Calc.'!BM50),"",'In Process Calc.'!BM50)</f>
        <v/>
      </c>
      <c r="DX57" s="246" t="str">
        <f>IF(ISBLANK('In Process Calc.'!BN50),"",'In Process Calc.'!BN50)</f>
        <v/>
      </c>
      <c r="DY57" s="246" t="str">
        <f>IF(ISBLANK('In Process Calc.'!BO50),"",'In Process Calc.'!BO50)</f>
        <v/>
      </c>
      <c r="DZ57" s="246" t="str">
        <f>IF(ISBLANK('In Process Calc.'!BP50),"",'In Process Calc.'!BP50)</f>
        <v/>
      </c>
      <c r="EA57" s="246" t="str">
        <f>IF(ISBLANK('In Process Calc.'!BQ50),"",'In Process Calc.'!BQ50)</f>
        <v/>
      </c>
      <c r="EB57" s="246" t="str">
        <f>IF(ISBLANK('In Process Calc.'!BR50),"",'In Process Calc.'!BR50)</f>
        <v/>
      </c>
      <c r="EC57" s="246" t="str">
        <f>IF(ISBLANK('In Process Calc.'!BS50),"",'In Process Calc.'!BS50)</f>
        <v/>
      </c>
      <c r="ED57" s="246" t="str">
        <f>IF(ISBLANK('In Process Calc.'!BT50),"",'In Process Calc.'!BT50)</f>
        <v/>
      </c>
      <c r="EE57" s="246" t="str">
        <f>IF(ISBLANK('In Process Calc.'!BU50),"",'In Process Calc.'!BU50)</f>
        <v/>
      </c>
      <c r="EF57" s="246" t="str">
        <f>IF(ISBLANK('In Process Calc.'!BV50),"",'In Process Calc.'!BV50)</f>
        <v/>
      </c>
      <c r="EG57" s="246" t="str">
        <f>IF(ISBLANK('In Process Calc.'!BW50),"",'In Process Calc.'!BW50)</f>
        <v/>
      </c>
      <c r="EH57" s="246" t="str">
        <f>IF(ISBLANK('In Process Calc.'!BX50),"",'In Process Calc.'!BX50)</f>
        <v/>
      </c>
      <c r="EI57" s="246" t="str">
        <f>IF(ISBLANK('In Process Calc.'!BY50),"",'In Process Calc.'!BY50)</f>
        <v/>
      </c>
      <c r="EJ57" s="246" t="str">
        <f>IF(ISBLANK('In Process Calc.'!BZ50),"",'In Process Calc.'!BZ50)</f>
        <v/>
      </c>
      <c r="EK57" s="246" t="str">
        <f>IF(ISBLANK('Post Process Calc.'!A57),"",'Post Process Calc.'!A57)</f>
        <v/>
      </c>
      <c r="EL57" s="246" t="str">
        <f>IF(ISBLANK('Post Process Calc.'!B57),"",'Post Process Calc.'!B57)</f>
        <v/>
      </c>
      <c r="EM57" s="246" t="str">
        <f>IF(ISBLANK('Post Process Calc.'!C57),"",'Post Process Calc.'!C57)</f>
        <v/>
      </c>
      <c r="EN57" s="246" t="str">
        <f>IF(ISBLANK('Post Process Calc.'!D57),"",'Post Process Calc.'!D57)</f>
        <v/>
      </c>
      <c r="EO57" s="246" t="str">
        <f>IF(ISBLANK('Post Process Calc.'!E57),"",'Post Process Calc.'!E57)</f>
        <v/>
      </c>
      <c r="EP57" s="246" t="str">
        <f>IF(ISBLANK('Post Process Calc.'!F57),"",'Post Process Calc.'!F57)</f>
        <v/>
      </c>
      <c r="EQ57" s="246" t="str">
        <f>IF(ISBLANK('Post Process Calc.'!G57),"",'Post Process Calc.'!G57)</f>
        <v/>
      </c>
      <c r="ER57" s="246" t="str">
        <f>IF(ISBLANK('Post Process Calc.'!H57),"",'Post Process Calc.'!H57)</f>
        <v/>
      </c>
      <c r="ES57" s="246" t="str">
        <f>IF(ISBLANK('Post Process Calc.'!I57),"",'Post Process Calc.'!I57)</f>
        <v/>
      </c>
      <c r="ET57" s="246" t="str">
        <f>IF(ISBLANK('Post Process Calc.'!J57),"",'Post Process Calc.'!J57)</f>
        <v/>
      </c>
      <c r="EU57" s="246" t="str">
        <f>IF(ISBLANK('Post Process Calc.'!K57),"",'Post Process Calc.'!K57)</f>
        <v/>
      </c>
      <c r="EV57" s="246" t="str">
        <f>IF(ISBLANK('Post Process Calc.'!L57),"",'Post Process Calc.'!L57)</f>
        <v/>
      </c>
      <c r="EW57" s="246" t="str">
        <f>IF(ISBLANK('Post Process Calc.'!M57),"",'Post Process Calc.'!M57)</f>
        <v/>
      </c>
      <c r="EX57" s="246" t="str">
        <f>IF(ISBLANK('Post Process Calc.'!N57),"",'Post Process Calc.'!N57)</f>
        <v/>
      </c>
      <c r="EY57" s="246" t="str">
        <f>IF(ISBLANK('Post Process Calc.'!O57),"",'Post Process Calc.'!O57)</f>
        <v/>
      </c>
      <c r="EZ57" s="246" t="str">
        <f>IF(ISBLANK('Post Process Calc.'!P57),"",'Post Process Calc.'!P57)</f>
        <v/>
      </c>
      <c r="FA57" s="246" t="str">
        <f>IF(ISBLANK('Post Process Calc.'!Q57),"",'Post Process Calc.'!Q57)</f>
        <v/>
      </c>
      <c r="FB57" s="246" t="str">
        <f>IF(ISBLANK('Post Process Calc.'!R57),"",'Post Process Calc.'!R57)</f>
        <v/>
      </c>
      <c r="FC57" s="246" t="str">
        <f>IF(ISBLANK('Post Process Calc.'!S57),"",'Post Process Calc.'!S57)</f>
        <v/>
      </c>
      <c r="FD57" s="246" t="str">
        <f>IF(ISBLANK('Post Process Calc.'!T57),"",'Post Process Calc.'!T57)</f>
        <v/>
      </c>
      <c r="FE57" s="246" t="str">
        <f>IF(ISBLANK('Post Process Calc.'!U57),"",'Post Process Calc.'!U57)</f>
        <v/>
      </c>
      <c r="FF57" s="246" t="str">
        <f>IF(ISBLANK('Post Process Calc.'!V57),"",'Post Process Calc.'!V57)</f>
        <v/>
      </c>
      <c r="FG57" s="246" t="str">
        <f>IF(ISBLANK('Post Process Calc.'!W57),"",'Post Process Calc.'!W57)</f>
        <v/>
      </c>
      <c r="FH57" s="246" t="str">
        <f>IF(ISBLANK('Post Process Calc.'!X57),"",'Post Process Calc.'!X57)</f>
        <v/>
      </c>
      <c r="FI57" s="246" t="str">
        <f>IF(ISBLANK('Post Process Calc.'!Y57),"",'Post Process Calc.'!Y57)</f>
        <v/>
      </c>
      <c r="FJ57" s="246" t="str">
        <f>IF(ISBLANK('Post Process Calc.'!Z57),"",'Post Process Calc.'!Z57)</f>
        <v/>
      </c>
      <c r="FK57" s="246" t="str">
        <f>IF(ISBLANK('Post Process Calc.'!AA57),"",'Post Process Calc.'!AA57)</f>
        <v/>
      </c>
      <c r="FL57" s="246" t="str">
        <f>IF(ISBLANK('Post Process Calc.'!AB57),"",'Post Process Calc.'!AB57)</f>
        <v/>
      </c>
      <c r="FM57" s="246" t="str">
        <f>IF(ISBLANK('Post Process Calc.'!AC57),"",'Post Process Calc.'!AC57)</f>
        <v/>
      </c>
      <c r="FN57" s="246" t="str">
        <f>IF(ISBLANK('Post Process Calc.'!AD57),"",'Post Process Calc.'!AD57)</f>
        <v/>
      </c>
      <c r="FO57" s="246" t="str">
        <f>IF(ISBLANK('Post Process Calc.'!AE57),"",'Post Process Calc.'!AE57)</f>
        <v/>
      </c>
      <c r="FP57" s="246" t="str">
        <f>IF(ISBLANK('Post Process Calc.'!AF57),"",'Post Process Calc.'!AF57)</f>
        <v/>
      </c>
      <c r="FQ57" s="246" t="str">
        <f>IF(ISBLANK('Post Process Calc.'!AG57),"",'Post Process Calc.'!AG57)</f>
        <v/>
      </c>
      <c r="FR57" s="246" t="str">
        <f>IF(ISBLANK('Post Process Calc.'!AH57),"",'Post Process Calc.'!AH57)</f>
        <v/>
      </c>
      <c r="FS57" s="246" t="str">
        <f>IF(ISBLANK('Post Process Calc.'!AI57),"",'Post Process Calc.'!AI57)</f>
        <v/>
      </c>
    </row>
    <row r="58" spans="1:175" x14ac:dyDescent="0.15">
      <c r="A58" s="241" t="str">
        <f>IF('Measured Data'!B51&lt;&gt;0,'Measured Data'!$B$1,"")</f>
        <v/>
      </c>
      <c r="B58" s="241" t="str">
        <f>IF(ISBLANK('Measured Data'!A51),"",'Measured Data'!A51)</f>
        <v/>
      </c>
      <c r="C58" s="248" t="str">
        <f>IF(ISBLANK('Measured Data'!B51),"",'Measured Data'!B51)</f>
        <v/>
      </c>
      <c r="D58" s="249" t="str">
        <f>IF(ISBLANK('Measured Data'!C51),"",'Measured Data'!C51)</f>
        <v/>
      </c>
      <c r="E58" s="241" t="str">
        <f>IF(ISBLANK('Measured Data'!D51),"",'Measured Data'!D51)</f>
        <v/>
      </c>
      <c r="F58" s="241" t="str">
        <f>IF(ISBLANK('Measured Data'!E51),"",'Measured Data'!E51)</f>
        <v/>
      </c>
      <c r="G58" s="241" t="str">
        <f>IF(ISBLANK('Measured Data'!G51),"",'Measured Data'!G51)</f>
        <v/>
      </c>
      <c r="H58" s="241" t="str">
        <f>IF(ISBLANK('Measured Data'!H51),"",'Measured Data'!H51)</f>
        <v/>
      </c>
      <c r="I58" s="241" t="str">
        <f>IF(ISBLANK('Measured Data'!I51),"",'Measured Data'!I51)</f>
        <v/>
      </c>
      <c r="J58" s="241" t="str">
        <f>IF(ISBLANK('Measured Data'!J51),"",'Measured Data'!J51)</f>
        <v/>
      </c>
      <c r="K58" s="241" t="str">
        <f>IF(ISBLANK('Measured Data'!K51),"",'Measured Data'!K51)</f>
        <v/>
      </c>
      <c r="L58" s="241" t="str">
        <f>IF(ISBLANK('Measured Data'!L51),"",'Measured Data'!L51)</f>
        <v/>
      </c>
      <c r="M58" s="241" t="str">
        <f>IF(ISBLANK('Measured Data'!M51),"",'Measured Data'!M51)</f>
        <v/>
      </c>
      <c r="N58" s="241" t="str">
        <f>IF(ISBLANK('Measured Data'!N51),"",'Measured Data'!N51)</f>
        <v/>
      </c>
      <c r="O58" s="241" t="str">
        <f>IF(ISBLANK('Measured Data'!O51),"",'Measured Data'!O51)</f>
        <v/>
      </c>
      <c r="P58" s="241" t="str">
        <f>IF(ISBLANK('Measured Data'!P51),"",'Measured Data'!P51)</f>
        <v/>
      </c>
      <c r="Q58" s="241" t="str">
        <f>IF(ISBLANK('Measured Data'!Q51),"",'Measured Data'!Q51)</f>
        <v/>
      </c>
      <c r="R58" s="241" t="str">
        <f>IF(ISBLANK('Measured Data'!R51),"",'Measured Data'!R51)</f>
        <v/>
      </c>
      <c r="S58" s="241" t="str">
        <f>IF(ISBLANK('Measured Data'!S51),"",'Measured Data'!S51)</f>
        <v/>
      </c>
      <c r="T58" s="241" t="str">
        <f>IF(ISBLANK('Measured Data'!T51),"",'Measured Data'!T51)</f>
        <v/>
      </c>
      <c r="U58" s="241" t="str">
        <f>IF(ISBLANK('Measured Data'!U51),"",'Measured Data'!U51)</f>
        <v/>
      </c>
      <c r="V58" s="241" t="str">
        <f>IF(ISBLANK('Measured Data'!V51),"",'Measured Data'!V51)</f>
        <v/>
      </c>
      <c r="W58" s="241" t="str">
        <f>IF(ISBLANK('Measured Data'!W51),"",'Measured Data'!W51)</f>
        <v/>
      </c>
      <c r="X58" s="241" t="str">
        <f>IF(ISBLANK('Measured Data'!X51),"",'Measured Data'!X51)</f>
        <v/>
      </c>
      <c r="Y58" s="241" t="str">
        <f>IF(ISBLANK('Measured Data'!Y51),"",'Measured Data'!Y51)</f>
        <v/>
      </c>
      <c r="Z58" s="241" t="str">
        <f>IF(ISBLANK('Measured Data'!Z51),"",'Measured Data'!Z51)</f>
        <v/>
      </c>
      <c r="AA58" s="241" t="str">
        <f>IF(ISBLANK('Measured Data'!AA51),"",'Measured Data'!AA51)</f>
        <v/>
      </c>
      <c r="AB58" s="241" t="str">
        <f>IF(ISBLANK('Measured Data'!AB51),"",'Measured Data'!AB51)</f>
        <v/>
      </c>
      <c r="AC58" s="241" t="str">
        <f>IF(ISBLANK('Measured Data'!AC51),"",'Measured Data'!AC51)</f>
        <v/>
      </c>
      <c r="AD58" s="241" t="str">
        <f>IF(ISBLANK('Measured Data'!AD51),"",'Measured Data'!AD51)</f>
        <v/>
      </c>
      <c r="AE58" s="241" t="str">
        <f>IF(ISBLANK('Measured Data'!AE51),"",'Measured Data'!AE51)</f>
        <v/>
      </c>
      <c r="AF58" s="241" t="str">
        <f>IF(ISBLANK('Measured Data'!AF51),"",'Measured Data'!AF51)</f>
        <v/>
      </c>
      <c r="AG58" s="241" t="str">
        <f>IF(ISBLANK('Measured Data'!AG51),"",'Measured Data'!AG51)</f>
        <v/>
      </c>
      <c r="AH58" s="241" t="str">
        <f>IF(ISBLANK('Measured Data'!AH51),"",'Measured Data'!AH51)</f>
        <v/>
      </c>
      <c r="AI58" s="241" t="str">
        <f>IF(ISBLANK('Measured Data'!AI51),"",'Measured Data'!AI51)</f>
        <v/>
      </c>
      <c r="AJ58" s="241" t="str">
        <f>IF(ISBLANK('Measured Data'!AJ51),"",'Measured Data'!AJ51)</f>
        <v/>
      </c>
      <c r="AK58" s="241" t="str">
        <f>IF(ISBLANK('Measured Data'!AK51),"",'Measured Data'!AK51)</f>
        <v/>
      </c>
      <c r="AL58" s="241" t="str">
        <f>IF(ISBLANK('Measured Data'!AL51),"",'Measured Data'!AL51)</f>
        <v/>
      </c>
      <c r="AM58" s="241" t="str">
        <f>IF(ISBLANK('Measured Data'!AM51),"",'Measured Data'!AM51)</f>
        <v/>
      </c>
      <c r="AN58" s="241" t="str">
        <f>IF(ISBLANK('Measured Data'!AN51),"",'Measured Data'!AN51)</f>
        <v/>
      </c>
      <c r="AO58" s="241" t="str">
        <f>IF(ISBLANK('Measured Data'!AO51),"",'Measured Data'!AO51)</f>
        <v/>
      </c>
      <c r="AP58" s="241" t="str">
        <f>IF(ISBLANK('Measured Data'!AP51),"",'Measured Data'!AP51)</f>
        <v/>
      </c>
      <c r="AQ58" s="241" t="str">
        <f>IF(ISBLANK('Measured Data'!AQ51),"",'Measured Data'!AQ51)</f>
        <v/>
      </c>
      <c r="AR58" s="241" t="str">
        <f>IF(ISBLANK('Measured Data'!AR51),"",'Measured Data'!AR51)</f>
        <v/>
      </c>
      <c r="AS58" s="241" t="str">
        <f>IF(ISBLANK('Measured Data'!AS51),"",'Measured Data'!AS51)</f>
        <v/>
      </c>
      <c r="AT58" s="241" t="str">
        <f>IF(ISBLANK('Measured Data'!AT51),"",'Measured Data'!AT51)</f>
        <v/>
      </c>
      <c r="AU58" s="241" t="str">
        <f>IF(ISBLANK('Measured Data'!AU51),"",'Measured Data'!AU51)</f>
        <v/>
      </c>
      <c r="AV58" s="241" t="str">
        <f>IF(ISBLANK('Measured Data'!AV51),"",'Measured Data'!AV51)</f>
        <v/>
      </c>
      <c r="AW58" s="241" t="str">
        <f>IF(ISBLANK('Measured Data'!AW51),"",'Measured Data'!AW51)</f>
        <v/>
      </c>
      <c r="AX58" s="241" t="str">
        <f>IF(ISBLANK('Measured Data'!AX51),"",'Measured Data'!AX51)</f>
        <v/>
      </c>
      <c r="AY58" s="241" t="str">
        <f>IF(ISBLANK('Measured Data'!AY51),"",'Measured Data'!AY51)</f>
        <v/>
      </c>
      <c r="AZ58" s="241" t="str">
        <f>IF(ISBLANK('Measured Data'!AZ51),"",'Measured Data'!AZ51)</f>
        <v/>
      </c>
      <c r="BA58" s="241" t="str">
        <f>IF(ISBLANK('Measured Data'!BA51),"",'Measured Data'!BA51)</f>
        <v/>
      </c>
      <c r="BB58" s="241" t="str">
        <f>IF(ISBLANK('Measured Data'!BB51),"",'Measured Data'!BB51)</f>
        <v/>
      </c>
      <c r="BC58" s="241" t="str">
        <f>IF(ISBLANK('Measured Data'!BC51),"",'Measured Data'!BC51)</f>
        <v/>
      </c>
      <c r="BD58" s="241" t="str">
        <f>IF(ISBLANK('Measured Data'!BD51),"",'Measured Data'!BD51)</f>
        <v/>
      </c>
      <c r="BE58" s="241" t="str">
        <f>IF(ISBLANK('Measured Data'!BE51),"",'Measured Data'!BE51)</f>
        <v/>
      </c>
      <c r="BF58" s="241" t="str">
        <f>IF(ISBLANK('Measured Data'!BF51),"",'Measured Data'!BF51)</f>
        <v/>
      </c>
      <c r="BG58" s="241" t="str">
        <f>IF(ISBLANK('Measured Data'!BG51),"",'Measured Data'!BG51)</f>
        <v/>
      </c>
      <c r="BH58" s="241" t="str">
        <f>IF(ISBLANK('Measured Data'!BH51),"",'Measured Data'!BH51)</f>
        <v/>
      </c>
      <c r="BI58" s="241" t="str">
        <f>IF(ISBLANK('Measured Data'!BI51),"",'Measured Data'!BI51)</f>
        <v/>
      </c>
      <c r="BJ58" s="241" t="str">
        <f>IF(ISBLANK('Measured Data'!BJ51),"",'Measured Data'!BJ51)</f>
        <v/>
      </c>
      <c r="BK58" s="241" t="str">
        <f>IF(ISBLANK('Measured Data'!BK51),"",'Measured Data'!BK51)</f>
        <v/>
      </c>
      <c r="BL58" s="241" t="str">
        <f>IF(ISBLANK('Measured Data'!BL51),"",'Measured Data'!BL51)</f>
        <v/>
      </c>
      <c r="BM58" s="241" t="str">
        <f>IF(ISBLANK('Measured Data'!BM51),"",'Measured Data'!BM51)</f>
        <v/>
      </c>
      <c r="BN58" s="241" t="str">
        <f>IF(ISBLANK('In Process Calc.'!B51),"",ROUND('In Process Calc.'!B51,2))</f>
        <v/>
      </c>
      <c r="BO58" s="241" t="str">
        <f>IF(ISBLANK('In Process Calc.'!C51),"",ROUND('In Process Calc.'!C51,2))</f>
        <v/>
      </c>
      <c r="BP58" s="241" t="str">
        <f>IF(ISBLANK('In Process Calc.'!D51),"",'In Process Calc.'!D51)</f>
        <v/>
      </c>
      <c r="BQ58" s="241" t="str">
        <f>IF(ISBLANK('In Process Calc.'!E51),"",'In Process Calc.'!E51)</f>
        <v/>
      </c>
      <c r="BR58" s="241" t="str">
        <f>IF(ISBLANK('In Process Calc.'!G51),"",'In Process Calc.'!G51)</f>
        <v/>
      </c>
      <c r="BS58" s="241" t="str">
        <f>IF(ISBLANK('In Process Calc.'!I51),"",'In Process Calc.'!I51)</f>
        <v/>
      </c>
      <c r="BT58" s="241" t="str">
        <f>IF(ISBLANK('In Process Calc.'!J51),"",'In Process Calc.'!J51)</f>
        <v/>
      </c>
      <c r="BU58" s="241" t="str">
        <f>IF(ISBLANK('In Process Calc.'!K51),"",'In Process Calc.'!K51)</f>
        <v/>
      </c>
      <c r="BV58" s="246" t="str">
        <f>IF(ISBLANK('In Process Calc.'!L51),"",'In Process Calc.'!L51)</f>
        <v/>
      </c>
      <c r="BW58" s="246" t="str">
        <f>IF(ISBLANK('In Process Calc.'!M51),"",'In Process Calc.'!M51)</f>
        <v/>
      </c>
      <c r="BX58" s="246" t="str">
        <f>IF(ISBLANK('In Process Calc.'!N51),"",'In Process Calc.'!N51)</f>
        <v/>
      </c>
      <c r="BY58" s="246" t="str">
        <f>IF(ISBLANK('In Process Calc.'!O51),"",'In Process Calc.'!O51)</f>
        <v/>
      </c>
      <c r="BZ58" s="246" t="str">
        <f>IF(ISBLANK('In Process Calc.'!P51),"",'In Process Calc.'!P51)</f>
        <v/>
      </c>
      <c r="CA58" s="246" t="str">
        <f>IF(ISBLANK('In Process Calc.'!Q51),"",'In Process Calc.'!Q51)</f>
        <v/>
      </c>
      <c r="CB58" s="246" t="str">
        <f>IF(ISBLANK('In Process Calc.'!R51),"",'In Process Calc.'!R51)</f>
        <v/>
      </c>
      <c r="CC58" s="246" t="str">
        <f>IF(ISBLANK('In Process Calc.'!S51),"",'In Process Calc.'!S51)</f>
        <v/>
      </c>
      <c r="CD58" s="246" t="str">
        <f>IF(ISBLANK('In Process Calc.'!T51),"",'In Process Calc.'!T51)</f>
        <v/>
      </c>
      <c r="CE58" s="246" t="str">
        <f>IF(ISBLANK('In Process Calc.'!U51),"",'In Process Calc.'!U51)</f>
        <v/>
      </c>
      <c r="CF58" s="246" t="str">
        <f>IF(ISBLANK('In Process Calc.'!V51),"",'In Process Calc.'!V51)</f>
        <v/>
      </c>
      <c r="CG58" s="246" t="str">
        <f>IF(ISBLANK('In Process Calc.'!W51),"",'In Process Calc.'!W51)</f>
        <v/>
      </c>
      <c r="CH58" s="246" t="str">
        <f>IF(ISBLANK('In Process Calc.'!X51),"",'In Process Calc.'!X51)</f>
        <v/>
      </c>
      <c r="CI58" s="246" t="str">
        <f>IF(ISBLANK('In Process Calc.'!Y51),"",'In Process Calc.'!Y51)</f>
        <v/>
      </c>
      <c r="CJ58" s="246" t="str">
        <f>IF(ISBLANK('In Process Calc.'!Z51),"",'In Process Calc.'!Z51)</f>
        <v/>
      </c>
      <c r="CK58" s="246" t="str">
        <f>IF(ISBLANK('In Process Calc.'!AA51),"",'In Process Calc.'!AA51)</f>
        <v/>
      </c>
      <c r="CL58" s="246" t="str">
        <f>IF(ISBLANK('In Process Calc.'!AB51),"",'In Process Calc.'!AB51)</f>
        <v/>
      </c>
      <c r="CM58" s="246" t="str">
        <f>IF(ISBLANK('In Process Calc.'!AC51),"",'In Process Calc.'!AC51)</f>
        <v/>
      </c>
      <c r="CN58" s="246" t="str">
        <f>IF(ISBLANK('In Process Calc.'!AD51),"",'In Process Calc.'!AD51)</f>
        <v/>
      </c>
      <c r="CO58" s="246" t="str">
        <f>IF(ISBLANK('In Process Calc.'!AE51),"",'In Process Calc.'!AE51)</f>
        <v/>
      </c>
      <c r="CP58" s="246" t="str">
        <f>IF(ISBLANK('In Process Calc.'!AF51),"",'In Process Calc.'!AF51)</f>
        <v/>
      </c>
      <c r="CQ58" s="246" t="str">
        <f>IF(ISBLANK('In Process Calc.'!AG51),"",'In Process Calc.'!AG51)</f>
        <v/>
      </c>
      <c r="CR58" s="246" t="str">
        <f>IF(ISBLANK('In Process Calc.'!AH51),"",'In Process Calc.'!AH51)</f>
        <v/>
      </c>
      <c r="CS58" s="246" t="str">
        <f>IF(ISBLANK('In Process Calc.'!AI51),"",'In Process Calc.'!AI51)</f>
        <v/>
      </c>
      <c r="CT58" s="246" t="str">
        <f>IF(ISBLANK('In Process Calc.'!AJ51),"",'In Process Calc.'!AJ51)</f>
        <v/>
      </c>
      <c r="CU58" s="246" t="str">
        <f>IF(ISBLANK('In Process Calc.'!AK51),"",'In Process Calc.'!AK51)</f>
        <v/>
      </c>
      <c r="CV58" s="246" t="str">
        <f>IF(ISBLANK('In Process Calc.'!AL51),"",'In Process Calc.'!AL51)</f>
        <v/>
      </c>
      <c r="CW58" s="246" t="str">
        <f>IF(ISBLANK('In Process Calc.'!AM51),"",'In Process Calc.'!AM51)</f>
        <v/>
      </c>
      <c r="CX58" s="246" t="str">
        <f>IF(ISBLANK('In Process Calc.'!AN51),"",'In Process Calc.'!AN51)</f>
        <v/>
      </c>
      <c r="CY58" s="246" t="str">
        <f>IF(ISBLANK('In Process Calc.'!AO51),"",'In Process Calc.'!AO51)</f>
        <v/>
      </c>
      <c r="CZ58" s="246" t="str">
        <f>IF(ISBLANK('In Process Calc.'!AP51),"",'In Process Calc.'!AP51)</f>
        <v/>
      </c>
      <c r="DA58" s="246" t="str">
        <f>IF(ISBLANK('In Process Calc.'!AQ51),"",'In Process Calc.'!AQ51)</f>
        <v/>
      </c>
      <c r="DB58" s="246" t="str">
        <f>IF(ISBLANK('In Process Calc.'!AR51),"",'In Process Calc.'!AR51)</f>
        <v/>
      </c>
      <c r="DC58" s="246" t="str">
        <f>IF(ISBLANK('In Process Calc.'!AS51),"",'In Process Calc.'!AS51)</f>
        <v/>
      </c>
      <c r="DD58" s="246" t="str">
        <f>IF(ISBLANK('In Process Calc.'!AT51),"",'In Process Calc.'!AT51)</f>
        <v/>
      </c>
      <c r="DE58" s="246" t="str">
        <f>IF(ISBLANK('In Process Calc.'!AU51),"",'In Process Calc.'!AU51)</f>
        <v/>
      </c>
      <c r="DF58" s="246" t="str">
        <f>IF(ISBLANK('In Process Calc.'!AV51),"",'In Process Calc.'!AV51)</f>
        <v/>
      </c>
      <c r="DG58" s="246" t="str">
        <f>IF(ISBLANK('In Process Calc.'!AW51),"",'In Process Calc.'!AW51)</f>
        <v/>
      </c>
      <c r="DH58" s="246" t="str">
        <f>IF(ISBLANK('In Process Calc.'!AX51),"",'In Process Calc.'!AX51)</f>
        <v/>
      </c>
      <c r="DI58" s="246" t="str">
        <f>IF(ISBLANK('In Process Calc.'!AY51),"",'In Process Calc.'!AY51)</f>
        <v/>
      </c>
      <c r="DJ58" s="246" t="str">
        <f>IF(ISBLANK('In Process Calc.'!AZ51),"",'In Process Calc.'!AZ51)</f>
        <v/>
      </c>
      <c r="DK58" s="246" t="str">
        <f>IF(ISBLANK('In Process Calc.'!BA51),"",'In Process Calc.'!BA51)</f>
        <v/>
      </c>
      <c r="DL58" s="246" t="str">
        <f>IF(ISBLANK('In Process Calc.'!BB51),"",'In Process Calc.'!BB51)</f>
        <v/>
      </c>
      <c r="DM58" s="246" t="str">
        <f>IF(ISBLANK('In Process Calc.'!BC51),"",'In Process Calc.'!BC51)</f>
        <v/>
      </c>
      <c r="DN58" s="246" t="str">
        <f>IF(ISBLANK('In Process Calc.'!BD51),"",'In Process Calc.'!BD51)</f>
        <v/>
      </c>
      <c r="DO58" s="246" t="str">
        <f>IF(ISBLANK('In Process Calc.'!BE51),"",'In Process Calc.'!BE51)</f>
        <v/>
      </c>
      <c r="DP58" s="246" t="str">
        <f>IF(ISBLANK('In Process Calc.'!BF51),"",'In Process Calc.'!BF51)</f>
        <v/>
      </c>
      <c r="DQ58" s="246" t="str">
        <f>IF(ISBLANK('In Process Calc.'!BG51),"",'In Process Calc.'!BG51)</f>
        <v/>
      </c>
      <c r="DR58" s="246" t="str">
        <f>IF(ISBLANK('In Process Calc.'!BH51),"",'In Process Calc.'!BH51)</f>
        <v/>
      </c>
      <c r="DS58" s="246" t="str">
        <f>IF(ISBLANK('In Process Calc.'!BI51),"",'In Process Calc.'!BI51)</f>
        <v/>
      </c>
      <c r="DT58" s="246" t="str">
        <f>IF(ISBLANK('In Process Calc.'!BJ51),"",'In Process Calc.'!BJ51)</f>
        <v/>
      </c>
      <c r="DU58" s="246" t="str">
        <f>IF(ISBLANK('In Process Calc.'!BK51),"",'In Process Calc.'!BK51)</f>
        <v/>
      </c>
      <c r="DV58" s="246" t="str">
        <f>IF(ISBLANK('In Process Calc.'!BL51),"",'In Process Calc.'!BL51)</f>
        <v/>
      </c>
      <c r="DW58" s="246" t="str">
        <f>IF(ISBLANK('In Process Calc.'!BM51),"",'In Process Calc.'!BM51)</f>
        <v/>
      </c>
      <c r="DX58" s="246" t="str">
        <f>IF(ISBLANK('In Process Calc.'!BN51),"",'In Process Calc.'!BN51)</f>
        <v/>
      </c>
      <c r="DY58" s="246" t="str">
        <f>IF(ISBLANK('In Process Calc.'!BO51),"",'In Process Calc.'!BO51)</f>
        <v/>
      </c>
      <c r="DZ58" s="246" t="str">
        <f>IF(ISBLANK('In Process Calc.'!BP51),"",'In Process Calc.'!BP51)</f>
        <v/>
      </c>
      <c r="EA58" s="246" t="str">
        <f>IF(ISBLANK('In Process Calc.'!BQ51),"",'In Process Calc.'!BQ51)</f>
        <v/>
      </c>
      <c r="EB58" s="246" t="str">
        <f>IF(ISBLANK('In Process Calc.'!BR51),"",'In Process Calc.'!BR51)</f>
        <v/>
      </c>
      <c r="EC58" s="246" t="str">
        <f>IF(ISBLANK('In Process Calc.'!BS51),"",'In Process Calc.'!BS51)</f>
        <v/>
      </c>
      <c r="ED58" s="246" t="str">
        <f>IF(ISBLANK('In Process Calc.'!BT51),"",'In Process Calc.'!BT51)</f>
        <v/>
      </c>
      <c r="EE58" s="246" t="str">
        <f>IF(ISBLANK('In Process Calc.'!BU51),"",'In Process Calc.'!BU51)</f>
        <v/>
      </c>
      <c r="EF58" s="246" t="str">
        <f>IF(ISBLANK('In Process Calc.'!BV51),"",'In Process Calc.'!BV51)</f>
        <v/>
      </c>
      <c r="EG58" s="246" t="str">
        <f>IF(ISBLANK('In Process Calc.'!BW51),"",'In Process Calc.'!BW51)</f>
        <v/>
      </c>
      <c r="EH58" s="246" t="str">
        <f>IF(ISBLANK('In Process Calc.'!BX51),"",'In Process Calc.'!BX51)</f>
        <v/>
      </c>
      <c r="EI58" s="246" t="str">
        <f>IF(ISBLANK('In Process Calc.'!BY51),"",'In Process Calc.'!BY51)</f>
        <v/>
      </c>
      <c r="EJ58" s="246" t="str">
        <f>IF(ISBLANK('In Process Calc.'!BZ51),"",'In Process Calc.'!BZ51)</f>
        <v/>
      </c>
      <c r="EK58" s="246" t="str">
        <f>IF(ISBLANK('Post Process Calc.'!A58),"",'Post Process Calc.'!A58)</f>
        <v/>
      </c>
      <c r="EL58" s="246" t="str">
        <f>IF(ISBLANK('Post Process Calc.'!B58),"",'Post Process Calc.'!B58)</f>
        <v/>
      </c>
      <c r="EM58" s="246" t="str">
        <f>IF(ISBLANK('Post Process Calc.'!C58),"",'Post Process Calc.'!C58)</f>
        <v/>
      </c>
      <c r="EN58" s="246" t="str">
        <f>IF(ISBLANK('Post Process Calc.'!D58),"",'Post Process Calc.'!D58)</f>
        <v/>
      </c>
      <c r="EO58" s="246" t="str">
        <f>IF(ISBLANK('Post Process Calc.'!E58),"",'Post Process Calc.'!E58)</f>
        <v/>
      </c>
      <c r="EP58" s="246" t="str">
        <f>IF(ISBLANK('Post Process Calc.'!F58),"",'Post Process Calc.'!F58)</f>
        <v/>
      </c>
      <c r="EQ58" s="246" t="str">
        <f>IF(ISBLANK('Post Process Calc.'!G58),"",'Post Process Calc.'!G58)</f>
        <v/>
      </c>
      <c r="ER58" s="246" t="str">
        <f>IF(ISBLANK('Post Process Calc.'!H58),"",'Post Process Calc.'!H58)</f>
        <v/>
      </c>
      <c r="ES58" s="246" t="str">
        <f>IF(ISBLANK('Post Process Calc.'!I58),"",'Post Process Calc.'!I58)</f>
        <v/>
      </c>
      <c r="ET58" s="246" t="str">
        <f>IF(ISBLANK('Post Process Calc.'!J58),"",'Post Process Calc.'!J58)</f>
        <v/>
      </c>
      <c r="EU58" s="246" t="str">
        <f>IF(ISBLANK('Post Process Calc.'!K58),"",'Post Process Calc.'!K58)</f>
        <v/>
      </c>
      <c r="EV58" s="246" t="str">
        <f>IF(ISBLANK('Post Process Calc.'!L58),"",'Post Process Calc.'!L58)</f>
        <v/>
      </c>
      <c r="EW58" s="246" t="str">
        <f>IF(ISBLANK('Post Process Calc.'!M58),"",'Post Process Calc.'!M58)</f>
        <v/>
      </c>
      <c r="EX58" s="246" t="str">
        <f>IF(ISBLANK('Post Process Calc.'!N58),"",'Post Process Calc.'!N58)</f>
        <v/>
      </c>
      <c r="EY58" s="246" t="str">
        <f>IF(ISBLANK('Post Process Calc.'!O58),"",'Post Process Calc.'!O58)</f>
        <v/>
      </c>
      <c r="EZ58" s="246" t="str">
        <f>IF(ISBLANK('Post Process Calc.'!P58),"",'Post Process Calc.'!P58)</f>
        <v/>
      </c>
      <c r="FA58" s="246" t="str">
        <f>IF(ISBLANK('Post Process Calc.'!Q58),"",'Post Process Calc.'!Q58)</f>
        <v/>
      </c>
      <c r="FB58" s="246" t="str">
        <f>IF(ISBLANK('Post Process Calc.'!R58),"",'Post Process Calc.'!R58)</f>
        <v/>
      </c>
      <c r="FC58" s="246" t="str">
        <f>IF(ISBLANK('Post Process Calc.'!S58),"",'Post Process Calc.'!S58)</f>
        <v/>
      </c>
      <c r="FD58" s="246" t="str">
        <f>IF(ISBLANK('Post Process Calc.'!T58),"",'Post Process Calc.'!T58)</f>
        <v/>
      </c>
      <c r="FE58" s="246" t="str">
        <f>IF(ISBLANK('Post Process Calc.'!U58),"",'Post Process Calc.'!U58)</f>
        <v/>
      </c>
      <c r="FF58" s="246" t="str">
        <f>IF(ISBLANK('Post Process Calc.'!V58),"",'Post Process Calc.'!V58)</f>
        <v/>
      </c>
      <c r="FG58" s="246" t="str">
        <f>IF(ISBLANK('Post Process Calc.'!W58),"",'Post Process Calc.'!W58)</f>
        <v/>
      </c>
      <c r="FH58" s="246" t="str">
        <f>IF(ISBLANK('Post Process Calc.'!X58),"",'Post Process Calc.'!X58)</f>
        <v/>
      </c>
      <c r="FI58" s="246" t="str">
        <f>IF(ISBLANK('Post Process Calc.'!Y58),"",'Post Process Calc.'!Y58)</f>
        <v/>
      </c>
      <c r="FJ58" s="246" t="str">
        <f>IF(ISBLANK('Post Process Calc.'!Z58),"",'Post Process Calc.'!Z58)</f>
        <v/>
      </c>
      <c r="FK58" s="246" t="str">
        <f>IF(ISBLANK('Post Process Calc.'!AA58),"",'Post Process Calc.'!AA58)</f>
        <v/>
      </c>
      <c r="FL58" s="246" t="str">
        <f>IF(ISBLANK('Post Process Calc.'!AB58),"",'Post Process Calc.'!AB58)</f>
        <v/>
      </c>
      <c r="FM58" s="246" t="str">
        <f>IF(ISBLANK('Post Process Calc.'!AC58),"",'Post Process Calc.'!AC58)</f>
        <v/>
      </c>
      <c r="FN58" s="246" t="str">
        <f>IF(ISBLANK('Post Process Calc.'!AD58),"",'Post Process Calc.'!AD58)</f>
        <v/>
      </c>
      <c r="FO58" s="246" t="str">
        <f>IF(ISBLANK('Post Process Calc.'!AE58),"",'Post Process Calc.'!AE58)</f>
        <v/>
      </c>
      <c r="FP58" s="246" t="str">
        <f>IF(ISBLANK('Post Process Calc.'!AF58),"",'Post Process Calc.'!AF58)</f>
        <v/>
      </c>
      <c r="FQ58" s="246" t="str">
        <f>IF(ISBLANK('Post Process Calc.'!AG58),"",'Post Process Calc.'!AG58)</f>
        <v/>
      </c>
      <c r="FR58" s="246" t="str">
        <f>IF(ISBLANK('Post Process Calc.'!AH58),"",'Post Process Calc.'!AH58)</f>
        <v/>
      </c>
      <c r="FS58" s="246" t="str">
        <f>IF(ISBLANK('Post Process Calc.'!AI58),"",'Post Process Calc.'!AI58)</f>
        <v/>
      </c>
    </row>
    <row r="59" spans="1:175" x14ac:dyDescent="0.15">
      <c r="A59" s="241" t="str">
        <f>IF('Measured Data'!B52&lt;&gt;0,'Measured Data'!$B$1,"")</f>
        <v/>
      </c>
      <c r="B59" s="241" t="str">
        <f>IF(ISBLANK('Measured Data'!A52),"",'Measured Data'!A52)</f>
        <v/>
      </c>
      <c r="C59" s="248" t="str">
        <f>IF(ISBLANK('Measured Data'!B52),"",'Measured Data'!B52)</f>
        <v/>
      </c>
      <c r="D59" s="249" t="str">
        <f>IF(ISBLANK('Measured Data'!C52),"",'Measured Data'!C52)</f>
        <v/>
      </c>
      <c r="E59" s="241" t="str">
        <f>IF(ISBLANK('Measured Data'!D52),"",'Measured Data'!D52)</f>
        <v/>
      </c>
      <c r="F59" s="241" t="str">
        <f>IF(ISBLANK('Measured Data'!E52),"",'Measured Data'!E52)</f>
        <v/>
      </c>
      <c r="G59" s="241" t="str">
        <f>IF(ISBLANK('Measured Data'!G52),"",'Measured Data'!G52)</f>
        <v/>
      </c>
      <c r="H59" s="241" t="str">
        <f>IF(ISBLANK('Measured Data'!H52),"",'Measured Data'!H52)</f>
        <v/>
      </c>
      <c r="I59" s="241" t="str">
        <f>IF(ISBLANK('Measured Data'!I52),"",'Measured Data'!I52)</f>
        <v/>
      </c>
      <c r="J59" s="241" t="str">
        <f>IF(ISBLANK('Measured Data'!J52),"",'Measured Data'!J52)</f>
        <v/>
      </c>
      <c r="K59" s="241" t="str">
        <f>IF(ISBLANK('Measured Data'!K52),"",'Measured Data'!K52)</f>
        <v/>
      </c>
      <c r="L59" s="241" t="str">
        <f>IF(ISBLANK('Measured Data'!L52),"",'Measured Data'!L52)</f>
        <v/>
      </c>
      <c r="M59" s="241" t="str">
        <f>IF(ISBLANK('Measured Data'!M52),"",'Measured Data'!M52)</f>
        <v/>
      </c>
      <c r="N59" s="241" t="str">
        <f>IF(ISBLANK('Measured Data'!N52),"",'Measured Data'!N52)</f>
        <v/>
      </c>
      <c r="O59" s="241" t="str">
        <f>IF(ISBLANK('Measured Data'!O52),"",'Measured Data'!O52)</f>
        <v/>
      </c>
      <c r="P59" s="241" t="str">
        <f>IF(ISBLANK('Measured Data'!P52),"",'Measured Data'!P52)</f>
        <v/>
      </c>
      <c r="Q59" s="241" t="str">
        <f>IF(ISBLANK('Measured Data'!Q52),"",'Measured Data'!Q52)</f>
        <v/>
      </c>
      <c r="R59" s="241" t="str">
        <f>IF(ISBLANK('Measured Data'!R52),"",'Measured Data'!R52)</f>
        <v/>
      </c>
      <c r="S59" s="241" t="str">
        <f>IF(ISBLANK('Measured Data'!S52),"",'Measured Data'!S52)</f>
        <v/>
      </c>
      <c r="T59" s="241" t="str">
        <f>IF(ISBLANK('Measured Data'!T52),"",'Measured Data'!T52)</f>
        <v/>
      </c>
      <c r="U59" s="241" t="str">
        <f>IF(ISBLANK('Measured Data'!U52),"",'Measured Data'!U52)</f>
        <v/>
      </c>
      <c r="V59" s="241" t="str">
        <f>IF(ISBLANK('Measured Data'!V52),"",'Measured Data'!V52)</f>
        <v/>
      </c>
      <c r="W59" s="241" t="str">
        <f>IF(ISBLANK('Measured Data'!W52),"",'Measured Data'!W52)</f>
        <v/>
      </c>
      <c r="X59" s="241" t="str">
        <f>IF(ISBLANK('Measured Data'!X52),"",'Measured Data'!X52)</f>
        <v/>
      </c>
      <c r="Y59" s="241" t="str">
        <f>IF(ISBLANK('Measured Data'!Y52),"",'Measured Data'!Y52)</f>
        <v/>
      </c>
      <c r="Z59" s="241" t="str">
        <f>IF(ISBLANK('Measured Data'!Z52),"",'Measured Data'!Z52)</f>
        <v/>
      </c>
      <c r="AA59" s="241" t="str">
        <f>IF(ISBLANK('Measured Data'!AA52),"",'Measured Data'!AA52)</f>
        <v/>
      </c>
      <c r="AB59" s="241" t="str">
        <f>IF(ISBLANK('Measured Data'!AB52),"",'Measured Data'!AB52)</f>
        <v/>
      </c>
      <c r="AC59" s="241" t="str">
        <f>IF(ISBLANK('Measured Data'!AC52),"",'Measured Data'!AC52)</f>
        <v/>
      </c>
      <c r="AD59" s="241" t="str">
        <f>IF(ISBLANK('Measured Data'!AD52),"",'Measured Data'!AD52)</f>
        <v/>
      </c>
      <c r="AE59" s="241" t="str">
        <f>IF(ISBLANK('Measured Data'!AE52),"",'Measured Data'!AE52)</f>
        <v/>
      </c>
      <c r="AF59" s="241" t="str">
        <f>IF(ISBLANK('Measured Data'!AF52),"",'Measured Data'!AF52)</f>
        <v/>
      </c>
      <c r="AG59" s="241" t="str">
        <f>IF(ISBLANK('Measured Data'!AG52),"",'Measured Data'!AG52)</f>
        <v/>
      </c>
      <c r="AH59" s="241" t="str">
        <f>IF(ISBLANK('Measured Data'!AH52),"",'Measured Data'!AH52)</f>
        <v/>
      </c>
      <c r="AI59" s="241" t="str">
        <f>IF(ISBLANK('Measured Data'!AI52),"",'Measured Data'!AI52)</f>
        <v/>
      </c>
      <c r="AJ59" s="241" t="str">
        <f>IF(ISBLANK('Measured Data'!AJ52),"",'Measured Data'!AJ52)</f>
        <v/>
      </c>
      <c r="AK59" s="241" t="str">
        <f>IF(ISBLANK('Measured Data'!AK52),"",'Measured Data'!AK52)</f>
        <v/>
      </c>
      <c r="AL59" s="241" t="str">
        <f>IF(ISBLANK('Measured Data'!AL52),"",'Measured Data'!AL52)</f>
        <v/>
      </c>
      <c r="AM59" s="241" t="str">
        <f>IF(ISBLANK('Measured Data'!AM52),"",'Measured Data'!AM52)</f>
        <v/>
      </c>
      <c r="AN59" s="241" t="str">
        <f>IF(ISBLANK('Measured Data'!AN52),"",'Measured Data'!AN52)</f>
        <v/>
      </c>
      <c r="AO59" s="241" t="str">
        <f>IF(ISBLANK('Measured Data'!AO52),"",'Measured Data'!AO52)</f>
        <v/>
      </c>
      <c r="AP59" s="241" t="str">
        <f>IF(ISBLANK('Measured Data'!AP52),"",'Measured Data'!AP52)</f>
        <v/>
      </c>
      <c r="AQ59" s="241" t="str">
        <f>IF(ISBLANK('Measured Data'!AQ52),"",'Measured Data'!AQ52)</f>
        <v/>
      </c>
      <c r="AR59" s="241" t="str">
        <f>IF(ISBLANK('Measured Data'!AR52),"",'Measured Data'!AR52)</f>
        <v/>
      </c>
      <c r="AS59" s="241" t="str">
        <f>IF(ISBLANK('Measured Data'!AS52),"",'Measured Data'!AS52)</f>
        <v/>
      </c>
      <c r="AT59" s="241" t="str">
        <f>IF(ISBLANK('Measured Data'!AT52),"",'Measured Data'!AT52)</f>
        <v/>
      </c>
      <c r="AU59" s="241" t="str">
        <f>IF(ISBLANK('Measured Data'!AU52),"",'Measured Data'!AU52)</f>
        <v/>
      </c>
      <c r="AV59" s="241" t="str">
        <f>IF(ISBLANK('Measured Data'!AV52),"",'Measured Data'!AV52)</f>
        <v/>
      </c>
      <c r="AW59" s="241" t="str">
        <f>IF(ISBLANK('Measured Data'!AW52),"",'Measured Data'!AW52)</f>
        <v/>
      </c>
      <c r="AX59" s="241" t="str">
        <f>IF(ISBLANK('Measured Data'!AX52),"",'Measured Data'!AX52)</f>
        <v/>
      </c>
      <c r="AY59" s="241" t="str">
        <f>IF(ISBLANK('Measured Data'!AY52),"",'Measured Data'!AY52)</f>
        <v/>
      </c>
      <c r="AZ59" s="241" t="str">
        <f>IF(ISBLANK('Measured Data'!AZ52),"",'Measured Data'!AZ52)</f>
        <v/>
      </c>
      <c r="BA59" s="241" t="str">
        <f>IF(ISBLANK('Measured Data'!BA52),"",'Measured Data'!BA52)</f>
        <v/>
      </c>
      <c r="BB59" s="241" t="str">
        <f>IF(ISBLANK('Measured Data'!BB52),"",'Measured Data'!BB52)</f>
        <v/>
      </c>
      <c r="BC59" s="241" t="str">
        <f>IF(ISBLANK('Measured Data'!BC52),"",'Measured Data'!BC52)</f>
        <v/>
      </c>
      <c r="BD59" s="241" t="str">
        <f>IF(ISBLANK('Measured Data'!BD52),"",'Measured Data'!BD52)</f>
        <v/>
      </c>
      <c r="BE59" s="241" t="str">
        <f>IF(ISBLANK('Measured Data'!BE52),"",'Measured Data'!BE52)</f>
        <v/>
      </c>
      <c r="BF59" s="241" t="str">
        <f>IF(ISBLANK('Measured Data'!BF52),"",'Measured Data'!BF52)</f>
        <v/>
      </c>
      <c r="BG59" s="241" t="str">
        <f>IF(ISBLANK('Measured Data'!BG52),"",'Measured Data'!BG52)</f>
        <v/>
      </c>
      <c r="BH59" s="241" t="str">
        <f>IF(ISBLANK('Measured Data'!BH52),"",'Measured Data'!BH52)</f>
        <v/>
      </c>
      <c r="BI59" s="241" t="str">
        <f>IF(ISBLANK('Measured Data'!BI52),"",'Measured Data'!BI52)</f>
        <v/>
      </c>
      <c r="BJ59" s="241" t="str">
        <f>IF(ISBLANK('Measured Data'!BJ52),"",'Measured Data'!BJ52)</f>
        <v/>
      </c>
      <c r="BK59" s="241" t="str">
        <f>IF(ISBLANK('Measured Data'!BK52),"",'Measured Data'!BK52)</f>
        <v/>
      </c>
      <c r="BL59" s="241" t="str">
        <f>IF(ISBLANK('Measured Data'!BL52),"",'Measured Data'!BL52)</f>
        <v/>
      </c>
      <c r="BM59" s="241" t="str">
        <f>IF(ISBLANK('Measured Data'!BM52),"",'Measured Data'!BM52)</f>
        <v/>
      </c>
      <c r="BN59" s="241" t="str">
        <f>IF(ISBLANK('In Process Calc.'!B52),"",ROUND('In Process Calc.'!B52,2))</f>
        <v/>
      </c>
      <c r="BO59" s="241" t="str">
        <f>IF(ISBLANK('In Process Calc.'!C52),"",ROUND('In Process Calc.'!C52,2))</f>
        <v/>
      </c>
      <c r="BP59" s="241" t="str">
        <f>IF(ISBLANK('In Process Calc.'!D52),"",'In Process Calc.'!D52)</f>
        <v/>
      </c>
      <c r="BQ59" s="241" t="str">
        <f>IF(ISBLANK('In Process Calc.'!E52),"",'In Process Calc.'!E52)</f>
        <v/>
      </c>
      <c r="BR59" s="241" t="str">
        <f>IF(ISBLANK('In Process Calc.'!G52),"",'In Process Calc.'!G52)</f>
        <v/>
      </c>
      <c r="BS59" s="241" t="str">
        <f>IF(ISBLANK('In Process Calc.'!I52),"",'In Process Calc.'!I52)</f>
        <v/>
      </c>
      <c r="BT59" s="241" t="str">
        <f>IF(ISBLANK('In Process Calc.'!J52),"",'In Process Calc.'!J52)</f>
        <v/>
      </c>
      <c r="BU59" s="241" t="str">
        <f>IF(ISBLANK('In Process Calc.'!K52),"",'In Process Calc.'!K52)</f>
        <v/>
      </c>
      <c r="BV59" s="246" t="str">
        <f>IF(ISBLANK('In Process Calc.'!L52),"",'In Process Calc.'!L52)</f>
        <v/>
      </c>
      <c r="BW59" s="246" t="str">
        <f>IF(ISBLANK('In Process Calc.'!M52),"",'In Process Calc.'!M52)</f>
        <v/>
      </c>
      <c r="BX59" s="246" t="str">
        <f>IF(ISBLANK('In Process Calc.'!N52),"",'In Process Calc.'!N52)</f>
        <v/>
      </c>
      <c r="BY59" s="246" t="str">
        <f>IF(ISBLANK('In Process Calc.'!O52),"",'In Process Calc.'!O52)</f>
        <v/>
      </c>
      <c r="BZ59" s="246" t="str">
        <f>IF(ISBLANK('In Process Calc.'!P52),"",'In Process Calc.'!P52)</f>
        <v/>
      </c>
      <c r="CA59" s="246" t="str">
        <f>IF(ISBLANK('In Process Calc.'!Q52),"",'In Process Calc.'!Q52)</f>
        <v/>
      </c>
      <c r="CB59" s="246" t="str">
        <f>IF(ISBLANK('In Process Calc.'!R52),"",'In Process Calc.'!R52)</f>
        <v/>
      </c>
      <c r="CC59" s="246" t="str">
        <f>IF(ISBLANK('In Process Calc.'!S52),"",'In Process Calc.'!S52)</f>
        <v/>
      </c>
      <c r="CD59" s="246" t="str">
        <f>IF(ISBLANK('In Process Calc.'!T52),"",'In Process Calc.'!T52)</f>
        <v/>
      </c>
      <c r="CE59" s="246" t="str">
        <f>IF(ISBLANK('In Process Calc.'!U52),"",'In Process Calc.'!U52)</f>
        <v/>
      </c>
      <c r="CF59" s="246" t="str">
        <f>IF(ISBLANK('In Process Calc.'!V52),"",'In Process Calc.'!V52)</f>
        <v/>
      </c>
      <c r="CG59" s="246" t="str">
        <f>IF(ISBLANK('In Process Calc.'!W52),"",'In Process Calc.'!W52)</f>
        <v/>
      </c>
      <c r="CH59" s="246" t="str">
        <f>IF(ISBLANK('In Process Calc.'!X52),"",'In Process Calc.'!X52)</f>
        <v/>
      </c>
      <c r="CI59" s="246" t="str">
        <f>IF(ISBLANK('In Process Calc.'!Y52),"",'In Process Calc.'!Y52)</f>
        <v/>
      </c>
      <c r="CJ59" s="246" t="str">
        <f>IF(ISBLANK('In Process Calc.'!Z52),"",'In Process Calc.'!Z52)</f>
        <v/>
      </c>
      <c r="CK59" s="246" t="str">
        <f>IF(ISBLANK('In Process Calc.'!AA52),"",'In Process Calc.'!AA52)</f>
        <v/>
      </c>
      <c r="CL59" s="246" t="str">
        <f>IF(ISBLANK('In Process Calc.'!AB52),"",'In Process Calc.'!AB52)</f>
        <v/>
      </c>
      <c r="CM59" s="246" t="str">
        <f>IF(ISBLANK('In Process Calc.'!AC52),"",'In Process Calc.'!AC52)</f>
        <v/>
      </c>
      <c r="CN59" s="246" t="str">
        <f>IF(ISBLANK('In Process Calc.'!AD52),"",'In Process Calc.'!AD52)</f>
        <v/>
      </c>
      <c r="CO59" s="246" t="str">
        <f>IF(ISBLANK('In Process Calc.'!AE52),"",'In Process Calc.'!AE52)</f>
        <v/>
      </c>
      <c r="CP59" s="246" t="str">
        <f>IF(ISBLANK('In Process Calc.'!AF52),"",'In Process Calc.'!AF52)</f>
        <v/>
      </c>
      <c r="CQ59" s="246" t="str">
        <f>IF(ISBLANK('In Process Calc.'!AG52),"",'In Process Calc.'!AG52)</f>
        <v/>
      </c>
      <c r="CR59" s="246" t="str">
        <f>IF(ISBLANK('In Process Calc.'!AH52),"",'In Process Calc.'!AH52)</f>
        <v/>
      </c>
      <c r="CS59" s="246" t="str">
        <f>IF(ISBLANK('In Process Calc.'!AI52),"",'In Process Calc.'!AI52)</f>
        <v/>
      </c>
      <c r="CT59" s="246" t="str">
        <f>IF(ISBLANK('In Process Calc.'!AJ52),"",'In Process Calc.'!AJ52)</f>
        <v/>
      </c>
      <c r="CU59" s="246" t="str">
        <f>IF(ISBLANK('In Process Calc.'!AK52),"",'In Process Calc.'!AK52)</f>
        <v/>
      </c>
      <c r="CV59" s="246" t="str">
        <f>IF(ISBLANK('In Process Calc.'!AL52),"",'In Process Calc.'!AL52)</f>
        <v/>
      </c>
      <c r="CW59" s="246" t="str">
        <f>IF(ISBLANK('In Process Calc.'!AM52),"",'In Process Calc.'!AM52)</f>
        <v/>
      </c>
      <c r="CX59" s="246" t="str">
        <f>IF(ISBLANK('In Process Calc.'!AN52),"",'In Process Calc.'!AN52)</f>
        <v/>
      </c>
      <c r="CY59" s="246" t="str">
        <f>IF(ISBLANK('In Process Calc.'!AO52),"",'In Process Calc.'!AO52)</f>
        <v/>
      </c>
      <c r="CZ59" s="246" t="str">
        <f>IF(ISBLANK('In Process Calc.'!AP52),"",'In Process Calc.'!AP52)</f>
        <v/>
      </c>
      <c r="DA59" s="246" t="str">
        <f>IF(ISBLANK('In Process Calc.'!AQ52),"",'In Process Calc.'!AQ52)</f>
        <v/>
      </c>
      <c r="DB59" s="246" t="str">
        <f>IF(ISBLANK('In Process Calc.'!AR52),"",'In Process Calc.'!AR52)</f>
        <v/>
      </c>
      <c r="DC59" s="246" t="str">
        <f>IF(ISBLANK('In Process Calc.'!AS52),"",'In Process Calc.'!AS52)</f>
        <v/>
      </c>
      <c r="DD59" s="246" t="str">
        <f>IF(ISBLANK('In Process Calc.'!AT52),"",'In Process Calc.'!AT52)</f>
        <v/>
      </c>
      <c r="DE59" s="246" t="str">
        <f>IF(ISBLANK('In Process Calc.'!AU52),"",'In Process Calc.'!AU52)</f>
        <v/>
      </c>
      <c r="DF59" s="246" t="str">
        <f>IF(ISBLANK('In Process Calc.'!AV52),"",'In Process Calc.'!AV52)</f>
        <v/>
      </c>
      <c r="DG59" s="246" t="str">
        <f>IF(ISBLANK('In Process Calc.'!AW52),"",'In Process Calc.'!AW52)</f>
        <v/>
      </c>
      <c r="DH59" s="246" t="str">
        <f>IF(ISBLANK('In Process Calc.'!AX52),"",'In Process Calc.'!AX52)</f>
        <v/>
      </c>
      <c r="DI59" s="246" t="str">
        <f>IF(ISBLANK('In Process Calc.'!AY52),"",'In Process Calc.'!AY52)</f>
        <v/>
      </c>
      <c r="DJ59" s="246" t="str">
        <f>IF(ISBLANK('In Process Calc.'!AZ52),"",'In Process Calc.'!AZ52)</f>
        <v/>
      </c>
      <c r="DK59" s="246" t="str">
        <f>IF(ISBLANK('In Process Calc.'!BA52),"",'In Process Calc.'!BA52)</f>
        <v/>
      </c>
      <c r="DL59" s="246" t="str">
        <f>IF(ISBLANK('In Process Calc.'!BB52),"",'In Process Calc.'!BB52)</f>
        <v/>
      </c>
      <c r="DM59" s="246" t="str">
        <f>IF(ISBLANK('In Process Calc.'!BC52),"",'In Process Calc.'!BC52)</f>
        <v/>
      </c>
      <c r="DN59" s="246" t="str">
        <f>IF(ISBLANK('In Process Calc.'!BD52),"",'In Process Calc.'!BD52)</f>
        <v/>
      </c>
      <c r="DO59" s="246" t="str">
        <f>IF(ISBLANK('In Process Calc.'!BE52),"",'In Process Calc.'!BE52)</f>
        <v/>
      </c>
      <c r="DP59" s="246" t="str">
        <f>IF(ISBLANK('In Process Calc.'!BF52),"",'In Process Calc.'!BF52)</f>
        <v/>
      </c>
      <c r="DQ59" s="246" t="str">
        <f>IF(ISBLANK('In Process Calc.'!BG52),"",'In Process Calc.'!BG52)</f>
        <v/>
      </c>
      <c r="DR59" s="246" t="str">
        <f>IF(ISBLANK('In Process Calc.'!BH52),"",'In Process Calc.'!BH52)</f>
        <v/>
      </c>
      <c r="DS59" s="246" t="str">
        <f>IF(ISBLANK('In Process Calc.'!BI52),"",'In Process Calc.'!BI52)</f>
        <v/>
      </c>
      <c r="DT59" s="246" t="str">
        <f>IF(ISBLANK('In Process Calc.'!BJ52),"",'In Process Calc.'!BJ52)</f>
        <v/>
      </c>
      <c r="DU59" s="246" t="str">
        <f>IF(ISBLANK('In Process Calc.'!BK52),"",'In Process Calc.'!BK52)</f>
        <v/>
      </c>
      <c r="DV59" s="246" t="str">
        <f>IF(ISBLANK('In Process Calc.'!BL52),"",'In Process Calc.'!BL52)</f>
        <v/>
      </c>
      <c r="DW59" s="246" t="str">
        <f>IF(ISBLANK('In Process Calc.'!BM52),"",'In Process Calc.'!BM52)</f>
        <v/>
      </c>
      <c r="DX59" s="246" t="str">
        <f>IF(ISBLANK('In Process Calc.'!BN52),"",'In Process Calc.'!BN52)</f>
        <v/>
      </c>
      <c r="DY59" s="246" t="str">
        <f>IF(ISBLANK('In Process Calc.'!BO52),"",'In Process Calc.'!BO52)</f>
        <v/>
      </c>
      <c r="DZ59" s="246" t="str">
        <f>IF(ISBLANK('In Process Calc.'!BP52),"",'In Process Calc.'!BP52)</f>
        <v/>
      </c>
      <c r="EA59" s="246" t="str">
        <f>IF(ISBLANK('In Process Calc.'!BQ52),"",'In Process Calc.'!BQ52)</f>
        <v/>
      </c>
      <c r="EB59" s="246" t="str">
        <f>IF(ISBLANK('In Process Calc.'!BR52),"",'In Process Calc.'!BR52)</f>
        <v/>
      </c>
      <c r="EC59" s="246" t="str">
        <f>IF(ISBLANK('In Process Calc.'!BS52),"",'In Process Calc.'!BS52)</f>
        <v/>
      </c>
      <c r="ED59" s="246" t="str">
        <f>IF(ISBLANK('In Process Calc.'!BT52),"",'In Process Calc.'!BT52)</f>
        <v/>
      </c>
      <c r="EE59" s="246" t="str">
        <f>IF(ISBLANK('In Process Calc.'!BU52),"",'In Process Calc.'!BU52)</f>
        <v/>
      </c>
      <c r="EF59" s="246" t="str">
        <f>IF(ISBLANK('In Process Calc.'!BV52),"",'In Process Calc.'!BV52)</f>
        <v/>
      </c>
      <c r="EG59" s="246" t="str">
        <f>IF(ISBLANK('In Process Calc.'!BW52),"",'In Process Calc.'!BW52)</f>
        <v/>
      </c>
      <c r="EH59" s="246" t="str">
        <f>IF(ISBLANK('In Process Calc.'!BX52),"",'In Process Calc.'!BX52)</f>
        <v/>
      </c>
      <c r="EI59" s="246" t="str">
        <f>IF(ISBLANK('In Process Calc.'!BY52),"",'In Process Calc.'!BY52)</f>
        <v/>
      </c>
      <c r="EJ59" s="246" t="str">
        <f>IF(ISBLANK('In Process Calc.'!BZ52),"",'In Process Calc.'!BZ52)</f>
        <v/>
      </c>
      <c r="EK59" s="246" t="str">
        <f>IF(ISBLANK('Post Process Calc.'!A59),"",'Post Process Calc.'!A59)</f>
        <v/>
      </c>
      <c r="EL59" s="246" t="str">
        <f>IF(ISBLANK('Post Process Calc.'!B59),"",'Post Process Calc.'!B59)</f>
        <v/>
      </c>
      <c r="EM59" s="246" t="str">
        <f>IF(ISBLANK('Post Process Calc.'!C59),"",'Post Process Calc.'!C59)</f>
        <v/>
      </c>
      <c r="EN59" s="246" t="str">
        <f>IF(ISBLANK('Post Process Calc.'!D59),"",'Post Process Calc.'!D59)</f>
        <v/>
      </c>
      <c r="EO59" s="246" t="str">
        <f>IF(ISBLANK('Post Process Calc.'!E59),"",'Post Process Calc.'!E59)</f>
        <v/>
      </c>
      <c r="EP59" s="246" t="str">
        <f>IF(ISBLANK('Post Process Calc.'!F59),"",'Post Process Calc.'!F59)</f>
        <v/>
      </c>
      <c r="EQ59" s="246" t="str">
        <f>IF(ISBLANK('Post Process Calc.'!G59),"",'Post Process Calc.'!G59)</f>
        <v/>
      </c>
      <c r="ER59" s="246" t="str">
        <f>IF(ISBLANK('Post Process Calc.'!H59),"",'Post Process Calc.'!H59)</f>
        <v/>
      </c>
      <c r="ES59" s="246" t="str">
        <f>IF(ISBLANK('Post Process Calc.'!I59),"",'Post Process Calc.'!I59)</f>
        <v/>
      </c>
      <c r="ET59" s="246" t="str">
        <f>IF(ISBLANK('Post Process Calc.'!J59),"",'Post Process Calc.'!J59)</f>
        <v/>
      </c>
      <c r="EU59" s="246" t="str">
        <f>IF(ISBLANK('Post Process Calc.'!K59),"",'Post Process Calc.'!K59)</f>
        <v/>
      </c>
      <c r="EV59" s="246" t="str">
        <f>IF(ISBLANK('Post Process Calc.'!L59),"",'Post Process Calc.'!L59)</f>
        <v/>
      </c>
      <c r="EW59" s="246" t="str">
        <f>IF(ISBLANK('Post Process Calc.'!M59),"",'Post Process Calc.'!M59)</f>
        <v/>
      </c>
      <c r="EX59" s="246" t="str">
        <f>IF(ISBLANK('Post Process Calc.'!N59),"",'Post Process Calc.'!N59)</f>
        <v/>
      </c>
      <c r="EY59" s="246" t="str">
        <f>IF(ISBLANK('Post Process Calc.'!O59),"",'Post Process Calc.'!O59)</f>
        <v/>
      </c>
      <c r="EZ59" s="246" t="str">
        <f>IF(ISBLANK('Post Process Calc.'!P59),"",'Post Process Calc.'!P59)</f>
        <v/>
      </c>
      <c r="FA59" s="246" t="str">
        <f>IF(ISBLANK('Post Process Calc.'!Q59),"",'Post Process Calc.'!Q59)</f>
        <v/>
      </c>
      <c r="FB59" s="246" t="str">
        <f>IF(ISBLANK('Post Process Calc.'!R59),"",'Post Process Calc.'!R59)</f>
        <v/>
      </c>
      <c r="FC59" s="246" t="str">
        <f>IF(ISBLANK('Post Process Calc.'!S59),"",'Post Process Calc.'!S59)</f>
        <v/>
      </c>
      <c r="FD59" s="246" t="str">
        <f>IF(ISBLANK('Post Process Calc.'!T59),"",'Post Process Calc.'!T59)</f>
        <v/>
      </c>
      <c r="FE59" s="246" t="str">
        <f>IF(ISBLANK('Post Process Calc.'!U59),"",'Post Process Calc.'!U59)</f>
        <v/>
      </c>
      <c r="FF59" s="246" t="str">
        <f>IF(ISBLANK('Post Process Calc.'!V59),"",'Post Process Calc.'!V59)</f>
        <v/>
      </c>
      <c r="FG59" s="246" t="str">
        <f>IF(ISBLANK('Post Process Calc.'!W59),"",'Post Process Calc.'!W59)</f>
        <v/>
      </c>
      <c r="FH59" s="246" t="str">
        <f>IF(ISBLANK('Post Process Calc.'!X59),"",'Post Process Calc.'!X59)</f>
        <v/>
      </c>
      <c r="FI59" s="246" t="str">
        <f>IF(ISBLANK('Post Process Calc.'!Y59),"",'Post Process Calc.'!Y59)</f>
        <v/>
      </c>
      <c r="FJ59" s="246" t="str">
        <f>IF(ISBLANK('Post Process Calc.'!Z59),"",'Post Process Calc.'!Z59)</f>
        <v/>
      </c>
      <c r="FK59" s="246" t="str">
        <f>IF(ISBLANK('Post Process Calc.'!AA59),"",'Post Process Calc.'!AA59)</f>
        <v/>
      </c>
      <c r="FL59" s="246" t="str">
        <f>IF(ISBLANK('Post Process Calc.'!AB59),"",'Post Process Calc.'!AB59)</f>
        <v/>
      </c>
      <c r="FM59" s="246" t="str">
        <f>IF(ISBLANK('Post Process Calc.'!AC59),"",'Post Process Calc.'!AC59)</f>
        <v/>
      </c>
      <c r="FN59" s="246" t="str">
        <f>IF(ISBLANK('Post Process Calc.'!AD59),"",'Post Process Calc.'!AD59)</f>
        <v/>
      </c>
      <c r="FO59" s="246" t="str">
        <f>IF(ISBLANK('Post Process Calc.'!AE59),"",'Post Process Calc.'!AE59)</f>
        <v/>
      </c>
      <c r="FP59" s="246" t="str">
        <f>IF(ISBLANK('Post Process Calc.'!AF59),"",'Post Process Calc.'!AF59)</f>
        <v/>
      </c>
      <c r="FQ59" s="246" t="str">
        <f>IF(ISBLANK('Post Process Calc.'!AG59),"",'Post Process Calc.'!AG59)</f>
        <v/>
      </c>
      <c r="FR59" s="246" t="str">
        <f>IF(ISBLANK('Post Process Calc.'!AH59),"",'Post Process Calc.'!AH59)</f>
        <v/>
      </c>
      <c r="FS59" s="246" t="str">
        <f>IF(ISBLANK('Post Process Calc.'!AI59),"",'Post Process Calc.'!AI59)</f>
        <v/>
      </c>
    </row>
    <row r="60" spans="1:175" x14ac:dyDescent="0.15">
      <c r="A60" s="241" t="str">
        <f>IF('Measured Data'!B53&lt;&gt;0,'Measured Data'!$B$1,"")</f>
        <v/>
      </c>
      <c r="B60" s="241" t="str">
        <f>IF(ISBLANK('Measured Data'!A53),"",'Measured Data'!A53)</f>
        <v/>
      </c>
      <c r="C60" s="248" t="str">
        <f>IF(ISBLANK('Measured Data'!B53),"",'Measured Data'!B53)</f>
        <v/>
      </c>
      <c r="D60" s="249" t="str">
        <f>IF(ISBLANK('Measured Data'!C53),"",'Measured Data'!C53)</f>
        <v/>
      </c>
      <c r="E60" s="241" t="str">
        <f>IF(ISBLANK('Measured Data'!D53),"",'Measured Data'!D53)</f>
        <v/>
      </c>
      <c r="F60" s="241" t="str">
        <f>IF(ISBLANK('Measured Data'!E53),"",'Measured Data'!E53)</f>
        <v/>
      </c>
      <c r="G60" s="241" t="str">
        <f>IF(ISBLANK('Measured Data'!G53),"",'Measured Data'!G53)</f>
        <v/>
      </c>
      <c r="H60" s="241" t="str">
        <f>IF(ISBLANK('Measured Data'!H53),"",'Measured Data'!H53)</f>
        <v/>
      </c>
      <c r="I60" s="241" t="str">
        <f>IF(ISBLANK('Measured Data'!I53),"",'Measured Data'!I53)</f>
        <v/>
      </c>
      <c r="J60" s="241" t="str">
        <f>IF(ISBLANK('Measured Data'!J53),"",'Measured Data'!J53)</f>
        <v/>
      </c>
      <c r="K60" s="241" t="str">
        <f>IF(ISBLANK('Measured Data'!K53),"",'Measured Data'!K53)</f>
        <v/>
      </c>
      <c r="L60" s="241" t="str">
        <f>IF(ISBLANK('Measured Data'!L53),"",'Measured Data'!L53)</f>
        <v/>
      </c>
      <c r="M60" s="241" t="str">
        <f>IF(ISBLANK('Measured Data'!M53),"",'Measured Data'!M53)</f>
        <v/>
      </c>
      <c r="N60" s="241" t="str">
        <f>IF(ISBLANK('Measured Data'!N53),"",'Measured Data'!N53)</f>
        <v/>
      </c>
      <c r="O60" s="241" t="str">
        <f>IF(ISBLANK('Measured Data'!O53),"",'Measured Data'!O53)</f>
        <v/>
      </c>
      <c r="P60" s="241" t="str">
        <f>IF(ISBLANK('Measured Data'!P53),"",'Measured Data'!P53)</f>
        <v/>
      </c>
      <c r="Q60" s="241" t="str">
        <f>IF(ISBLANK('Measured Data'!Q53),"",'Measured Data'!Q53)</f>
        <v/>
      </c>
      <c r="R60" s="241" t="str">
        <f>IF(ISBLANK('Measured Data'!R53),"",'Measured Data'!R53)</f>
        <v/>
      </c>
      <c r="S60" s="241" t="str">
        <f>IF(ISBLANK('Measured Data'!S53),"",'Measured Data'!S53)</f>
        <v/>
      </c>
      <c r="T60" s="241" t="str">
        <f>IF(ISBLANK('Measured Data'!T53),"",'Measured Data'!T53)</f>
        <v/>
      </c>
      <c r="U60" s="241" t="str">
        <f>IF(ISBLANK('Measured Data'!U53),"",'Measured Data'!U53)</f>
        <v/>
      </c>
      <c r="V60" s="241" t="str">
        <f>IF(ISBLANK('Measured Data'!V53),"",'Measured Data'!V53)</f>
        <v/>
      </c>
      <c r="W60" s="241" t="str">
        <f>IF(ISBLANK('Measured Data'!W53),"",'Measured Data'!W53)</f>
        <v/>
      </c>
      <c r="X60" s="241" t="str">
        <f>IF(ISBLANK('Measured Data'!X53),"",'Measured Data'!X53)</f>
        <v/>
      </c>
      <c r="Y60" s="241" t="str">
        <f>IF(ISBLANK('Measured Data'!Y53),"",'Measured Data'!Y53)</f>
        <v/>
      </c>
      <c r="Z60" s="241" t="str">
        <f>IF(ISBLANK('Measured Data'!Z53),"",'Measured Data'!Z53)</f>
        <v/>
      </c>
      <c r="AA60" s="241" t="str">
        <f>IF(ISBLANK('Measured Data'!AA53),"",'Measured Data'!AA53)</f>
        <v/>
      </c>
      <c r="AB60" s="241" t="str">
        <f>IF(ISBLANK('Measured Data'!AB53),"",'Measured Data'!AB53)</f>
        <v/>
      </c>
      <c r="AC60" s="241" t="str">
        <f>IF(ISBLANK('Measured Data'!AC53),"",'Measured Data'!AC53)</f>
        <v/>
      </c>
      <c r="AD60" s="241" t="str">
        <f>IF(ISBLANK('Measured Data'!AD53),"",'Measured Data'!AD53)</f>
        <v/>
      </c>
      <c r="AE60" s="241" t="str">
        <f>IF(ISBLANK('Measured Data'!AE53),"",'Measured Data'!AE53)</f>
        <v/>
      </c>
      <c r="AF60" s="241" t="str">
        <f>IF(ISBLANK('Measured Data'!AF53),"",'Measured Data'!AF53)</f>
        <v/>
      </c>
      <c r="AG60" s="241" t="str">
        <f>IF(ISBLANK('Measured Data'!AG53),"",'Measured Data'!AG53)</f>
        <v/>
      </c>
      <c r="AH60" s="241" t="str">
        <f>IF(ISBLANK('Measured Data'!AH53),"",'Measured Data'!AH53)</f>
        <v/>
      </c>
      <c r="AI60" s="241" t="str">
        <f>IF(ISBLANK('Measured Data'!AI53),"",'Measured Data'!AI53)</f>
        <v/>
      </c>
      <c r="AJ60" s="241" t="str">
        <f>IF(ISBLANK('Measured Data'!AJ53),"",'Measured Data'!AJ53)</f>
        <v/>
      </c>
      <c r="AK60" s="241" t="str">
        <f>IF(ISBLANK('Measured Data'!AK53),"",'Measured Data'!AK53)</f>
        <v/>
      </c>
      <c r="AL60" s="241" t="str">
        <f>IF(ISBLANK('Measured Data'!AL53),"",'Measured Data'!AL53)</f>
        <v/>
      </c>
      <c r="AM60" s="241" t="str">
        <f>IF(ISBLANK('Measured Data'!AM53),"",'Measured Data'!AM53)</f>
        <v/>
      </c>
      <c r="AN60" s="241" t="str">
        <f>IF(ISBLANK('Measured Data'!AN53),"",'Measured Data'!AN53)</f>
        <v/>
      </c>
      <c r="AO60" s="241" t="str">
        <f>IF(ISBLANK('Measured Data'!AO53),"",'Measured Data'!AO53)</f>
        <v/>
      </c>
      <c r="AP60" s="241" t="str">
        <f>IF(ISBLANK('Measured Data'!AP53),"",'Measured Data'!AP53)</f>
        <v/>
      </c>
      <c r="AQ60" s="241" t="str">
        <f>IF(ISBLANK('Measured Data'!AQ53),"",'Measured Data'!AQ53)</f>
        <v/>
      </c>
      <c r="AR60" s="241" t="str">
        <f>IF(ISBLANK('Measured Data'!AR53),"",'Measured Data'!AR53)</f>
        <v/>
      </c>
      <c r="AS60" s="241" t="str">
        <f>IF(ISBLANK('Measured Data'!AS53),"",'Measured Data'!AS53)</f>
        <v/>
      </c>
      <c r="AT60" s="241" t="str">
        <f>IF(ISBLANK('Measured Data'!AT53),"",'Measured Data'!AT53)</f>
        <v/>
      </c>
      <c r="AU60" s="241" t="str">
        <f>IF(ISBLANK('Measured Data'!AU53),"",'Measured Data'!AU53)</f>
        <v/>
      </c>
      <c r="AV60" s="241" t="str">
        <f>IF(ISBLANK('Measured Data'!AV53),"",'Measured Data'!AV53)</f>
        <v/>
      </c>
      <c r="AW60" s="241" t="str">
        <f>IF(ISBLANK('Measured Data'!AW53),"",'Measured Data'!AW53)</f>
        <v/>
      </c>
      <c r="AX60" s="241" t="str">
        <f>IF(ISBLANK('Measured Data'!AX53),"",'Measured Data'!AX53)</f>
        <v/>
      </c>
      <c r="AY60" s="241" t="str">
        <f>IF(ISBLANK('Measured Data'!AY53),"",'Measured Data'!AY53)</f>
        <v/>
      </c>
      <c r="AZ60" s="241" t="str">
        <f>IF(ISBLANK('Measured Data'!AZ53),"",'Measured Data'!AZ53)</f>
        <v/>
      </c>
      <c r="BA60" s="241" t="str">
        <f>IF(ISBLANK('Measured Data'!BA53),"",'Measured Data'!BA53)</f>
        <v/>
      </c>
      <c r="BB60" s="241" t="str">
        <f>IF(ISBLANK('Measured Data'!BB53),"",'Measured Data'!BB53)</f>
        <v/>
      </c>
      <c r="BC60" s="241" t="str">
        <f>IF(ISBLANK('Measured Data'!BC53),"",'Measured Data'!BC53)</f>
        <v/>
      </c>
      <c r="BD60" s="241" t="str">
        <f>IF(ISBLANK('Measured Data'!BD53),"",'Measured Data'!BD53)</f>
        <v/>
      </c>
      <c r="BE60" s="241" t="str">
        <f>IF(ISBLANK('Measured Data'!BE53),"",'Measured Data'!BE53)</f>
        <v/>
      </c>
      <c r="BF60" s="241" t="str">
        <f>IF(ISBLANK('Measured Data'!BF53),"",'Measured Data'!BF53)</f>
        <v/>
      </c>
      <c r="BG60" s="241" t="str">
        <f>IF(ISBLANK('Measured Data'!BG53),"",'Measured Data'!BG53)</f>
        <v/>
      </c>
      <c r="BH60" s="241" t="str">
        <f>IF(ISBLANK('Measured Data'!BH53),"",'Measured Data'!BH53)</f>
        <v/>
      </c>
      <c r="BI60" s="241" t="str">
        <f>IF(ISBLANK('Measured Data'!BI53),"",'Measured Data'!BI53)</f>
        <v/>
      </c>
      <c r="BJ60" s="241" t="str">
        <f>IF(ISBLANK('Measured Data'!BJ53),"",'Measured Data'!BJ53)</f>
        <v/>
      </c>
      <c r="BK60" s="241" t="str">
        <f>IF(ISBLANK('Measured Data'!BK53),"",'Measured Data'!BK53)</f>
        <v/>
      </c>
      <c r="BL60" s="241" t="str">
        <f>IF(ISBLANK('Measured Data'!BL53),"",'Measured Data'!BL53)</f>
        <v/>
      </c>
      <c r="BM60" s="241" t="str">
        <f>IF(ISBLANK('Measured Data'!BM53),"",'Measured Data'!BM53)</f>
        <v/>
      </c>
      <c r="BN60" s="241" t="str">
        <f>IF(ISBLANK('In Process Calc.'!B53),"",ROUND('In Process Calc.'!B53,2))</f>
        <v/>
      </c>
      <c r="BO60" s="241" t="str">
        <f>IF(ISBLANK('In Process Calc.'!C53),"",ROUND('In Process Calc.'!C53,2))</f>
        <v/>
      </c>
      <c r="BP60" s="241" t="str">
        <f>IF(ISBLANK('In Process Calc.'!D53),"",'In Process Calc.'!D53)</f>
        <v/>
      </c>
      <c r="BQ60" s="241" t="str">
        <f>IF(ISBLANK('In Process Calc.'!E53),"",'In Process Calc.'!E53)</f>
        <v/>
      </c>
      <c r="BR60" s="241" t="str">
        <f>IF(ISBLANK('In Process Calc.'!G53),"",'In Process Calc.'!G53)</f>
        <v/>
      </c>
      <c r="BS60" s="241" t="str">
        <f>IF(ISBLANK('In Process Calc.'!I53),"",'In Process Calc.'!I53)</f>
        <v/>
      </c>
      <c r="BT60" s="241" t="str">
        <f>IF(ISBLANK('In Process Calc.'!J53),"",'In Process Calc.'!J53)</f>
        <v/>
      </c>
      <c r="BU60" s="241" t="str">
        <f>IF(ISBLANK('In Process Calc.'!K53),"",'In Process Calc.'!K53)</f>
        <v/>
      </c>
      <c r="BV60" s="246" t="str">
        <f>IF(ISBLANK('In Process Calc.'!L53),"",'In Process Calc.'!L53)</f>
        <v/>
      </c>
      <c r="BW60" s="246" t="str">
        <f>IF(ISBLANK('In Process Calc.'!M53),"",'In Process Calc.'!M53)</f>
        <v/>
      </c>
      <c r="BX60" s="246" t="str">
        <f>IF(ISBLANK('In Process Calc.'!N53),"",'In Process Calc.'!N53)</f>
        <v/>
      </c>
      <c r="BY60" s="246" t="str">
        <f>IF(ISBLANK('In Process Calc.'!O53),"",'In Process Calc.'!O53)</f>
        <v/>
      </c>
      <c r="BZ60" s="246" t="str">
        <f>IF(ISBLANK('In Process Calc.'!P53),"",'In Process Calc.'!P53)</f>
        <v/>
      </c>
      <c r="CA60" s="246" t="str">
        <f>IF(ISBLANK('In Process Calc.'!Q53),"",'In Process Calc.'!Q53)</f>
        <v/>
      </c>
      <c r="CB60" s="246" t="str">
        <f>IF(ISBLANK('In Process Calc.'!R53),"",'In Process Calc.'!R53)</f>
        <v/>
      </c>
      <c r="CC60" s="246" t="str">
        <f>IF(ISBLANK('In Process Calc.'!S53),"",'In Process Calc.'!S53)</f>
        <v/>
      </c>
      <c r="CD60" s="246" t="str">
        <f>IF(ISBLANK('In Process Calc.'!T53),"",'In Process Calc.'!T53)</f>
        <v/>
      </c>
      <c r="CE60" s="246" t="str">
        <f>IF(ISBLANK('In Process Calc.'!U53),"",'In Process Calc.'!U53)</f>
        <v/>
      </c>
      <c r="CF60" s="246" t="str">
        <f>IF(ISBLANK('In Process Calc.'!V53),"",'In Process Calc.'!V53)</f>
        <v/>
      </c>
      <c r="CG60" s="246" t="str">
        <f>IF(ISBLANK('In Process Calc.'!W53),"",'In Process Calc.'!W53)</f>
        <v/>
      </c>
      <c r="CH60" s="246" t="str">
        <f>IF(ISBLANK('In Process Calc.'!X53),"",'In Process Calc.'!X53)</f>
        <v/>
      </c>
      <c r="CI60" s="246" t="str">
        <f>IF(ISBLANK('In Process Calc.'!Y53),"",'In Process Calc.'!Y53)</f>
        <v/>
      </c>
      <c r="CJ60" s="246" t="str">
        <f>IF(ISBLANK('In Process Calc.'!Z53),"",'In Process Calc.'!Z53)</f>
        <v/>
      </c>
      <c r="CK60" s="246" t="str">
        <f>IF(ISBLANK('In Process Calc.'!AA53),"",'In Process Calc.'!AA53)</f>
        <v/>
      </c>
      <c r="CL60" s="246" t="str">
        <f>IF(ISBLANK('In Process Calc.'!AB53),"",'In Process Calc.'!AB53)</f>
        <v/>
      </c>
      <c r="CM60" s="246" t="str">
        <f>IF(ISBLANK('In Process Calc.'!AC53),"",'In Process Calc.'!AC53)</f>
        <v/>
      </c>
      <c r="CN60" s="246" t="str">
        <f>IF(ISBLANK('In Process Calc.'!AD53),"",'In Process Calc.'!AD53)</f>
        <v/>
      </c>
      <c r="CO60" s="246" t="str">
        <f>IF(ISBLANK('In Process Calc.'!AE53),"",'In Process Calc.'!AE53)</f>
        <v/>
      </c>
      <c r="CP60" s="246" t="str">
        <f>IF(ISBLANK('In Process Calc.'!AF53),"",'In Process Calc.'!AF53)</f>
        <v/>
      </c>
      <c r="CQ60" s="246" t="str">
        <f>IF(ISBLANK('In Process Calc.'!AG53),"",'In Process Calc.'!AG53)</f>
        <v/>
      </c>
      <c r="CR60" s="246" t="str">
        <f>IF(ISBLANK('In Process Calc.'!AH53),"",'In Process Calc.'!AH53)</f>
        <v/>
      </c>
      <c r="CS60" s="246" t="str">
        <f>IF(ISBLANK('In Process Calc.'!AI53),"",'In Process Calc.'!AI53)</f>
        <v/>
      </c>
      <c r="CT60" s="246" t="str">
        <f>IF(ISBLANK('In Process Calc.'!AJ53),"",'In Process Calc.'!AJ53)</f>
        <v/>
      </c>
      <c r="CU60" s="246" t="str">
        <f>IF(ISBLANK('In Process Calc.'!AK53),"",'In Process Calc.'!AK53)</f>
        <v/>
      </c>
      <c r="CV60" s="246" t="str">
        <f>IF(ISBLANK('In Process Calc.'!AL53),"",'In Process Calc.'!AL53)</f>
        <v/>
      </c>
      <c r="CW60" s="246" t="str">
        <f>IF(ISBLANK('In Process Calc.'!AM53),"",'In Process Calc.'!AM53)</f>
        <v/>
      </c>
      <c r="CX60" s="246" t="str">
        <f>IF(ISBLANK('In Process Calc.'!AN53),"",'In Process Calc.'!AN53)</f>
        <v/>
      </c>
      <c r="CY60" s="246" t="str">
        <f>IF(ISBLANK('In Process Calc.'!AO53),"",'In Process Calc.'!AO53)</f>
        <v/>
      </c>
      <c r="CZ60" s="246" t="str">
        <f>IF(ISBLANK('In Process Calc.'!AP53),"",'In Process Calc.'!AP53)</f>
        <v/>
      </c>
      <c r="DA60" s="246" t="str">
        <f>IF(ISBLANK('In Process Calc.'!AQ53),"",'In Process Calc.'!AQ53)</f>
        <v/>
      </c>
      <c r="DB60" s="246" t="str">
        <f>IF(ISBLANK('In Process Calc.'!AR53),"",'In Process Calc.'!AR53)</f>
        <v/>
      </c>
      <c r="DC60" s="246" t="str">
        <f>IF(ISBLANK('In Process Calc.'!AS53),"",'In Process Calc.'!AS53)</f>
        <v/>
      </c>
      <c r="DD60" s="246" t="str">
        <f>IF(ISBLANK('In Process Calc.'!AT53),"",'In Process Calc.'!AT53)</f>
        <v/>
      </c>
      <c r="DE60" s="246" t="str">
        <f>IF(ISBLANK('In Process Calc.'!AU53),"",'In Process Calc.'!AU53)</f>
        <v/>
      </c>
      <c r="DF60" s="246" t="str">
        <f>IF(ISBLANK('In Process Calc.'!AV53),"",'In Process Calc.'!AV53)</f>
        <v/>
      </c>
      <c r="DG60" s="246" t="str">
        <f>IF(ISBLANK('In Process Calc.'!AW53),"",'In Process Calc.'!AW53)</f>
        <v/>
      </c>
      <c r="DH60" s="246" t="str">
        <f>IF(ISBLANK('In Process Calc.'!AX53),"",'In Process Calc.'!AX53)</f>
        <v/>
      </c>
      <c r="DI60" s="246" t="str">
        <f>IF(ISBLANK('In Process Calc.'!AY53),"",'In Process Calc.'!AY53)</f>
        <v/>
      </c>
      <c r="DJ60" s="246" t="str">
        <f>IF(ISBLANK('In Process Calc.'!AZ53),"",'In Process Calc.'!AZ53)</f>
        <v/>
      </c>
      <c r="DK60" s="246" t="str">
        <f>IF(ISBLANK('In Process Calc.'!BA53),"",'In Process Calc.'!BA53)</f>
        <v/>
      </c>
      <c r="DL60" s="246" t="str">
        <f>IF(ISBLANK('In Process Calc.'!BB53),"",'In Process Calc.'!BB53)</f>
        <v/>
      </c>
      <c r="DM60" s="246" t="str">
        <f>IF(ISBLANK('In Process Calc.'!BC53),"",'In Process Calc.'!BC53)</f>
        <v/>
      </c>
      <c r="DN60" s="246" t="str">
        <f>IF(ISBLANK('In Process Calc.'!BD53),"",'In Process Calc.'!BD53)</f>
        <v/>
      </c>
      <c r="DO60" s="246" t="str">
        <f>IF(ISBLANK('In Process Calc.'!BE53),"",'In Process Calc.'!BE53)</f>
        <v/>
      </c>
      <c r="DP60" s="246" t="str">
        <f>IF(ISBLANK('In Process Calc.'!BF53),"",'In Process Calc.'!BF53)</f>
        <v/>
      </c>
      <c r="DQ60" s="246" t="str">
        <f>IF(ISBLANK('In Process Calc.'!BG53),"",'In Process Calc.'!BG53)</f>
        <v/>
      </c>
      <c r="DR60" s="246" t="str">
        <f>IF(ISBLANK('In Process Calc.'!BH53),"",'In Process Calc.'!BH53)</f>
        <v/>
      </c>
      <c r="DS60" s="246" t="str">
        <f>IF(ISBLANK('In Process Calc.'!BI53),"",'In Process Calc.'!BI53)</f>
        <v/>
      </c>
      <c r="DT60" s="246" t="str">
        <f>IF(ISBLANK('In Process Calc.'!BJ53),"",'In Process Calc.'!BJ53)</f>
        <v/>
      </c>
      <c r="DU60" s="246" t="str">
        <f>IF(ISBLANK('In Process Calc.'!BK53),"",'In Process Calc.'!BK53)</f>
        <v/>
      </c>
      <c r="DV60" s="246" t="str">
        <f>IF(ISBLANK('In Process Calc.'!BL53),"",'In Process Calc.'!BL53)</f>
        <v/>
      </c>
      <c r="DW60" s="246" t="str">
        <f>IF(ISBLANK('In Process Calc.'!BM53),"",'In Process Calc.'!BM53)</f>
        <v/>
      </c>
      <c r="DX60" s="246" t="str">
        <f>IF(ISBLANK('In Process Calc.'!BN53),"",'In Process Calc.'!BN53)</f>
        <v/>
      </c>
      <c r="DY60" s="246" t="str">
        <f>IF(ISBLANK('In Process Calc.'!BO53),"",'In Process Calc.'!BO53)</f>
        <v/>
      </c>
      <c r="DZ60" s="246" t="str">
        <f>IF(ISBLANK('In Process Calc.'!BP53),"",'In Process Calc.'!BP53)</f>
        <v/>
      </c>
      <c r="EA60" s="246" t="str">
        <f>IF(ISBLANK('In Process Calc.'!BQ53),"",'In Process Calc.'!BQ53)</f>
        <v/>
      </c>
      <c r="EB60" s="246" t="str">
        <f>IF(ISBLANK('In Process Calc.'!BR53),"",'In Process Calc.'!BR53)</f>
        <v/>
      </c>
      <c r="EC60" s="246" t="str">
        <f>IF(ISBLANK('In Process Calc.'!BS53),"",'In Process Calc.'!BS53)</f>
        <v/>
      </c>
      <c r="ED60" s="246" t="str">
        <f>IF(ISBLANK('In Process Calc.'!BT53),"",'In Process Calc.'!BT53)</f>
        <v/>
      </c>
      <c r="EE60" s="246" t="str">
        <f>IF(ISBLANK('In Process Calc.'!BU53),"",'In Process Calc.'!BU53)</f>
        <v/>
      </c>
      <c r="EF60" s="246" t="str">
        <f>IF(ISBLANK('In Process Calc.'!BV53),"",'In Process Calc.'!BV53)</f>
        <v/>
      </c>
      <c r="EG60" s="246" t="str">
        <f>IF(ISBLANK('In Process Calc.'!BW53),"",'In Process Calc.'!BW53)</f>
        <v/>
      </c>
      <c r="EH60" s="246" t="str">
        <f>IF(ISBLANK('In Process Calc.'!BX53),"",'In Process Calc.'!BX53)</f>
        <v/>
      </c>
      <c r="EI60" s="246" t="str">
        <f>IF(ISBLANK('In Process Calc.'!BY53),"",'In Process Calc.'!BY53)</f>
        <v/>
      </c>
      <c r="EJ60" s="246" t="str">
        <f>IF(ISBLANK('In Process Calc.'!BZ53),"",'In Process Calc.'!BZ53)</f>
        <v/>
      </c>
      <c r="EK60" s="246" t="str">
        <f>IF(ISBLANK('Post Process Calc.'!A60),"",'Post Process Calc.'!A60)</f>
        <v/>
      </c>
      <c r="EL60" s="246" t="str">
        <f>IF(ISBLANK('Post Process Calc.'!B60),"",'Post Process Calc.'!B60)</f>
        <v/>
      </c>
      <c r="EM60" s="246" t="str">
        <f>IF(ISBLANK('Post Process Calc.'!C60),"",'Post Process Calc.'!C60)</f>
        <v/>
      </c>
      <c r="EN60" s="246" t="str">
        <f>IF(ISBLANK('Post Process Calc.'!D60),"",'Post Process Calc.'!D60)</f>
        <v/>
      </c>
      <c r="EO60" s="246" t="str">
        <f>IF(ISBLANK('Post Process Calc.'!E60),"",'Post Process Calc.'!E60)</f>
        <v/>
      </c>
      <c r="EP60" s="246" t="str">
        <f>IF(ISBLANK('Post Process Calc.'!F60),"",'Post Process Calc.'!F60)</f>
        <v/>
      </c>
      <c r="EQ60" s="246" t="str">
        <f>IF(ISBLANK('Post Process Calc.'!G60),"",'Post Process Calc.'!G60)</f>
        <v/>
      </c>
      <c r="ER60" s="246" t="str">
        <f>IF(ISBLANK('Post Process Calc.'!H60),"",'Post Process Calc.'!H60)</f>
        <v/>
      </c>
      <c r="ES60" s="246" t="str">
        <f>IF(ISBLANK('Post Process Calc.'!I60),"",'Post Process Calc.'!I60)</f>
        <v/>
      </c>
      <c r="ET60" s="246" t="str">
        <f>IF(ISBLANK('Post Process Calc.'!J60),"",'Post Process Calc.'!J60)</f>
        <v/>
      </c>
      <c r="EU60" s="246" t="str">
        <f>IF(ISBLANK('Post Process Calc.'!K60),"",'Post Process Calc.'!K60)</f>
        <v/>
      </c>
      <c r="EV60" s="246" t="str">
        <f>IF(ISBLANK('Post Process Calc.'!L60),"",'Post Process Calc.'!L60)</f>
        <v/>
      </c>
      <c r="EW60" s="246" t="str">
        <f>IF(ISBLANK('Post Process Calc.'!M60),"",'Post Process Calc.'!M60)</f>
        <v/>
      </c>
      <c r="EX60" s="246" t="str">
        <f>IF(ISBLANK('Post Process Calc.'!N60),"",'Post Process Calc.'!N60)</f>
        <v/>
      </c>
      <c r="EY60" s="246" t="str">
        <f>IF(ISBLANK('Post Process Calc.'!O60),"",'Post Process Calc.'!O60)</f>
        <v/>
      </c>
      <c r="EZ60" s="246" t="str">
        <f>IF(ISBLANK('Post Process Calc.'!P60),"",'Post Process Calc.'!P60)</f>
        <v/>
      </c>
      <c r="FA60" s="246" t="str">
        <f>IF(ISBLANK('Post Process Calc.'!Q60),"",'Post Process Calc.'!Q60)</f>
        <v/>
      </c>
      <c r="FB60" s="246" t="str">
        <f>IF(ISBLANK('Post Process Calc.'!R60),"",'Post Process Calc.'!R60)</f>
        <v/>
      </c>
      <c r="FC60" s="246" t="str">
        <f>IF(ISBLANK('Post Process Calc.'!S60),"",'Post Process Calc.'!S60)</f>
        <v/>
      </c>
      <c r="FD60" s="246" t="str">
        <f>IF(ISBLANK('Post Process Calc.'!T60),"",'Post Process Calc.'!T60)</f>
        <v/>
      </c>
      <c r="FE60" s="246" t="str">
        <f>IF(ISBLANK('Post Process Calc.'!U60),"",'Post Process Calc.'!U60)</f>
        <v/>
      </c>
      <c r="FF60" s="246" t="str">
        <f>IF(ISBLANK('Post Process Calc.'!V60),"",'Post Process Calc.'!V60)</f>
        <v/>
      </c>
      <c r="FG60" s="246" t="str">
        <f>IF(ISBLANK('Post Process Calc.'!W60),"",'Post Process Calc.'!W60)</f>
        <v/>
      </c>
      <c r="FH60" s="246" t="str">
        <f>IF(ISBLANK('Post Process Calc.'!X60),"",'Post Process Calc.'!X60)</f>
        <v/>
      </c>
      <c r="FI60" s="246" t="str">
        <f>IF(ISBLANK('Post Process Calc.'!Y60),"",'Post Process Calc.'!Y60)</f>
        <v/>
      </c>
      <c r="FJ60" s="246" t="str">
        <f>IF(ISBLANK('Post Process Calc.'!Z60),"",'Post Process Calc.'!Z60)</f>
        <v/>
      </c>
      <c r="FK60" s="246" t="str">
        <f>IF(ISBLANK('Post Process Calc.'!AA60),"",'Post Process Calc.'!AA60)</f>
        <v/>
      </c>
      <c r="FL60" s="246" t="str">
        <f>IF(ISBLANK('Post Process Calc.'!AB60),"",'Post Process Calc.'!AB60)</f>
        <v/>
      </c>
      <c r="FM60" s="246" t="str">
        <f>IF(ISBLANK('Post Process Calc.'!AC60),"",'Post Process Calc.'!AC60)</f>
        <v/>
      </c>
      <c r="FN60" s="246" t="str">
        <f>IF(ISBLANK('Post Process Calc.'!AD60),"",'Post Process Calc.'!AD60)</f>
        <v/>
      </c>
      <c r="FO60" s="246" t="str">
        <f>IF(ISBLANK('Post Process Calc.'!AE60),"",'Post Process Calc.'!AE60)</f>
        <v/>
      </c>
      <c r="FP60" s="246" t="str">
        <f>IF(ISBLANK('Post Process Calc.'!AF60),"",'Post Process Calc.'!AF60)</f>
        <v/>
      </c>
      <c r="FQ60" s="246" t="str">
        <f>IF(ISBLANK('Post Process Calc.'!AG60),"",'Post Process Calc.'!AG60)</f>
        <v/>
      </c>
      <c r="FR60" s="246" t="str">
        <f>IF(ISBLANK('Post Process Calc.'!AH60),"",'Post Process Calc.'!AH60)</f>
        <v/>
      </c>
      <c r="FS60" s="246" t="str">
        <f>IF(ISBLANK('Post Process Calc.'!AI60),"",'Post Process Calc.'!AI60)</f>
        <v/>
      </c>
    </row>
    <row r="61" spans="1:175" x14ac:dyDescent="0.15">
      <c r="A61" s="241" t="str">
        <f>IF('Measured Data'!B54&lt;&gt;0,'Measured Data'!$B$1,"")</f>
        <v/>
      </c>
      <c r="B61" s="241" t="str">
        <f>IF(ISBLANK('Measured Data'!A54),"",'Measured Data'!A54)</f>
        <v/>
      </c>
      <c r="C61" s="248" t="str">
        <f>IF(ISBLANK('Measured Data'!B54),"",'Measured Data'!B54)</f>
        <v/>
      </c>
      <c r="D61" s="249" t="str">
        <f>IF(ISBLANK('Measured Data'!C54),"",'Measured Data'!C54)</f>
        <v/>
      </c>
      <c r="E61" s="241" t="str">
        <f>IF(ISBLANK('Measured Data'!D54),"",'Measured Data'!D54)</f>
        <v/>
      </c>
      <c r="F61" s="241" t="str">
        <f>IF(ISBLANK('Measured Data'!E54),"",'Measured Data'!E54)</f>
        <v/>
      </c>
      <c r="G61" s="241" t="str">
        <f>IF(ISBLANK('Measured Data'!G54),"",'Measured Data'!G54)</f>
        <v/>
      </c>
      <c r="H61" s="241" t="str">
        <f>IF(ISBLANK('Measured Data'!H54),"",'Measured Data'!H54)</f>
        <v/>
      </c>
      <c r="I61" s="241" t="str">
        <f>IF(ISBLANK('Measured Data'!I54),"",'Measured Data'!I54)</f>
        <v/>
      </c>
      <c r="J61" s="241" t="str">
        <f>IF(ISBLANK('Measured Data'!J54),"",'Measured Data'!J54)</f>
        <v/>
      </c>
      <c r="K61" s="241" t="str">
        <f>IF(ISBLANK('Measured Data'!K54),"",'Measured Data'!K54)</f>
        <v/>
      </c>
      <c r="L61" s="241" t="str">
        <f>IF(ISBLANK('Measured Data'!L54),"",'Measured Data'!L54)</f>
        <v/>
      </c>
      <c r="M61" s="241" t="str">
        <f>IF(ISBLANK('Measured Data'!M54),"",'Measured Data'!M54)</f>
        <v/>
      </c>
      <c r="N61" s="241" t="str">
        <f>IF(ISBLANK('Measured Data'!N54),"",'Measured Data'!N54)</f>
        <v/>
      </c>
      <c r="O61" s="241" t="str">
        <f>IF(ISBLANK('Measured Data'!O54),"",'Measured Data'!O54)</f>
        <v/>
      </c>
      <c r="P61" s="241" t="str">
        <f>IF(ISBLANK('Measured Data'!P54),"",'Measured Data'!P54)</f>
        <v/>
      </c>
      <c r="Q61" s="241" t="str">
        <f>IF(ISBLANK('Measured Data'!Q54),"",'Measured Data'!Q54)</f>
        <v/>
      </c>
      <c r="R61" s="241" t="str">
        <f>IF(ISBLANK('Measured Data'!R54),"",'Measured Data'!R54)</f>
        <v/>
      </c>
      <c r="S61" s="241" t="str">
        <f>IF(ISBLANK('Measured Data'!S54),"",'Measured Data'!S54)</f>
        <v/>
      </c>
      <c r="T61" s="241" t="str">
        <f>IF(ISBLANK('Measured Data'!T54),"",'Measured Data'!T54)</f>
        <v/>
      </c>
      <c r="U61" s="241" t="str">
        <f>IF(ISBLANK('Measured Data'!U54),"",'Measured Data'!U54)</f>
        <v/>
      </c>
      <c r="V61" s="241" t="str">
        <f>IF(ISBLANK('Measured Data'!V54),"",'Measured Data'!V54)</f>
        <v/>
      </c>
      <c r="W61" s="241" t="str">
        <f>IF(ISBLANK('Measured Data'!W54),"",'Measured Data'!W54)</f>
        <v/>
      </c>
      <c r="X61" s="241" t="str">
        <f>IF(ISBLANK('Measured Data'!X54),"",'Measured Data'!X54)</f>
        <v/>
      </c>
      <c r="Y61" s="241" t="str">
        <f>IF(ISBLANK('Measured Data'!Y54),"",'Measured Data'!Y54)</f>
        <v/>
      </c>
      <c r="Z61" s="241" t="str">
        <f>IF(ISBLANK('Measured Data'!Z54),"",'Measured Data'!Z54)</f>
        <v/>
      </c>
      <c r="AA61" s="241" t="str">
        <f>IF(ISBLANK('Measured Data'!AA54),"",'Measured Data'!AA54)</f>
        <v/>
      </c>
      <c r="AB61" s="241" t="str">
        <f>IF(ISBLANK('Measured Data'!AB54),"",'Measured Data'!AB54)</f>
        <v/>
      </c>
      <c r="AC61" s="241" t="str">
        <f>IF(ISBLANK('Measured Data'!AC54),"",'Measured Data'!AC54)</f>
        <v/>
      </c>
      <c r="AD61" s="241" t="str">
        <f>IF(ISBLANK('Measured Data'!AD54),"",'Measured Data'!AD54)</f>
        <v/>
      </c>
      <c r="AE61" s="241" t="str">
        <f>IF(ISBLANK('Measured Data'!AE54),"",'Measured Data'!AE54)</f>
        <v/>
      </c>
      <c r="AF61" s="241" t="str">
        <f>IF(ISBLANK('Measured Data'!AF54),"",'Measured Data'!AF54)</f>
        <v/>
      </c>
      <c r="AG61" s="241" t="str">
        <f>IF(ISBLANK('Measured Data'!AG54),"",'Measured Data'!AG54)</f>
        <v/>
      </c>
      <c r="AH61" s="241" t="str">
        <f>IF(ISBLANK('Measured Data'!AH54),"",'Measured Data'!AH54)</f>
        <v/>
      </c>
      <c r="AI61" s="241" t="str">
        <f>IF(ISBLANK('Measured Data'!AI54),"",'Measured Data'!AI54)</f>
        <v/>
      </c>
      <c r="AJ61" s="241" t="str">
        <f>IF(ISBLANK('Measured Data'!AJ54),"",'Measured Data'!AJ54)</f>
        <v/>
      </c>
      <c r="AK61" s="241" t="str">
        <f>IF(ISBLANK('Measured Data'!AK54),"",'Measured Data'!AK54)</f>
        <v/>
      </c>
      <c r="AL61" s="241" t="str">
        <f>IF(ISBLANK('Measured Data'!AL54),"",'Measured Data'!AL54)</f>
        <v/>
      </c>
      <c r="AM61" s="241" t="str">
        <f>IF(ISBLANK('Measured Data'!AM54),"",'Measured Data'!AM54)</f>
        <v/>
      </c>
      <c r="AN61" s="241" t="str">
        <f>IF(ISBLANK('Measured Data'!AN54),"",'Measured Data'!AN54)</f>
        <v/>
      </c>
      <c r="AO61" s="241" t="str">
        <f>IF(ISBLANK('Measured Data'!AO54),"",'Measured Data'!AO54)</f>
        <v/>
      </c>
      <c r="AP61" s="241" t="str">
        <f>IF(ISBLANK('Measured Data'!AP54),"",'Measured Data'!AP54)</f>
        <v/>
      </c>
      <c r="AQ61" s="241" t="str">
        <f>IF(ISBLANK('Measured Data'!AQ54),"",'Measured Data'!AQ54)</f>
        <v/>
      </c>
      <c r="AR61" s="241" t="str">
        <f>IF(ISBLANK('Measured Data'!AR54),"",'Measured Data'!AR54)</f>
        <v/>
      </c>
      <c r="AS61" s="241" t="str">
        <f>IF(ISBLANK('Measured Data'!AS54),"",'Measured Data'!AS54)</f>
        <v/>
      </c>
      <c r="AT61" s="241" t="str">
        <f>IF(ISBLANK('Measured Data'!AT54),"",'Measured Data'!AT54)</f>
        <v/>
      </c>
      <c r="AU61" s="241" t="str">
        <f>IF(ISBLANK('Measured Data'!AU54),"",'Measured Data'!AU54)</f>
        <v/>
      </c>
      <c r="AV61" s="241" t="str">
        <f>IF(ISBLANK('Measured Data'!AV54),"",'Measured Data'!AV54)</f>
        <v/>
      </c>
      <c r="AW61" s="241" t="str">
        <f>IF(ISBLANK('Measured Data'!AW54),"",'Measured Data'!AW54)</f>
        <v/>
      </c>
      <c r="AX61" s="241" t="str">
        <f>IF(ISBLANK('Measured Data'!AX54),"",'Measured Data'!AX54)</f>
        <v/>
      </c>
      <c r="AY61" s="241" t="str">
        <f>IF(ISBLANK('Measured Data'!AY54),"",'Measured Data'!AY54)</f>
        <v/>
      </c>
      <c r="AZ61" s="241" t="str">
        <f>IF(ISBLANK('Measured Data'!AZ54),"",'Measured Data'!AZ54)</f>
        <v/>
      </c>
      <c r="BA61" s="241" t="str">
        <f>IF(ISBLANK('Measured Data'!BA54),"",'Measured Data'!BA54)</f>
        <v/>
      </c>
      <c r="BB61" s="241" t="str">
        <f>IF(ISBLANK('Measured Data'!BB54),"",'Measured Data'!BB54)</f>
        <v/>
      </c>
      <c r="BC61" s="241" t="str">
        <f>IF(ISBLANK('Measured Data'!BC54),"",'Measured Data'!BC54)</f>
        <v/>
      </c>
      <c r="BD61" s="241" t="str">
        <f>IF(ISBLANK('Measured Data'!BD54),"",'Measured Data'!BD54)</f>
        <v/>
      </c>
      <c r="BE61" s="241" t="str">
        <f>IF(ISBLANK('Measured Data'!BE54),"",'Measured Data'!BE54)</f>
        <v/>
      </c>
      <c r="BF61" s="241" t="str">
        <f>IF(ISBLANK('Measured Data'!BF54),"",'Measured Data'!BF54)</f>
        <v/>
      </c>
      <c r="BG61" s="241" t="str">
        <f>IF(ISBLANK('Measured Data'!BG54),"",'Measured Data'!BG54)</f>
        <v/>
      </c>
      <c r="BH61" s="241" t="str">
        <f>IF(ISBLANK('Measured Data'!BH54),"",'Measured Data'!BH54)</f>
        <v/>
      </c>
      <c r="BI61" s="241" t="str">
        <f>IF(ISBLANK('Measured Data'!BI54),"",'Measured Data'!BI54)</f>
        <v/>
      </c>
      <c r="BJ61" s="241" t="str">
        <f>IF(ISBLANK('Measured Data'!BJ54),"",'Measured Data'!BJ54)</f>
        <v/>
      </c>
      <c r="BK61" s="241" t="str">
        <f>IF(ISBLANK('Measured Data'!BK54),"",'Measured Data'!BK54)</f>
        <v/>
      </c>
      <c r="BL61" s="241" t="str">
        <f>IF(ISBLANK('Measured Data'!BL54),"",'Measured Data'!BL54)</f>
        <v/>
      </c>
      <c r="BM61" s="241" t="str">
        <f>IF(ISBLANK('Measured Data'!BM54),"",'Measured Data'!BM54)</f>
        <v/>
      </c>
      <c r="BN61" s="241" t="str">
        <f>IF(ISBLANK('In Process Calc.'!B54),"",ROUND('In Process Calc.'!B54,2))</f>
        <v/>
      </c>
      <c r="BO61" s="241" t="str">
        <f>IF(ISBLANK('In Process Calc.'!C54),"",ROUND('In Process Calc.'!C54,2))</f>
        <v/>
      </c>
      <c r="BP61" s="241" t="str">
        <f>IF(ISBLANK('In Process Calc.'!D54),"",'In Process Calc.'!D54)</f>
        <v/>
      </c>
      <c r="BQ61" s="241" t="str">
        <f>IF(ISBLANK('In Process Calc.'!E54),"",'In Process Calc.'!E54)</f>
        <v/>
      </c>
      <c r="BR61" s="241" t="str">
        <f>IF(ISBLANK('In Process Calc.'!G54),"",'In Process Calc.'!G54)</f>
        <v/>
      </c>
      <c r="BS61" s="241" t="str">
        <f>IF(ISBLANK('In Process Calc.'!I54),"",'In Process Calc.'!I54)</f>
        <v/>
      </c>
      <c r="BT61" s="241" t="str">
        <f>IF(ISBLANK('In Process Calc.'!J54),"",'In Process Calc.'!J54)</f>
        <v/>
      </c>
      <c r="BU61" s="241" t="str">
        <f>IF(ISBLANK('In Process Calc.'!K54),"",'In Process Calc.'!K54)</f>
        <v/>
      </c>
      <c r="BV61" s="246" t="str">
        <f>IF(ISBLANK('In Process Calc.'!L54),"",'In Process Calc.'!L54)</f>
        <v/>
      </c>
      <c r="BW61" s="246" t="str">
        <f>IF(ISBLANK('In Process Calc.'!M54),"",'In Process Calc.'!M54)</f>
        <v/>
      </c>
      <c r="BX61" s="246" t="str">
        <f>IF(ISBLANK('In Process Calc.'!N54),"",'In Process Calc.'!N54)</f>
        <v/>
      </c>
      <c r="BY61" s="246" t="str">
        <f>IF(ISBLANK('In Process Calc.'!O54),"",'In Process Calc.'!O54)</f>
        <v/>
      </c>
      <c r="BZ61" s="246" t="str">
        <f>IF(ISBLANK('In Process Calc.'!P54),"",'In Process Calc.'!P54)</f>
        <v/>
      </c>
      <c r="CA61" s="246" t="str">
        <f>IF(ISBLANK('In Process Calc.'!Q54),"",'In Process Calc.'!Q54)</f>
        <v/>
      </c>
      <c r="CB61" s="246" t="str">
        <f>IF(ISBLANK('In Process Calc.'!R54),"",'In Process Calc.'!R54)</f>
        <v/>
      </c>
      <c r="CC61" s="246" t="str">
        <f>IF(ISBLANK('In Process Calc.'!S54),"",'In Process Calc.'!S54)</f>
        <v/>
      </c>
      <c r="CD61" s="246" t="str">
        <f>IF(ISBLANK('In Process Calc.'!T54),"",'In Process Calc.'!T54)</f>
        <v/>
      </c>
      <c r="CE61" s="246" t="str">
        <f>IF(ISBLANK('In Process Calc.'!U54),"",'In Process Calc.'!U54)</f>
        <v/>
      </c>
      <c r="CF61" s="246" t="str">
        <f>IF(ISBLANK('In Process Calc.'!V54),"",'In Process Calc.'!V54)</f>
        <v/>
      </c>
      <c r="CG61" s="246" t="str">
        <f>IF(ISBLANK('In Process Calc.'!W54),"",'In Process Calc.'!W54)</f>
        <v/>
      </c>
      <c r="CH61" s="246" t="str">
        <f>IF(ISBLANK('In Process Calc.'!X54),"",'In Process Calc.'!X54)</f>
        <v/>
      </c>
      <c r="CI61" s="246" t="str">
        <f>IF(ISBLANK('In Process Calc.'!Y54),"",'In Process Calc.'!Y54)</f>
        <v/>
      </c>
      <c r="CJ61" s="246" t="str">
        <f>IF(ISBLANK('In Process Calc.'!Z54),"",'In Process Calc.'!Z54)</f>
        <v/>
      </c>
      <c r="CK61" s="246" t="str">
        <f>IF(ISBLANK('In Process Calc.'!AA54),"",'In Process Calc.'!AA54)</f>
        <v/>
      </c>
      <c r="CL61" s="246" t="str">
        <f>IF(ISBLANK('In Process Calc.'!AB54),"",'In Process Calc.'!AB54)</f>
        <v/>
      </c>
      <c r="CM61" s="246" t="str">
        <f>IF(ISBLANK('In Process Calc.'!AC54),"",'In Process Calc.'!AC54)</f>
        <v/>
      </c>
      <c r="CN61" s="246" t="str">
        <f>IF(ISBLANK('In Process Calc.'!AD54),"",'In Process Calc.'!AD54)</f>
        <v/>
      </c>
      <c r="CO61" s="246" t="str">
        <f>IF(ISBLANK('In Process Calc.'!AE54),"",'In Process Calc.'!AE54)</f>
        <v/>
      </c>
      <c r="CP61" s="246" t="str">
        <f>IF(ISBLANK('In Process Calc.'!AF54),"",'In Process Calc.'!AF54)</f>
        <v/>
      </c>
      <c r="CQ61" s="246" t="str">
        <f>IF(ISBLANK('In Process Calc.'!AG54),"",'In Process Calc.'!AG54)</f>
        <v/>
      </c>
      <c r="CR61" s="246" t="str">
        <f>IF(ISBLANK('In Process Calc.'!AH54),"",'In Process Calc.'!AH54)</f>
        <v/>
      </c>
      <c r="CS61" s="246" t="str">
        <f>IF(ISBLANK('In Process Calc.'!AI54),"",'In Process Calc.'!AI54)</f>
        <v/>
      </c>
      <c r="CT61" s="246" t="str">
        <f>IF(ISBLANK('In Process Calc.'!AJ54),"",'In Process Calc.'!AJ54)</f>
        <v/>
      </c>
      <c r="CU61" s="246" t="str">
        <f>IF(ISBLANK('In Process Calc.'!AK54),"",'In Process Calc.'!AK54)</f>
        <v/>
      </c>
      <c r="CV61" s="246" t="str">
        <f>IF(ISBLANK('In Process Calc.'!AL54),"",'In Process Calc.'!AL54)</f>
        <v/>
      </c>
      <c r="CW61" s="246" t="str">
        <f>IF(ISBLANK('In Process Calc.'!AM54),"",'In Process Calc.'!AM54)</f>
        <v/>
      </c>
      <c r="CX61" s="246" t="str">
        <f>IF(ISBLANK('In Process Calc.'!AN54),"",'In Process Calc.'!AN54)</f>
        <v/>
      </c>
      <c r="CY61" s="246" t="str">
        <f>IF(ISBLANK('In Process Calc.'!AO54),"",'In Process Calc.'!AO54)</f>
        <v/>
      </c>
      <c r="CZ61" s="246" t="str">
        <f>IF(ISBLANK('In Process Calc.'!AP54),"",'In Process Calc.'!AP54)</f>
        <v/>
      </c>
      <c r="DA61" s="246" t="str">
        <f>IF(ISBLANK('In Process Calc.'!AQ54),"",'In Process Calc.'!AQ54)</f>
        <v/>
      </c>
      <c r="DB61" s="246" t="str">
        <f>IF(ISBLANK('In Process Calc.'!AR54),"",'In Process Calc.'!AR54)</f>
        <v/>
      </c>
      <c r="DC61" s="246" t="str">
        <f>IF(ISBLANK('In Process Calc.'!AS54),"",'In Process Calc.'!AS54)</f>
        <v/>
      </c>
      <c r="DD61" s="246" t="str">
        <f>IF(ISBLANK('In Process Calc.'!AT54),"",'In Process Calc.'!AT54)</f>
        <v/>
      </c>
      <c r="DE61" s="246" t="str">
        <f>IF(ISBLANK('In Process Calc.'!AU54),"",'In Process Calc.'!AU54)</f>
        <v/>
      </c>
      <c r="DF61" s="246" t="str">
        <f>IF(ISBLANK('In Process Calc.'!AV54),"",'In Process Calc.'!AV54)</f>
        <v/>
      </c>
      <c r="DG61" s="246" t="str">
        <f>IF(ISBLANK('In Process Calc.'!AW54),"",'In Process Calc.'!AW54)</f>
        <v/>
      </c>
      <c r="DH61" s="246" t="str">
        <f>IF(ISBLANK('In Process Calc.'!AX54),"",'In Process Calc.'!AX54)</f>
        <v/>
      </c>
      <c r="DI61" s="246" t="str">
        <f>IF(ISBLANK('In Process Calc.'!AY54),"",'In Process Calc.'!AY54)</f>
        <v/>
      </c>
      <c r="DJ61" s="246" t="str">
        <f>IF(ISBLANK('In Process Calc.'!AZ54),"",'In Process Calc.'!AZ54)</f>
        <v/>
      </c>
      <c r="DK61" s="246" t="str">
        <f>IF(ISBLANK('In Process Calc.'!BA54),"",'In Process Calc.'!BA54)</f>
        <v/>
      </c>
      <c r="DL61" s="246" t="str">
        <f>IF(ISBLANK('In Process Calc.'!BB54),"",'In Process Calc.'!BB54)</f>
        <v/>
      </c>
      <c r="DM61" s="246" t="str">
        <f>IF(ISBLANK('In Process Calc.'!BC54),"",'In Process Calc.'!BC54)</f>
        <v/>
      </c>
      <c r="DN61" s="246" t="str">
        <f>IF(ISBLANK('In Process Calc.'!BD54),"",'In Process Calc.'!BD54)</f>
        <v/>
      </c>
      <c r="DO61" s="246" t="str">
        <f>IF(ISBLANK('In Process Calc.'!BE54),"",'In Process Calc.'!BE54)</f>
        <v/>
      </c>
      <c r="DP61" s="246" t="str">
        <f>IF(ISBLANK('In Process Calc.'!BF54),"",'In Process Calc.'!BF54)</f>
        <v/>
      </c>
      <c r="DQ61" s="246" t="str">
        <f>IF(ISBLANK('In Process Calc.'!BG54),"",'In Process Calc.'!BG54)</f>
        <v/>
      </c>
      <c r="DR61" s="246" t="str">
        <f>IF(ISBLANK('In Process Calc.'!BH54),"",'In Process Calc.'!BH54)</f>
        <v/>
      </c>
      <c r="DS61" s="246" t="str">
        <f>IF(ISBLANK('In Process Calc.'!BI54),"",'In Process Calc.'!BI54)</f>
        <v/>
      </c>
      <c r="DT61" s="246" t="str">
        <f>IF(ISBLANK('In Process Calc.'!BJ54),"",'In Process Calc.'!BJ54)</f>
        <v/>
      </c>
      <c r="DU61" s="246" t="str">
        <f>IF(ISBLANK('In Process Calc.'!BK54),"",'In Process Calc.'!BK54)</f>
        <v/>
      </c>
      <c r="DV61" s="246" t="str">
        <f>IF(ISBLANK('In Process Calc.'!BL54),"",'In Process Calc.'!BL54)</f>
        <v/>
      </c>
      <c r="DW61" s="246" t="str">
        <f>IF(ISBLANK('In Process Calc.'!BM54),"",'In Process Calc.'!BM54)</f>
        <v/>
      </c>
      <c r="DX61" s="246" t="str">
        <f>IF(ISBLANK('In Process Calc.'!BN54),"",'In Process Calc.'!BN54)</f>
        <v/>
      </c>
      <c r="DY61" s="246" t="str">
        <f>IF(ISBLANK('In Process Calc.'!BO54),"",'In Process Calc.'!BO54)</f>
        <v/>
      </c>
      <c r="DZ61" s="246" t="str">
        <f>IF(ISBLANK('In Process Calc.'!BP54),"",'In Process Calc.'!BP54)</f>
        <v/>
      </c>
      <c r="EA61" s="246" t="str">
        <f>IF(ISBLANK('In Process Calc.'!BQ54),"",'In Process Calc.'!BQ54)</f>
        <v/>
      </c>
      <c r="EB61" s="246" t="str">
        <f>IF(ISBLANK('In Process Calc.'!BR54),"",'In Process Calc.'!BR54)</f>
        <v/>
      </c>
      <c r="EC61" s="246" t="str">
        <f>IF(ISBLANK('In Process Calc.'!BS54),"",'In Process Calc.'!BS54)</f>
        <v/>
      </c>
      <c r="ED61" s="246" t="str">
        <f>IF(ISBLANK('In Process Calc.'!BT54),"",'In Process Calc.'!BT54)</f>
        <v/>
      </c>
      <c r="EE61" s="246" t="str">
        <f>IF(ISBLANK('In Process Calc.'!BU54),"",'In Process Calc.'!BU54)</f>
        <v/>
      </c>
      <c r="EF61" s="246" t="str">
        <f>IF(ISBLANK('In Process Calc.'!BV54),"",'In Process Calc.'!BV54)</f>
        <v/>
      </c>
      <c r="EG61" s="246" t="str">
        <f>IF(ISBLANK('In Process Calc.'!BW54),"",'In Process Calc.'!BW54)</f>
        <v/>
      </c>
      <c r="EH61" s="246" t="str">
        <f>IF(ISBLANK('In Process Calc.'!BX54),"",'In Process Calc.'!BX54)</f>
        <v/>
      </c>
      <c r="EI61" s="246" t="str">
        <f>IF(ISBLANK('In Process Calc.'!BY54),"",'In Process Calc.'!BY54)</f>
        <v/>
      </c>
      <c r="EJ61" s="246" t="str">
        <f>IF(ISBLANK('In Process Calc.'!BZ54),"",'In Process Calc.'!BZ54)</f>
        <v/>
      </c>
      <c r="EK61" s="246" t="str">
        <f>IF(ISBLANK('Post Process Calc.'!A61),"",'Post Process Calc.'!A61)</f>
        <v/>
      </c>
      <c r="EL61" s="246" t="str">
        <f>IF(ISBLANK('Post Process Calc.'!B61),"",'Post Process Calc.'!B61)</f>
        <v/>
      </c>
      <c r="EM61" s="246" t="str">
        <f>IF(ISBLANK('Post Process Calc.'!C61),"",'Post Process Calc.'!C61)</f>
        <v/>
      </c>
      <c r="EN61" s="246" t="str">
        <f>IF(ISBLANK('Post Process Calc.'!D61),"",'Post Process Calc.'!D61)</f>
        <v/>
      </c>
      <c r="EO61" s="246" t="str">
        <f>IF(ISBLANK('Post Process Calc.'!E61),"",'Post Process Calc.'!E61)</f>
        <v/>
      </c>
      <c r="EP61" s="246" t="str">
        <f>IF(ISBLANK('Post Process Calc.'!F61),"",'Post Process Calc.'!F61)</f>
        <v/>
      </c>
      <c r="EQ61" s="246" t="str">
        <f>IF(ISBLANK('Post Process Calc.'!G61),"",'Post Process Calc.'!G61)</f>
        <v/>
      </c>
      <c r="ER61" s="246" t="str">
        <f>IF(ISBLANK('Post Process Calc.'!H61),"",'Post Process Calc.'!H61)</f>
        <v/>
      </c>
      <c r="ES61" s="246" t="str">
        <f>IF(ISBLANK('Post Process Calc.'!I61),"",'Post Process Calc.'!I61)</f>
        <v/>
      </c>
      <c r="ET61" s="246" t="str">
        <f>IF(ISBLANK('Post Process Calc.'!J61),"",'Post Process Calc.'!J61)</f>
        <v/>
      </c>
      <c r="EU61" s="246" t="str">
        <f>IF(ISBLANK('Post Process Calc.'!K61),"",'Post Process Calc.'!K61)</f>
        <v/>
      </c>
      <c r="EV61" s="246" t="str">
        <f>IF(ISBLANK('Post Process Calc.'!L61),"",'Post Process Calc.'!L61)</f>
        <v/>
      </c>
      <c r="EW61" s="246" t="str">
        <f>IF(ISBLANK('Post Process Calc.'!M61),"",'Post Process Calc.'!M61)</f>
        <v/>
      </c>
      <c r="EX61" s="246" t="str">
        <f>IF(ISBLANK('Post Process Calc.'!N61),"",'Post Process Calc.'!N61)</f>
        <v/>
      </c>
      <c r="EY61" s="246" t="str">
        <f>IF(ISBLANK('Post Process Calc.'!O61),"",'Post Process Calc.'!O61)</f>
        <v/>
      </c>
      <c r="EZ61" s="246" t="str">
        <f>IF(ISBLANK('Post Process Calc.'!P61),"",'Post Process Calc.'!P61)</f>
        <v/>
      </c>
      <c r="FA61" s="246" t="str">
        <f>IF(ISBLANK('Post Process Calc.'!Q61),"",'Post Process Calc.'!Q61)</f>
        <v/>
      </c>
      <c r="FB61" s="246" t="str">
        <f>IF(ISBLANK('Post Process Calc.'!R61),"",'Post Process Calc.'!R61)</f>
        <v/>
      </c>
      <c r="FC61" s="246" t="str">
        <f>IF(ISBLANK('Post Process Calc.'!S61),"",'Post Process Calc.'!S61)</f>
        <v/>
      </c>
      <c r="FD61" s="246" t="str">
        <f>IF(ISBLANK('Post Process Calc.'!T61),"",'Post Process Calc.'!T61)</f>
        <v/>
      </c>
      <c r="FE61" s="246" t="str">
        <f>IF(ISBLANK('Post Process Calc.'!U61),"",'Post Process Calc.'!U61)</f>
        <v/>
      </c>
      <c r="FF61" s="246" t="str">
        <f>IF(ISBLANK('Post Process Calc.'!V61),"",'Post Process Calc.'!V61)</f>
        <v/>
      </c>
      <c r="FG61" s="246" t="str">
        <f>IF(ISBLANK('Post Process Calc.'!W61),"",'Post Process Calc.'!W61)</f>
        <v/>
      </c>
      <c r="FH61" s="246" t="str">
        <f>IF(ISBLANK('Post Process Calc.'!X61),"",'Post Process Calc.'!X61)</f>
        <v/>
      </c>
      <c r="FI61" s="246" t="str">
        <f>IF(ISBLANK('Post Process Calc.'!Y61),"",'Post Process Calc.'!Y61)</f>
        <v/>
      </c>
      <c r="FJ61" s="246" t="str">
        <f>IF(ISBLANK('Post Process Calc.'!Z61),"",'Post Process Calc.'!Z61)</f>
        <v/>
      </c>
      <c r="FK61" s="246" t="str">
        <f>IF(ISBLANK('Post Process Calc.'!AA61),"",'Post Process Calc.'!AA61)</f>
        <v/>
      </c>
      <c r="FL61" s="246" t="str">
        <f>IF(ISBLANK('Post Process Calc.'!AB61),"",'Post Process Calc.'!AB61)</f>
        <v/>
      </c>
      <c r="FM61" s="246" t="str">
        <f>IF(ISBLANK('Post Process Calc.'!AC61),"",'Post Process Calc.'!AC61)</f>
        <v/>
      </c>
      <c r="FN61" s="246" t="str">
        <f>IF(ISBLANK('Post Process Calc.'!AD61),"",'Post Process Calc.'!AD61)</f>
        <v/>
      </c>
      <c r="FO61" s="246" t="str">
        <f>IF(ISBLANK('Post Process Calc.'!AE61),"",'Post Process Calc.'!AE61)</f>
        <v/>
      </c>
      <c r="FP61" s="246" t="str">
        <f>IF(ISBLANK('Post Process Calc.'!AF61),"",'Post Process Calc.'!AF61)</f>
        <v/>
      </c>
      <c r="FQ61" s="246" t="str">
        <f>IF(ISBLANK('Post Process Calc.'!AG61),"",'Post Process Calc.'!AG61)</f>
        <v/>
      </c>
      <c r="FR61" s="246" t="str">
        <f>IF(ISBLANK('Post Process Calc.'!AH61),"",'Post Process Calc.'!AH61)</f>
        <v/>
      </c>
      <c r="FS61" s="246" t="str">
        <f>IF(ISBLANK('Post Process Calc.'!AI61),"",'Post Process Calc.'!AI61)</f>
        <v/>
      </c>
    </row>
    <row r="62" spans="1:175" x14ac:dyDescent="0.15">
      <c r="A62" s="241" t="str">
        <f>IF('Measured Data'!B55&lt;&gt;0,'Measured Data'!$B$1,"")</f>
        <v/>
      </c>
      <c r="B62" s="241" t="str">
        <f>IF(ISBLANK('Measured Data'!A55),"",'Measured Data'!A55)</f>
        <v/>
      </c>
      <c r="C62" s="248" t="str">
        <f>IF(ISBLANK('Measured Data'!B55),"",'Measured Data'!B55)</f>
        <v/>
      </c>
      <c r="D62" s="249" t="str">
        <f>IF(ISBLANK('Measured Data'!C55),"",'Measured Data'!C55)</f>
        <v/>
      </c>
      <c r="E62" s="241" t="str">
        <f>IF(ISBLANK('Measured Data'!D55),"",'Measured Data'!D55)</f>
        <v/>
      </c>
      <c r="F62" s="241" t="str">
        <f>IF(ISBLANK('Measured Data'!E55),"",'Measured Data'!E55)</f>
        <v/>
      </c>
      <c r="G62" s="241" t="str">
        <f>IF(ISBLANK('Measured Data'!G55),"",'Measured Data'!G55)</f>
        <v/>
      </c>
      <c r="H62" s="241" t="str">
        <f>IF(ISBLANK('Measured Data'!H55),"",'Measured Data'!H55)</f>
        <v/>
      </c>
      <c r="I62" s="241" t="str">
        <f>IF(ISBLANK('Measured Data'!I55),"",'Measured Data'!I55)</f>
        <v/>
      </c>
      <c r="J62" s="241" t="str">
        <f>IF(ISBLANK('Measured Data'!J55),"",'Measured Data'!J55)</f>
        <v/>
      </c>
      <c r="K62" s="241" t="str">
        <f>IF(ISBLANK('Measured Data'!K55),"",'Measured Data'!K55)</f>
        <v/>
      </c>
      <c r="L62" s="241" t="str">
        <f>IF(ISBLANK('Measured Data'!L55),"",'Measured Data'!L55)</f>
        <v/>
      </c>
      <c r="M62" s="241" t="str">
        <f>IF(ISBLANK('Measured Data'!M55),"",'Measured Data'!M55)</f>
        <v/>
      </c>
      <c r="N62" s="241" t="str">
        <f>IF(ISBLANK('Measured Data'!N55),"",'Measured Data'!N55)</f>
        <v/>
      </c>
      <c r="O62" s="241" t="str">
        <f>IF(ISBLANK('Measured Data'!O55),"",'Measured Data'!O55)</f>
        <v/>
      </c>
      <c r="P62" s="241" t="str">
        <f>IF(ISBLANK('Measured Data'!P55),"",'Measured Data'!P55)</f>
        <v/>
      </c>
      <c r="Q62" s="241" t="str">
        <f>IF(ISBLANK('Measured Data'!Q55),"",'Measured Data'!Q55)</f>
        <v/>
      </c>
      <c r="R62" s="241" t="str">
        <f>IF(ISBLANK('Measured Data'!R55),"",'Measured Data'!R55)</f>
        <v/>
      </c>
      <c r="S62" s="241" t="str">
        <f>IF(ISBLANK('Measured Data'!S55),"",'Measured Data'!S55)</f>
        <v/>
      </c>
      <c r="T62" s="241" t="str">
        <f>IF(ISBLANK('Measured Data'!T55),"",'Measured Data'!T55)</f>
        <v/>
      </c>
      <c r="U62" s="241" t="str">
        <f>IF(ISBLANK('Measured Data'!U55),"",'Measured Data'!U55)</f>
        <v/>
      </c>
      <c r="V62" s="241" t="str">
        <f>IF(ISBLANK('Measured Data'!V55),"",'Measured Data'!V55)</f>
        <v/>
      </c>
      <c r="W62" s="241" t="str">
        <f>IF(ISBLANK('Measured Data'!W55),"",'Measured Data'!W55)</f>
        <v/>
      </c>
      <c r="X62" s="241" t="str">
        <f>IF(ISBLANK('Measured Data'!X55),"",'Measured Data'!X55)</f>
        <v/>
      </c>
      <c r="Y62" s="241" t="str">
        <f>IF(ISBLANK('Measured Data'!Y55),"",'Measured Data'!Y55)</f>
        <v/>
      </c>
      <c r="Z62" s="241" t="str">
        <f>IF(ISBLANK('Measured Data'!Z55),"",'Measured Data'!Z55)</f>
        <v/>
      </c>
      <c r="AA62" s="241" t="str">
        <f>IF(ISBLANK('Measured Data'!AA55),"",'Measured Data'!AA55)</f>
        <v/>
      </c>
      <c r="AB62" s="241" t="str">
        <f>IF(ISBLANK('Measured Data'!AB55),"",'Measured Data'!AB55)</f>
        <v/>
      </c>
      <c r="AC62" s="241" t="str">
        <f>IF(ISBLANK('Measured Data'!AC55),"",'Measured Data'!AC55)</f>
        <v/>
      </c>
      <c r="AD62" s="241" t="str">
        <f>IF(ISBLANK('Measured Data'!AD55),"",'Measured Data'!AD55)</f>
        <v/>
      </c>
      <c r="AE62" s="241" t="str">
        <f>IF(ISBLANK('Measured Data'!AE55),"",'Measured Data'!AE55)</f>
        <v/>
      </c>
      <c r="AF62" s="241" t="str">
        <f>IF(ISBLANK('Measured Data'!AF55),"",'Measured Data'!AF55)</f>
        <v/>
      </c>
      <c r="AG62" s="241" t="str">
        <f>IF(ISBLANK('Measured Data'!AG55),"",'Measured Data'!AG55)</f>
        <v/>
      </c>
      <c r="AH62" s="241" t="str">
        <f>IF(ISBLANK('Measured Data'!AH55),"",'Measured Data'!AH55)</f>
        <v/>
      </c>
      <c r="AI62" s="241" t="str">
        <f>IF(ISBLANK('Measured Data'!AI55),"",'Measured Data'!AI55)</f>
        <v/>
      </c>
      <c r="AJ62" s="241" t="str">
        <f>IF(ISBLANK('Measured Data'!AJ55),"",'Measured Data'!AJ55)</f>
        <v/>
      </c>
      <c r="AK62" s="241" t="str">
        <f>IF(ISBLANK('Measured Data'!AK55),"",'Measured Data'!AK55)</f>
        <v/>
      </c>
      <c r="AL62" s="241" t="str">
        <f>IF(ISBLANK('Measured Data'!AL55),"",'Measured Data'!AL55)</f>
        <v/>
      </c>
      <c r="AM62" s="241" t="str">
        <f>IF(ISBLANK('Measured Data'!AM55),"",'Measured Data'!AM55)</f>
        <v/>
      </c>
      <c r="AN62" s="241" t="str">
        <f>IF(ISBLANK('Measured Data'!AN55),"",'Measured Data'!AN55)</f>
        <v/>
      </c>
      <c r="AO62" s="241" t="str">
        <f>IF(ISBLANK('Measured Data'!AO55),"",'Measured Data'!AO55)</f>
        <v/>
      </c>
      <c r="AP62" s="241" t="str">
        <f>IF(ISBLANK('Measured Data'!AP55),"",'Measured Data'!AP55)</f>
        <v/>
      </c>
      <c r="AQ62" s="241" t="str">
        <f>IF(ISBLANK('Measured Data'!AQ55),"",'Measured Data'!AQ55)</f>
        <v/>
      </c>
      <c r="AR62" s="241" t="str">
        <f>IF(ISBLANK('Measured Data'!AR55),"",'Measured Data'!AR55)</f>
        <v/>
      </c>
      <c r="AS62" s="241" t="str">
        <f>IF(ISBLANK('Measured Data'!AS55),"",'Measured Data'!AS55)</f>
        <v/>
      </c>
      <c r="AT62" s="241" t="str">
        <f>IF(ISBLANK('Measured Data'!AT55),"",'Measured Data'!AT55)</f>
        <v/>
      </c>
      <c r="AU62" s="241" t="str">
        <f>IF(ISBLANK('Measured Data'!AU55),"",'Measured Data'!AU55)</f>
        <v/>
      </c>
      <c r="AV62" s="241" t="str">
        <f>IF(ISBLANK('Measured Data'!AV55),"",'Measured Data'!AV55)</f>
        <v/>
      </c>
      <c r="AW62" s="241" t="str">
        <f>IF(ISBLANK('Measured Data'!AW55),"",'Measured Data'!AW55)</f>
        <v/>
      </c>
      <c r="AX62" s="241" t="str">
        <f>IF(ISBLANK('Measured Data'!AX55),"",'Measured Data'!AX55)</f>
        <v/>
      </c>
      <c r="AY62" s="241" t="str">
        <f>IF(ISBLANK('Measured Data'!AY55),"",'Measured Data'!AY55)</f>
        <v/>
      </c>
      <c r="AZ62" s="241" t="str">
        <f>IF(ISBLANK('Measured Data'!AZ55),"",'Measured Data'!AZ55)</f>
        <v/>
      </c>
      <c r="BA62" s="241" t="str">
        <f>IF(ISBLANK('Measured Data'!BA55),"",'Measured Data'!BA55)</f>
        <v/>
      </c>
      <c r="BB62" s="241" t="str">
        <f>IF(ISBLANK('Measured Data'!BB55),"",'Measured Data'!BB55)</f>
        <v/>
      </c>
      <c r="BC62" s="241" t="str">
        <f>IF(ISBLANK('Measured Data'!BC55),"",'Measured Data'!BC55)</f>
        <v/>
      </c>
      <c r="BD62" s="241" t="str">
        <f>IF(ISBLANK('Measured Data'!BD55),"",'Measured Data'!BD55)</f>
        <v/>
      </c>
      <c r="BE62" s="241" t="str">
        <f>IF(ISBLANK('Measured Data'!BE55),"",'Measured Data'!BE55)</f>
        <v/>
      </c>
      <c r="BF62" s="241" t="str">
        <f>IF(ISBLANK('Measured Data'!BF55),"",'Measured Data'!BF55)</f>
        <v/>
      </c>
      <c r="BG62" s="241" t="str">
        <f>IF(ISBLANK('Measured Data'!BG55),"",'Measured Data'!BG55)</f>
        <v/>
      </c>
      <c r="BH62" s="241" t="str">
        <f>IF(ISBLANK('Measured Data'!BH55),"",'Measured Data'!BH55)</f>
        <v/>
      </c>
      <c r="BI62" s="241" t="str">
        <f>IF(ISBLANK('Measured Data'!BI55),"",'Measured Data'!BI55)</f>
        <v/>
      </c>
      <c r="BJ62" s="241" t="str">
        <f>IF(ISBLANK('Measured Data'!BJ55),"",'Measured Data'!BJ55)</f>
        <v/>
      </c>
      <c r="BK62" s="241" t="str">
        <f>IF(ISBLANK('Measured Data'!BK55),"",'Measured Data'!BK55)</f>
        <v/>
      </c>
      <c r="BL62" s="241" t="str">
        <f>IF(ISBLANK('Measured Data'!BL55),"",'Measured Data'!BL55)</f>
        <v/>
      </c>
      <c r="BM62" s="241" t="str">
        <f>IF(ISBLANK('Measured Data'!BM55),"",'Measured Data'!BM55)</f>
        <v/>
      </c>
      <c r="BN62" s="241" t="str">
        <f>IF(ISBLANK('In Process Calc.'!B55),"",ROUND('In Process Calc.'!B55,2))</f>
        <v/>
      </c>
      <c r="BO62" s="241" t="str">
        <f>IF(ISBLANK('In Process Calc.'!C55),"",ROUND('In Process Calc.'!C55,2))</f>
        <v/>
      </c>
      <c r="BP62" s="241" t="str">
        <f>IF(ISBLANK('In Process Calc.'!D55),"",'In Process Calc.'!D55)</f>
        <v/>
      </c>
      <c r="BQ62" s="241" t="str">
        <f>IF(ISBLANK('In Process Calc.'!E55),"",'In Process Calc.'!E55)</f>
        <v/>
      </c>
      <c r="BR62" s="241" t="str">
        <f>IF(ISBLANK('In Process Calc.'!G55),"",'In Process Calc.'!G55)</f>
        <v/>
      </c>
      <c r="BS62" s="241" t="str">
        <f>IF(ISBLANK('In Process Calc.'!I55),"",'In Process Calc.'!I55)</f>
        <v/>
      </c>
      <c r="BT62" s="241" t="str">
        <f>IF(ISBLANK('In Process Calc.'!J55),"",'In Process Calc.'!J55)</f>
        <v/>
      </c>
      <c r="BU62" s="241" t="str">
        <f>IF(ISBLANK('In Process Calc.'!K55),"",'In Process Calc.'!K55)</f>
        <v/>
      </c>
      <c r="BV62" s="246" t="str">
        <f>IF(ISBLANK('In Process Calc.'!L55),"",'In Process Calc.'!L55)</f>
        <v/>
      </c>
      <c r="BW62" s="246" t="str">
        <f>IF(ISBLANK('In Process Calc.'!M55),"",'In Process Calc.'!M55)</f>
        <v/>
      </c>
      <c r="BX62" s="246" t="str">
        <f>IF(ISBLANK('In Process Calc.'!N55),"",'In Process Calc.'!N55)</f>
        <v/>
      </c>
      <c r="BY62" s="246" t="str">
        <f>IF(ISBLANK('In Process Calc.'!O55),"",'In Process Calc.'!O55)</f>
        <v/>
      </c>
      <c r="BZ62" s="246" t="str">
        <f>IF(ISBLANK('In Process Calc.'!P55),"",'In Process Calc.'!P55)</f>
        <v/>
      </c>
      <c r="CA62" s="246" t="str">
        <f>IF(ISBLANK('In Process Calc.'!Q55),"",'In Process Calc.'!Q55)</f>
        <v/>
      </c>
      <c r="CB62" s="246" t="str">
        <f>IF(ISBLANK('In Process Calc.'!R55),"",'In Process Calc.'!R55)</f>
        <v/>
      </c>
      <c r="CC62" s="246" t="str">
        <f>IF(ISBLANK('In Process Calc.'!S55),"",'In Process Calc.'!S55)</f>
        <v/>
      </c>
      <c r="CD62" s="246" t="str">
        <f>IF(ISBLANK('In Process Calc.'!T55),"",'In Process Calc.'!T55)</f>
        <v/>
      </c>
      <c r="CE62" s="246" t="str">
        <f>IF(ISBLANK('In Process Calc.'!U55),"",'In Process Calc.'!U55)</f>
        <v/>
      </c>
      <c r="CF62" s="246" t="str">
        <f>IF(ISBLANK('In Process Calc.'!V55),"",'In Process Calc.'!V55)</f>
        <v/>
      </c>
      <c r="CG62" s="246" t="str">
        <f>IF(ISBLANK('In Process Calc.'!W55),"",'In Process Calc.'!W55)</f>
        <v/>
      </c>
      <c r="CH62" s="246" t="str">
        <f>IF(ISBLANK('In Process Calc.'!X55),"",'In Process Calc.'!X55)</f>
        <v/>
      </c>
      <c r="CI62" s="246" t="str">
        <f>IF(ISBLANK('In Process Calc.'!Y55),"",'In Process Calc.'!Y55)</f>
        <v/>
      </c>
      <c r="CJ62" s="246" t="str">
        <f>IF(ISBLANK('In Process Calc.'!Z55),"",'In Process Calc.'!Z55)</f>
        <v/>
      </c>
      <c r="CK62" s="246" t="str">
        <f>IF(ISBLANK('In Process Calc.'!AA55),"",'In Process Calc.'!AA55)</f>
        <v/>
      </c>
      <c r="CL62" s="246" t="str">
        <f>IF(ISBLANK('In Process Calc.'!AB55),"",'In Process Calc.'!AB55)</f>
        <v/>
      </c>
      <c r="CM62" s="246" t="str">
        <f>IF(ISBLANK('In Process Calc.'!AC55),"",'In Process Calc.'!AC55)</f>
        <v/>
      </c>
      <c r="CN62" s="246" t="str">
        <f>IF(ISBLANK('In Process Calc.'!AD55),"",'In Process Calc.'!AD55)</f>
        <v/>
      </c>
      <c r="CO62" s="246" t="str">
        <f>IF(ISBLANK('In Process Calc.'!AE55),"",'In Process Calc.'!AE55)</f>
        <v/>
      </c>
      <c r="CP62" s="246" t="str">
        <f>IF(ISBLANK('In Process Calc.'!AF55),"",'In Process Calc.'!AF55)</f>
        <v/>
      </c>
      <c r="CQ62" s="246" t="str">
        <f>IF(ISBLANK('In Process Calc.'!AG55),"",'In Process Calc.'!AG55)</f>
        <v/>
      </c>
      <c r="CR62" s="246" t="str">
        <f>IF(ISBLANK('In Process Calc.'!AH55),"",'In Process Calc.'!AH55)</f>
        <v/>
      </c>
      <c r="CS62" s="246" t="str">
        <f>IF(ISBLANK('In Process Calc.'!AI55),"",'In Process Calc.'!AI55)</f>
        <v/>
      </c>
      <c r="CT62" s="246" t="str">
        <f>IF(ISBLANK('In Process Calc.'!AJ55),"",'In Process Calc.'!AJ55)</f>
        <v/>
      </c>
      <c r="CU62" s="246" t="str">
        <f>IF(ISBLANK('In Process Calc.'!AK55),"",'In Process Calc.'!AK55)</f>
        <v/>
      </c>
      <c r="CV62" s="246" t="str">
        <f>IF(ISBLANK('In Process Calc.'!AL55),"",'In Process Calc.'!AL55)</f>
        <v/>
      </c>
      <c r="CW62" s="246" t="str">
        <f>IF(ISBLANK('In Process Calc.'!AM55),"",'In Process Calc.'!AM55)</f>
        <v/>
      </c>
      <c r="CX62" s="246" t="str">
        <f>IF(ISBLANK('In Process Calc.'!AN55),"",'In Process Calc.'!AN55)</f>
        <v/>
      </c>
      <c r="CY62" s="246" t="str">
        <f>IF(ISBLANK('In Process Calc.'!AO55),"",'In Process Calc.'!AO55)</f>
        <v/>
      </c>
      <c r="CZ62" s="246" t="str">
        <f>IF(ISBLANK('In Process Calc.'!AP55),"",'In Process Calc.'!AP55)</f>
        <v/>
      </c>
      <c r="DA62" s="246" t="str">
        <f>IF(ISBLANK('In Process Calc.'!AQ55),"",'In Process Calc.'!AQ55)</f>
        <v/>
      </c>
      <c r="DB62" s="246" t="str">
        <f>IF(ISBLANK('In Process Calc.'!AR55),"",'In Process Calc.'!AR55)</f>
        <v/>
      </c>
      <c r="DC62" s="246" t="str">
        <f>IF(ISBLANK('In Process Calc.'!AS55),"",'In Process Calc.'!AS55)</f>
        <v/>
      </c>
      <c r="DD62" s="246" t="str">
        <f>IF(ISBLANK('In Process Calc.'!AT55),"",'In Process Calc.'!AT55)</f>
        <v/>
      </c>
      <c r="DE62" s="246" t="str">
        <f>IF(ISBLANK('In Process Calc.'!AU55),"",'In Process Calc.'!AU55)</f>
        <v/>
      </c>
      <c r="DF62" s="246" t="str">
        <f>IF(ISBLANK('In Process Calc.'!AV55),"",'In Process Calc.'!AV55)</f>
        <v/>
      </c>
      <c r="DG62" s="246" t="str">
        <f>IF(ISBLANK('In Process Calc.'!AW55),"",'In Process Calc.'!AW55)</f>
        <v/>
      </c>
      <c r="DH62" s="246" t="str">
        <f>IF(ISBLANK('In Process Calc.'!AX55),"",'In Process Calc.'!AX55)</f>
        <v/>
      </c>
      <c r="DI62" s="246" t="str">
        <f>IF(ISBLANK('In Process Calc.'!AY55),"",'In Process Calc.'!AY55)</f>
        <v/>
      </c>
      <c r="DJ62" s="246" t="str">
        <f>IF(ISBLANK('In Process Calc.'!AZ55),"",'In Process Calc.'!AZ55)</f>
        <v/>
      </c>
      <c r="DK62" s="246" t="str">
        <f>IF(ISBLANK('In Process Calc.'!BA55),"",'In Process Calc.'!BA55)</f>
        <v/>
      </c>
      <c r="DL62" s="246" t="str">
        <f>IF(ISBLANK('In Process Calc.'!BB55),"",'In Process Calc.'!BB55)</f>
        <v/>
      </c>
      <c r="DM62" s="246" t="str">
        <f>IF(ISBLANK('In Process Calc.'!BC55),"",'In Process Calc.'!BC55)</f>
        <v/>
      </c>
      <c r="DN62" s="246" t="str">
        <f>IF(ISBLANK('In Process Calc.'!BD55),"",'In Process Calc.'!BD55)</f>
        <v/>
      </c>
      <c r="DO62" s="246" t="str">
        <f>IF(ISBLANK('In Process Calc.'!BE55),"",'In Process Calc.'!BE55)</f>
        <v/>
      </c>
      <c r="DP62" s="246" t="str">
        <f>IF(ISBLANK('In Process Calc.'!BF55),"",'In Process Calc.'!BF55)</f>
        <v/>
      </c>
      <c r="DQ62" s="246" t="str">
        <f>IF(ISBLANK('In Process Calc.'!BG55),"",'In Process Calc.'!BG55)</f>
        <v/>
      </c>
      <c r="DR62" s="246" t="str">
        <f>IF(ISBLANK('In Process Calc.'!BH55),"",'In Process Calc.'!BH55)</f>
        <v/>
      </c>
      <c r="DS62" s="246" t="str">
        <f>IF(ISBLANK('In Process Calc.'!BI55),"",'In Process Calc.'!BI55)</f>
        <v/>
      </c>
      <c r="DT62" s="246" t="str">
        <f>IF(ISBLANK('In Process Calc.'!BJ55),"",'In Process Calc.'!BJ55)</f>
        <v/>
      </c>
      <c r="DU62" s="246" t="str">
        <f>IF(ISBLANK('In Process Calc.'!BK55),"",'In Process Calc.'!BK55)</f>
        <v/>
      </c>
      <c r="DV62" s="246" t="str">
        <f>IF(ISBLANK('In Process Calc.'!BL55),"",'In Process Calc.'!BL55)</f>
        <v/>
      </c>
      <c r="DW62" s="246" t="str">
        <f>IF(ISBLANK('In Process Calc.'!BM55),"",'In Process Calc.'!BM55)</f>
        <v/>
      </c>
      <c r="DX62" s="246" t="str">
        <f>IF(ISBLANK('In Process Calc.'!BN55),"",'In Process Calc.'!BN55)</f>
        <v/>
      </c>
      <c r="DY62" s="246" t="str">
        <f>IF(ISBLANK('In Process Calc.'!BO55),"",'In Process Calc.'!BO55)</f>
        <v/>
      </c>
      <c r="DZ62" s="246" t="str">
        <f>IF(ISBLANK('In Process Calc.'!BP55),"",'In Process Calc.'!BP55)</f>
        <v/>
      </c>
      <c r="EA62" s="246" t="str">
        <f>IF(ISBLANK('In Process Calc.'!BQ55),"",'In Process Calc.'!BQ55)</f>
        <v/>
      </c>
      <c r="EB62" s="246" t="str">
        <f>IF(ISBLANK('In Process Calc.'!BR55),"",'In Process Calc.'!BR55)</f>
        <v/>
      </c>
      <c r="EC62" s="246" t="str">
        <f>IF(ISBLANK('In Process Calc.'!BS55),"",'In Process Calc.'!BS55)</f>
        <v/>
      </c>
      <c r="ED62" s="246" t="str">
        <f>IF(ISBLANK('In Process Calc.'!BT55),"",'In Process Calc.'!BT55)</f>
        <v/>
      </c>
      <c r="EE62" s="246" t="str">
        <f>IF(ISBLANK('In Process Calc.'!BU55),"",'In Process Calc.'!BU55)</f>
        <v/>
      </c>
      <c r="EF62" s="246" t="str">
        <f>IF(ISBLANK('In Process Calc.'!BV55),"",'In Process Calc.'!BV55)</f>
        <v/>
      </c>
      <c r="EG62" s="246" t="str">
        <f>IF(ISBLANK('In Process Calc.'!BW55),"",'In Process Calc.'!BW55)</f>
        <v/>
      </c>
      <c r="EH62" s="246" t="str">
        <f>IF(ISBLANK('In Process Calc.'!BX55),"",'In Process Calc.'!BX55)</f>
        <v/>
      </c>
      <c r="EI62" s="246" t="str">
        <f>IF(ISBLANK('In Process Calc.'!BY55),"",'In Process Calc.'!BY55)</f>
        <v/>
      </c>
      <c r="EJ62" s="246" t="str">
        <f>IF(ISBLANK('In Process Calc.'!BZ55),"",'In Process Calc.'!BZ55)</f>
        <v/>
      </c>
      <c r="EK62" s="246" t="str">
        <f>IF(ISBLANK('Post Process Calc.'!A62),"",'Post Process Calc.'!A62)</f>
        <v/>
      </c>
      <c r="EL62" s="246" t="str">
        <f>IF(ISBLANK('Post Process Calc.'!B62),"",'Post Process Calc.'!B62)</f>
        <v/>
      </c>
      <c r="EM62" s="246" t="str">
        <f>IF(ISBLANK('Post Process Calc.'!C62),"",'Post Process Calc.'!C62)</f>
        <v/>
      </c>
      <c r="EN62" s="246" t="str">
        <f>IF(ISBLANK('Post Process Calc.'!D62),"",'Post Process Calc.'!D62)</f>
        <v/>
      </c>
      <c r="EO62" s="246" t="str">
        <f>IF(ISBLANK('Post Process Calc.'!E62),"",'Post Process Calc.'!E62)</f>
        <v/>
      </c>
      <c r="EP62" s="246" t="str">
        <f>IF(ISBLANK('Post Process Calc.'!F62),"",'Post Process Calc.'!F62)</f>
        <v/>
      </c>
      <c r="EQ62" s="246" t="str">
        <f>IF(ISBLANK('Post Process Calc.'!G62),"",'Post Process Calc.'!G62)</f>
        <v/>
      </c>
      <c r="ER62" s="246" t="str">
        <f>IF(ISBLANK('Post Process Calc.'!H62),"",'Post Process Calc.'!H62)</f>
        <v/>
      </c>
      <c r="ES62" s="246" t="str">
        <f>IF(ISBLANK('Post Process Calc.'!I62),"",'Post Process Calc.'!I62)</f>
        <v/>
      </c>
      <c r="ET62" s="246" t="str">
        <f>IF(ISBLANK('Post Process Calc.'!J62),"",'Post Process Calc.'!J62)</f>
        <v/>
      </c>
      <c r="EU62" s="246" t="str">
        <f>IF(ISBLANK('Post Process Calc.'!K62),"",'Post Process Calc.'!K62)</f>
        <v/>
      </c>
      <c r="EV62" s="246" t="str">
        <f>IF(ISBLANK('Post Process Calc.'!L62),"",'Post Process Calc.'!L62)</f>
        <v/>
      </c>
      <c r="EW62" s="246" t="str">
        <f>IF(ISBLANK('Post Process Calc.'!M62),"",'Post Process Calc.'!M62)</f>
        <v/>
      </c>
      <c r="EX62" s="246" t="str">
        <f>IF(ISBLANK('Post Process Calc.'!N62),"",'Post Process Calc.'!N62)</f>
        <v/>
      </c>
      <c r="EY62" s="246" t="str">
        <f>IF(ISBLANK('Post Process Calc.'!O62),"",'Post Process Calc.'!O62)</f>
        <v/>
      </c>
      <c r="EZ62" s="246" t="str">
        <f>IF(ISBLANK('Post Process Calc.'!P62),"",'Post Process Calc.'!P62)</f>
        <v/>
      </c>
      <c r="FA62" s="246" t="str">
        <f>IF(ISBLANK('Post Process Calc.'!Q62),"",'Post Process Calc.'!Q62)</f>
        <v/>
      </c>
      <c r="FB62" s="246" t="str">
        <f>IF(ISBLANK('Post Process Calc.'!R62),"",'Post Process Calc.'!R62)</f>
        <v/>
      </c>
      <c r="FC62" s="246" t="str">
        <f>IF(ISBLANK('Post Process Calc.'!S62),"",'Post Process Calc.'!S62)</f>
        <v/>
      </c>
      <c r="FD62" s="246" t="str">
        <f>IF(ISBLANK('Post Process Calc.'!T62),"",'Post Process Calc.'!T62)</f>
        <v/>
      </c>
      <c r="FE62" s="246" t="str">
        <f>IF(ISBLANK('Post Process Calc.'!U62),"",'Post Process Calc.'!U62)</f>
        <v/>
      </c>
      <c r="FF62" s="246" t="str">
        <f>IF(ISBLANK('Post Process Calc.'!V62),"",'Post Process Calc.'!V62)</f>
        <v/>
      </c>
      <c r="FG62" s="246" t="str">
        <f>IF(ISBLANK('Post Process Calc.'!W62),"",'Post Process Calc.'!W62)</f>
        <v/>
      </c>
      <c r="FH62" s="246" t="str">
        <f>IF(ISBLANK('Post Process Calc.'!X62),"",'Post Process Calc.'!X62)</f>
        <v/>
      </c>
      <c r="FI62" s="246" t="str">
        <f>IF(ISBLANK('Post Process Calc.'!Y62),"",'Post Process Calc.'!Y62)</f>
        <v/>
      </c>
      <c r="FJ62" s="246" t="str">
        <f>IF(ISBLANK('Post Process Calc.'!Z62),"",'Post Process Calc.'!Z62)</f>
        <v/>
      </c>
      <c r="FK62" s="246" t="str">
        <f>IF(ISBLANK('Post Process Calc.'!AA62),"",'Post Process Calc.'!AA62)</f>
        <v/>
      </c>
      <c r="FL62" s="246" t="str">
        <f>IF(ISBLANK('Post Process Calc.'!AB62),"",'Post Process Calc.'!AB62)</f>
        <v/>
      </c>
      <c r="FM62" s="246" t="str">
        <f>IF(ISBLANK('Post Process Calc.'!AC62),"",'Post Process Calc.'!AC62)</f>
        <v/>
      </c>
      <c r="FN62" s="246" t="str">
        <f>IF(ISBLANK('Post Process Calc.'!AD62),"",'Post Process Calc.'!AD62)</f>
        <v/>
      </c>
      <c r="FO62" s="246" t="str">
        <f>IF(ISBLANK('Post Process Calc.'!AE62),"",'Post Process Calc.'!AE62)</f>
        <v/>
      </c>
      <c r="FP62" s="246" t="str">
        <f>IF(ISBLANK('Post Process Calc.'!AF62),"",'Post Process Calc.'!AF62)</f>
        <v/>
      </c>
      <c r="FQ62" s="246" t="str">
        <f>IF(ISBLANK('Post Process Calc.'!AG62),"",'Post Process Calc.'!AG62)</f>
        <v/>
      </c>
      <c r="FR62" s="246" t="str">
        <f>IF(ISBLANK('Post Process Calc.'!AH62),"",'Post Process Calc.'!AH62)</f>
        <v/>
      </c>
      <c r="FS62" s="246" t="str">
        <f>IF(ISBLANK('Post Process Calc.'!AI62),"",'Post Process Calc.'!AI62)</f>
        <v/>
      </c>
    </row>
    <row r="63" spans="1:175" x14ac:dyDescent="0.15">
      <c r="A63" s="241" t="str">
        <f>IF('Measured Data'!B56&lt;&gt;0,'Measured Data'!$B$1,"")</f>
        <v/>
      </c>
      <c r="B63" s="241" t="str">
        <f>IF(ISBLANK('Measured Data'!A56),"",'Measured Data'!A56)</f>
        <v/>
      </c>
      <c r="C63" s="248" t="str">
        <f>IF(ISBLANK('Measured Data'!B56),"",'Measured Data'!B56)</f>
        <v/>
      </c>
      <c r="D63" s="249" t="str">
        <f>IF(ISBLANK('Measured Data'!C56),"",'Measured Data'!C56)</f>
        <v/>
      </c>
      <c r="E63" s="241" t="str">
        <f>IF(ISBLANK('Measured Data'!D56),"",'Measured Data'!D56)</f>
        <v/>
      </c>
      <c r="F63" s="241" t="str">
        <f>IF(ISBLANK('Measured Data'!E56),"",'Measured Data'!E56)</f>
        <v/>
      </c>
      <c r="G63" s="241" t="str">
        <f>IF(ISBLANK('Measured Data'!G56),"",'Measured Data'!G56)</f>
        <v/>
      </c>
      <c r="H63" s="241" t="str">
        <f>IF(ISBLANK('Measured Data'!H56),"",'Measured Data'!H56)</f>
        <v/>
      </c>
      <c r="I63" s="241" t="str">
        <f>IF(ISBLANK('Measured Data'!I56),"",'Measured Data'!I56)</f>
        <v/>
      </c>
      <c r="J63" s="241" t="str">
        <f>IF(ISBLANK('Measured Data'!J56),"",'Measured Data'!J56)</f>
        <v/>
      </c>
      <c r="K63" s="241" t="str">
        <f>IF(ISBLANK('Measured Data'!K56),"",'Measured Data'!K56)</f>
        <v/>
      </c>
      <c r="L63" s="241" t="str">
        <f>IF(ISBLANK('Measured Data'!L56),"",'Measured Data'!L56)</f>
        <v/>
      </c>
      <c r="M63" s="241" t="str">
        <f>IF(ISBLANK('Measured Data'!M56),"",'Measured Data'!M56)</f>
        <v/>
      </c>
      <c r="N63" s="241" t="str">
        <f>IF(ISBLANK('Measured Data'!N56),"",'Measured Data'!N56)</f>
        <v/>
      </c>
      <c r="O63" s="241" t="str">
        <f>IF(ISBLANK('Measured Data'!O56),"",'Measured Data'!O56)</f>
        <v/>
      </c>
      <c r="P63" s="241" t="str">
        <f>IF(ISBLANK('Measured Data'!P56),"",'Measured Data'!P56)</f>
        <v/>
      </c>
      <c r="Q63" s="241" t="str">
        <f>IF(ISBLANK('Measured Data'!Q56),"",'Measured Data'!Q56)</f>
        <v/>
      </c>
      <c r="R63" s="241" t="str">
        <f>IF(ISBLANK('Measured Data'!R56),"",'Measured Data'!R56)</f>
        <v/>
      </c>
      <c r="S63" s="241" t="str">
        <f>IF(ISBLANK('Measured Data'!S56),"",'Measured Data'!S56)</f>
        <v/>
      </c>
      <c r="T63" s="241" t="str">
        <f>IF(ISBLANK('Measured Data'!T56),"",'Measured Data'!T56)</f>
        <v/>
      </c>
      <c r="U63" s="241" t="str">
        <f>IF(ISBLANK('Measured Data'!U56),"",'Measured Data'!U56)</f>
        <v/>
      </c>
      <c r="V63" s="241" t="str">
        <f>IF(ISBLANK('Measured Data'!V56),"",'Measured Data'!V56)</f>
        <v/>
      </c>
      <c r="W63" s="241" t="str">
        <f>IF(ISBLANK('Measured Data'!W56),"",'Measured Data'!W56)</f>
        <v/>
      </c>
      <c r="X63" s="241" t="str">
        <f>IF(ISBLANK('Measured Data'!X56),"",'Measured Data'!X56)</f>
        <v/>
      </c>
      <c r="Y63" s="241" t="str">
        <f>IF(ISBLANK('Measured Data'!Y56),"",'Measured Data'!Y56)</f>
        <v/>
      </c>
      <c r="Z63" s="241" t="str">
        <f>IF(ISBLANK('Measured Data'!Z56),"",'Measured Data'!Z56)</f>
        <v/>
      </c>
      <c r="AA63" s="241" t="str">
        <f>IF(ISBLANK('Measured Data'!AA56),"",'Measured Data'!AA56)</f>
        <v/>
      </c>
      <c r="AB63" s="241" t="str">
        <f>IF(ISBLANK('Measured Data'!AB56),"",'Measured Data'!AB56)</f>
        <v/>
      </c>
      <c r="AC63" s="241" t="str">
        <f>IF(ISBLANK('Measured Data'!AC56),"",'Measured Data'!AC56)</f>
        <v/>
      </c>
      <c r="AD63" s="241" t="str">
        <f>IF(ISBLANK('Measured Data'!AD56),"",'Measured Data'!AD56)</f>
        <v/>
      </c>
      <c r="AE63" s="241" t="str">
        <f>IF(ISBLANK('Measured Data'!AE56),"",'Measured Data'!AE56)</f>
        <v/>
      </c>
      <c r="AF63" s="241" t="str">
        <f>IF(ISBLANK('Measured Data'!AF56),"",'Measured Data'!AF56)</f>
        <v/>
      </c>
      <c r="AG63" s="241" t="str">
        <f>IF(ISBLANK('Measured Data'!AG56),"",'Measured Data'!AG56)</f>
        <v/>
      </c>
      <c r="AH63" s="241" t="str">
        <f>IF(ISBLANK('Measured Data'!AH56),"",'Measured Data'!AH56)</f>
        <v/>
      </c>
      <c r="AI63" s="241" t="str">
        <f>IF(ISBLANK('Measured Data'!AI56),"",'Measured Data'!AI56)</f>
        <v/>
      </c>
      <c r="AJ63" s="241" t="str">
        <f>IF(ISBLANK('Measured Data'!AJ56),"",'Measured Data'!AJ56)</f>
        <v/>
      </c>
      <c r="AK63" s="241" t="str">
        <f>IF(ISBLANK('Measured Data'!AK56),"",'Measured Data'!AK56)</f>
        <v/>
      </c>
      <c r="AL63" s="241" t="str">
        <f>IF(ISBLANK('Measured Data'!AL56),"",'Measured Data'!AL56)</f>
        <v/>
      </c>
      <c r="AM63" s="241" t="str">
        <f>IF(ISBLANK('Measured Data'!AM56),"",'Measured Data'!AM56)</f>
        <v/>
      </c>
      <c r="AN63" s="241" t="str">
        <f>IF(ISBLANK('Measured Data'!AN56),"",'Measured Data'!AN56)</f>
        <v/>
      </c>
      <c r="AO63" s="241" t="str">
        <f>IF(ISBLANK('Measured Data'!AO56),"",'Measured Data'!AO56)</f>
        <v/>
      </c>
      <c r="AP63" s="241" t="str">
        <f>IF(ISBLANK('Measured Data'!AP56),"",'Measured Data'!AP56)</f>
        <v/>
      </c>
      <c r="AQ63" s="241" t="str">
        <f>IF(ISBLANK('Measured Data'!AQ56),"",'Measured Data'!AQ56)</f>
        <v/>
      </c>
      <c r="AR63" s="241" t="str">
        <f>IF(ISBLANK('Measured Data'!AR56),"",'Measured Data'!AR56)</f>
        <v/>
      </c>
      <c r="AS63" s="241" t="str">
        <f>IF(ISBLANK('Measured Data'!AS56),"",'Measured Data'!AS56)</f>
        <v/>
      </c>
      <c r="AT63" s="241" t="str">
        <f>IF(ISBLANK('Measured Data'!AT56),"",'Measured Data'!AT56)</f>
        <v/>
      </c>
      <c r="AU63" s="241" t="str">
        <f>IF(ISBLANK('Measured Data'!AU56),"",'Measured Data'!AU56)</f>
        <v/>
      </c>
      <c r="AV63" s="241" t="str">
        <f>IF(ISBLANK('Measured Data'!AV56),"",'Measured Data'!AV56)</f>
        <v/>
      </c>
      <c r="AW63" s="241" t="str">
        <f>IF(ISBLANK('Measured Data'!AW56),"",'Measured Data'!AW56)</f>
        <v/>
      </c>
      <c r="AX63" s="241" t="str">
        <f>IF(ISBLANK('Measured Data'!AX56),"",'Measured Data'!AX56)</f>
        <v/>
      </c>
      <c r="AY63" s="241" t="str">
        <f>IF(ISBLANK('Measured Data'!AY56),"",'Measured Data'!AY56)</f>
        <v/>
      </c>
      <c r="AZ63" s="241" t="str">
        <f>IF(ISBLANK('Measured Data'!AZ56),"",'Measured Data'!AZ56)</f>
        <v/>
      </c>
      <c r="BA63" s="241" t="str">
        <f>IF(ISBLANK('Measured Data'!BA56),"",'Measured Data'!BA56)</f>
        <v/>
      </c>
      <c r="BB63" s="241" t="str">
        <f>IF(ISBLANK('Measured Data'!BB56),"",'Measured Data'!BB56)</f>
        <v/>
      </c>
      <c r="BC63" s="241" t="str">
        <f>IF(ISBLANK('Measured Data'!BC56),"",'Measured Data'!BC56)</f>
        <v/>
      </c>
      <c r="BD63" s="241" t="str">
        <f>IF(ISBLANK('Measured Data'!BD56),"",'Measured Data'!BD56)</f>
        <v/>
      </c>
      <c r="BE63" s="241" t="str">
        <f>IF(ISBLANK('Measured Data'!BE56),"",'Measured Data'!BE56)</f>
        <v/>
      </c>
      <c r="BF63" s="241" t="str">
        <f>IF(ISBLANK('Measured Data'!BF56),"",'Measured Data'!BF56)</f>
        <v/>
      </c>
      <c r="BG63" s="241" t="str">
        <f>IF(ISBLANK('Measured Data'!BG56),"",'Measured Data'!BG56)</f>
        <v/>
      </c>
      <c r="BH63" s="241" t="str">
        <f>IF(ISBLANK('Measured Data'!BH56),"",'Measured Data'!BH56)</f>
        <v/>
      </c>
      <c r="BI63" s="241" t="str">
        <f>IF(ISBLANK('Measured Data'!BI56),"",'Measured Data'!BI56)</f>
        <v/>
      </c>
      <c r="BJ63" s="241" t="str">
        <f>IF(ISBLANK('Measured Data'!BJ56),"",'Measured Data'!BJ56)</f>
        <v/>
      </c>
      <c r="BK63" s="241" t="str">
        <f>IF(ISBLANK('Measured Data'!BK56),"",'Measured Data'!BK56)</f>
        <v/>
      </c>
      <c r="BL63" s="241" t="str">
        <f>IF(ISBLANK('Measured Data'!BL56),"",'Measured Data'!BL56)</f>
        <v/>
      </c>
      <c r="BM63" s="241" t="str">
        <f>IF(ISBLANK('Measured Data'!BM56),"",'Measured Data'!BM56)</f>
        <v/>
      </c>
      <c r="BN63" s="241" t="str">
        <f>IF(ISBLANK('In Process Calc.'!B56),"",ROUND('In Process Calc.'!B56,2))</f>
        <v/>
      </c>
      <c r="BO63" s="241" t="str">
        <f>IF(ISBLANK('In Process Calc.'!C56),"",ROUND('In Process Calc.'!C56,2))</f>
        <v/>
      </c>
      <c r="BP63" s="241" t="str">
        <f>IF(ISBLANK('In Process Calc.'!D56),"",'In Process Calc.'!D56)</f>
        <v/>
      </c>
      <c r="BQ63" s="241" t="str">
        <f>IF(ISBLANK('In Process Calc.'!E56),"",'In Process Calc.'!E56)</f>
        <v/>
      </c>
      <c r="BR63" s="241" t="str">
        <f>IF(ISBLANK('In Process Calc.'!G56),"",'In Process Calc.'!G56)</f>
        <v/>
      </c>
      <c r="BS63" s="241" t="str">
        <f>IF(ISBLANK('In Process Calc.'!I56),"",'In Process Calc.'!I56)</f>
        <v/>
      </c>
      <c r="BT63" s="241" t="str">
        <f>IF(ISBLANK('In Process Calc.'!J56),"",'In Process Calc.'!J56)</f>
        <v/>
      </c>
      <c r="BU63" s="241" t="str">
        <f>IF(ISBLANK('In Process Calc.'!K56),"",'In Process Calc.'!K56)</f>
        <v/>
      </c>
      <c r="BV63" s="246" t="str">
        <f>IF(ISBLANK('In Process Calc.'!L56),"",'In Process Calc.'!L56)</f>
        <v/>
      </c>
      <c r="BW63" s="246" t="str">
        <f>IF(ISBLANK('In Process Calc.'!M56),"",'In Process Calc.'!M56)</f>
        <v/>
      </c>
      <c r="BX63" s="246" t="str">
        <f>IF(ISBLANK('In Process Calc.'!N56),"",'In Process Calc.'!N56)</f>
        <v/>
      </c>
      <c r="BY63" s="246" t="str">
        <f>IF(ISBLANK('In Process Calc.'!O56),"",'In Process Calc.'!O56)</f>
        <v/>
      </c>
      <c r="BZ63" s="246" t="str">
        <f>IF(ISBLANK('In Process Calc.'!P56),"",'In Process Calc.'!P56)</f>
        <v/>
      </c>
      <c r="CA63" s="246" t="str">
        <f>IF(ISBLANK('In Process Calc.'!Q56),"",'In Process Calc.'!Q56)</f>
        <v/>
      </c>
      <c r="CB63" s="246" t="str">
        <f>IF(ISBLANK('In Process Calc.'!R56),"",'In Process Calc.'!R56)</f>
        <v/>
      </c>
      <c r="CC63" s="246" t="str">
        <f>IF(ISBLANK('In Process Calc.'!S56),"",'In Process Calc.'!S56)</f>
        <v/>
      </c>
      <c r="CD63" s="246" t="str">
        <f>IF(ISBLANK('In Process Calc.'!T56),"",'In Process Calc.'!T56)</f>
        <v/>
      </c>
      <c r="CE63" s="246" t="str">
        <f>IF(ISBLANK('In Process Calc.'!U56),"",'In Process Calc.'!U56)</f>
        <v/>
      </c>
      <c r="CF63" s="246" t="str">
        <f>IF(ISBLANK('In Process Calc.'!V56),"",'In Process Calc.'!V56)</f>
        <v/>
      </c>
      <c r="CG63" s="246" t="str">
        <f>IF(ISBLANK('In Process Calc.'!W56),"",'In Process Calc.'!W56)</f>
        <v/>
      </c>
      <c r="CH63" s="246" t="str">
        <f>IF(ISBLANK('In Process Calc.'!X56),"",'In Process Calc.'!X56)</f>
        <v/>
      </c>
      <c r="CI63" s="246" t="str">
        <f>IF(ISBLANK('In Process Calc.'!Y56),"",'In Process Calc.'!Y56)</f>
        <v/>
      </c>
      <c r="CJ63" s="246" t="str">
        <f>IF(ISBLANK('In Process Calc.'!Z56),"",'In Process Calc.'!Z56)</f>
        <v/>
      </c>
      <c r="CK63" s="246" t="str">
        <f>IF(ISBLANK('In Process Calc.'!AA56),"",'In Process Calc.'!AA56)</f>
        <v/>
      </c>
      <c r="CL63" s="246" t="str">
        <f>IF(ISBLANK('In Process Calc.'!AB56),"",'In Process Calc.'!AB56)</f>
        <v/>
      </c>
      <c r="CM63" s="246" t="str">
        <f>IF(ISBLANK('In Process Calc.'!AC56),"",'In Process Calc.'!AC56)</f>
        <v/>
      </c>
      <c r="CN63" s="246" t="str">
        <f>IF(ISBLANK('In Process Calc.'!AD56),"",'In Process Calc.'!AD56)</f>
        <v/>
      </c>
      <c r="CO63" s="246" t="str">
        <f>IF(ISBLANK('In Process Calc.'!AE56),"",'In Process Calc.'!AE56)</f>
        <v/>
      </c>
      <c r="CP63" s="246" t="str">
        <f>IF(ISBLANK('In Process Calc.'!AF56),"",'In Process Calc.'!AF56)</f>
        <v/>
      </c>
      <c r="CQ63" s="246" t="str">
        <f>IF(ISBLANK('In Process Calc.'!AG56),"",'In Process Calc.'!AG56)</f>
        <v/>
      </c>
      <c r="CR63" s="246" t="str">
        <f>IF(ISBLANK('In Process Calc.'!AH56),"",'In Process Calc.'!AH56)</f>
        <v/>
      </c>
      <c r="CS63" s="246" t="str">
        <f>IF(ISBLANK('In Process Calc.'!AI56),"",'In Process Calc.'!AI56)</f>
        <v/>
      </c>
      <c r="CT63" s="246" t="str">
        <f>IF(ISBLANK('In Process Calc.'!AJ56),"",'In Process Calc.'!AJ56)</f>
        <v/>
      </c>
      <c r="CU63" s="246" t="str">
        <f>IF(ISBLANK('In Process Calc.'!AK56),"",'In Process Calc.'!AK56)</f>
        <v/>
      </c>
      <c r="CV63" s="246" t="str">
        <f>IF(ISBLANK('In Process Calc.'!AL56),"",'In Process Calc.'!AL56)</f>
        <v/>
      </c>
      <c r="CW63" s="246" t="str">
        <f>IF(ISBLANK('In Process Calc.'!AM56),"",'In Process Calc.'!AM56)</f>
        <v/>
      </c>
      <c r="CX63" s="246" t="str">
        <f>IF(ISBLANK('In Process Calc.'!AN56),"",'In Process Calc.'!AN56)</f>
        <v/>
      </c>
      <c r="CY63" s="246" t="str">
        <f>IF(ISBLANK('In Process Calc.'!AO56),"",'In Process Calc.'!AO56)</f>
        <v/>
      </c>
      <c r="CZ63" s="246" t="str">
        <f>IF(ISBLANK('In Process Calc.'!AP56),"",'In Process Calc.'!AP56)</f>
        <v/>
      </c>
      <c r="DA63" s="246" t="str">
        <f>IF(ISBLANK('In Process Calc.'!AQ56),"",'In Process Calc.'!AQ56)</f>
        <v/>
      </c>
      <c r="DB63" s="246" t="str">
        <f>IF(ISBLANK('In Process Calc.'!AR56),"",'In Process Calc.'!AR56)</f>
        <v/>
      </c>
      <c r="DC63" s="246" t="str">
        <f>IF(ISBLANK('In Process Calc.'!AS56),"",'In Process Calc.'!AS56)</f>
        <v/>
      </c>
      <c r="DD63" s="246" t="str">
        <f>IF(ISBLANK('In Process Calc.'!AT56),"",'In Process Calc.'!AT56)</f>
        <v/>
      </c>
      <c r="DE63" s="246" t="str">
        <f>IF(ISBLANK('In Process Calc.'!AU56),"",'In Process Calc.'!AU56)</f>
        <v/>
      </c>
      <c r="DF63" s="246" t="str">
        <f>IF(ISBLANK('In Process Calc.'!AV56),"",'In Process Calc.'!AV56)</f>
        <v/>
      </c>
      <c r="DG63" s="246" t="str">
        <f>IF(ISBLANK('In Process Calc.'!AW56),"",'In Process Calc.'!AW56)</f>
        <v/>
      </c>
      <c r="DH63" s="246" t="str">
        <f>IF(ISBLANK('In Process Calc.'!AX56),"",'In Process Calc.'!AX56)</f>
        <v/>
      </c>
      <c r="DI63" s="246" t="str">
        <f>IF(ISBLANK('In Process Calc.'!AY56),"",'In Process Calc.'!AY56)</f>
        <v/>
      </c>
      <c r="DJ63" s="246" t="str">
        <f>IF(ISBLANK('In Process Calc.'!AZ56),"",'In Process Calc.'!AZ56)</f>
        <v/>
      </c>
      <c r="DK63" s="246" t="str">
        <f>IF(ISBLANK('In Process Calc.'!BA56),"",'In Process Calc.'!BA56)</f>
        <v/>
      </c>
      <c r="DL63" s="246" t="str">
        <f>IF(ISBLANK('In Process Calc.'!BB56),"",'In Process Calc.'!BB56)</f>
        <v/>
      </c>
      <c r="DM63" s="246" t="str">
        <f>IF(ISBLANK('In Process Calc.'!BC56),"",'In Process Calc.'!BC56)</f>
        <v/>
      </c>
      <c r="DN63" s="246" t="str">
        <f>IF(ISBLANK('In Process Calc.'!BD56),"",'In Process Calc.'!BD56)</f>
        <v/>
      </c>
      <c r="DO63" s="246" t="str">
        <f>IF(ISBLANK('In Process Calc.'!BE56),"",'In Process Calc.'!BE56)</f>
        <v/>
      </c>
      <c r="DP63" s="246" t="str">
        <f>IF(ISBLANK('In Process Calc.'!BF56),"",'In Process Calc.'!BF56)</f>
        <v/>
      </c>
      <c r="DQ63" s="246" t="str">
        <f>IF(ISBLANK('In Process Calc.'!BG56),"",'In Process Calc.'!BG56)</f>
        <v/>
      </c>
      <c r="DR63" s="246" t="str">
        <f>IF(ISBLANK('In Process Calc.'!BH56),"",'In Process Calc.'!BH56)</f>
        <v/>
      </c>
      <c r="DS63" s="246" t="str">
        <f>IF(ISBLANK('In Process Calc.'!BI56),"",'In Process Calc.'!BI56)</f>
        <v/>
      </c>
      <c r="DT63" s="246" t="str">
        <f>IF(ISBLANK('In Process Calc.'!BJ56),"",'In Process Calc.'!BJ56)</f>
        <v/>
      </c>
      <c r="DU63" s="246" t="str">
        <f>IF(ISBLANK('In Process Calc.'!BK56),"",'In Process Calc.'!BK56)</f>
        <v/>
      </c>
      <c r="DV63" s="246" t="str">
        <f>IF(ISBLANK('In Process Calc.'!BL56),"",'In Process Calc.'!BL56)</f>
        <v/>
      </c>
      <c r="DW63" s="246" t="str">
        <f>IF(ISBLANK('In Process Calc.'!BM56),"",'In Process Calc.'!BM56)</f>
        <v/>
      </c>
      <c r="DX63" s="246" t="str">
        <f>IF(ISBLANK('In Process Calc.'!BN56),"",'In Process Calc.'!BN56)</f>
        <v/>
      </c>
      <c r="DY63" s="246" t="str">
        <f>IF(ISBLANK('In Process Calc.'!BO56),"",'In Process Calc.'!BO56)</f>
        <v/>
      </c>
      <c r="DZ63" s="246" t="str">
        <f>IF(ISBLANK('In Process Calc.'!BP56),"",'In Process Calc.'!BP56)</f>
        <v/>
      </c>
      <c r="EA63" s="246" t="str">
        <f>IF(ISBLANK('In Process Calc.'!BQ56),"",'In Process Calc.'!BQ56)</f>
        <v/>
      </c>
      <c r="EB63" s="246" t="str">
        <f>IF(ISBLANK('In Process Calc.'!BR56),"",'In Process Calc.'!BR56)</f>
        <v/>
      </c>
      <c r="EC63" s="246" t="str">
        <f>IF(ISBLANK('In Process Calc.'!BS56),"",'In Process Calc.'!BS56)</f>
        <v/>
      </c>
      <c r="ED63" s="246" t="str">
        <f>IF(ISBLANK('In Process Calc.'!BT56),"",'In Process Calc.'!BT56)</f>
        <v/>
      </c>
      <c r="EE63" s="246" t="str">
        <f>IF(ISBLANK('In Process Calc.'!BU56),"",'In Process Calc.'!BU56)</f>
        <v/>
      </c>
      <c r="EF63" s="246" t="str">
        <f>IF(ISBLANK('In Process Calc.'!BV56),"",'In Process Calc.'!BV56)</f>
        <v/>
      </c>
      <c r="EG63" s="246" t="str">
        <f>IF(ISBLANK('In Process Calc.'!BW56),"",'In Process Calc.'!BW56)</f>
        <v/>
      </c>
      <c r="EH63" s="246" t="str">
        <f>IF(ISBLANK('In Process Calc.'!BX56),"",'In Process Calc.'!BX56)</f>
        <v/>
      </c>
      <c r="EI63" s="246" t="str">
        <f>IF(ISBLANK('In Process Calc.'!BY56),"",'In Process Calc.'!BY56)</f>
        <v/>
      </c>
      <c r="EJ63" s="246" t="str">
        <f>IF(ISBLANK('In Process Calc.'!BZ56),"",'In Process Calc.'!BZ56)</f>
        <v/>
      </c>
      <c r="EK63" s="246" t="str">
        <f>IF(ISBLANK('Post Process Calc.'!A63),"",'Post Process Calc.'!A63)</f>
        <v/>
      </c>
      <c r="EL63" s="246" t="str">
        <f>IF(ISBLANK('Post Process Calc.'!B63),"",'Post Process Calc.'!B63)</f>
        <v/>
      </c>
      <c r="EM63" s="246" t="str">
        <f>IF(ISBLANK('Post Process Calc.'!C63),"",'Post Process Calc.'!C63)</f>
        <v/>
      </c>
      <c r="EN63" s="246" t="str">
        <f>IF(ISBLANK('Post Process Calc.'!D63),"",'Post Process Calc.'!D63)</f>
        <v/>
      </c>
      <c r="EO63" s="246" t="str">
        <f>IF(ISBLANK('Post Process Calc.'!E63),"",'Post Process Calc.'!E63)</f>
        <v/>
      </c>
      <c r="EP63" s="246" t="str">
        <f>IF(ISBLANK('Post Process Calc.'!F63),"",'Post Process Calc.'!F63)</f>
        <v/>
      </c>
      <c r="EQ63" s="246" t="str">
        <f>IF(ISBLANK('Post Process Calc.'!G63),"",'Post Process Calc.'!G63)</f>
        <v/>
      </c>
      <c r="ER63" s="246" t="str">
        <f>IF(ISBLANK('Post Process Calc.'!H63),"",'Post Process Calc.'!H63)</f>
        <v/>
      </c>
      <c r="ES63" s="246" t="str">
        <f>IF(ISBLANK('Post Process Calc.'!I63),"",'Post Process Calc.'!I63)</f>
        <v/>
      </c>
      <c r="ET63" s="246" t="str">
        <f>IF(ISBLANK('Post Process Calc.'!J63),"",'Post Process Calc.'!J63)</f>
        <v/>
      </c>
      <c r="EU63" s="246" t="str">
        <f>IF(ISBLANK('Post Process Calc.'!K63),"",'Post Process Calc.'!K63)</f>
        <v/>
      </c>
      <c r="EV63" s="246" t="str">
        <f>IF(ISBLANK('Post Process Calc.'!L63),"",'Post Process Calc.'!L63)</f>
        <v/>
      </c>
      <c r="EW63" s="246" t="str">
        <f>IF(ISBLANK('Post Process Calc.'!M63),"",'Post Process Calc.'!M63)</f>
        <v/>
      </c>
      <c r="EX63" s="246" t="str">
        <f>IF(ISBLANK('Post Process Calc.'!N63),"",'Post Process Calc.'!N63)</f>
        <v/>
      </c>
      <c r="EY63" s="246" t="str">
        <f>IF(ISBLANK('Post Process Calc.'!O63),"",'Post Process Calc.'!O63)</f>
        <v/>
      </c>
      <c r="EZ63" s="246" t="str">
        <f>IF(ISBLANK('Post Process Calc.'!P63),"",'Post Process Calc.'!P63)</f>
        <v/>
      </c>
      <c r="FA63" s="246" t="str">
        <f>IF(ISBLANK('Post Process Calc.'!Q63),"",'Post Process Calc.'!Q63)</f>
        <v/>
      </c>
      <c r="FB63" s="246" t="str">
        <f>IF(ISBLANK('Post Process Calc.'!R63),"",'Post Process Calc.'!R63)</f>
        <v/>
      </c>
      <c r="FC63" s="246" t="str">
        <f>IF(ISBLANK('Post Process Calc.'!S63),"",'Post Process Calc.'!S63)</f>
        <v/>
      </c>
      <c r="FD63" s="246" t="str">
        <f>IF(ISBLANK('Post Process Calc.'!T63),"",'Post Process Calc.'!T63)</f>
        <v/>
      </c>
      <c r="FE63" s="246" t="str">
        <f>IF(ISBLANK('Post Process Calc.'!U63),"",'Post Process Calc.'!U63)</f>
        <v/>
      </c>
      <c r="FF63" s="246" t="str">
        <f>IF(ISBLANK('Post Process Calc.'!V63),"",'Post Process Calc.'!V63)</f>
        <v/>
      </c>
      <c r="FG63" s="246" t="str">
        <f>IF(ISBLANK('Post Process Calc.'!W63),"",'Post Process Calc.'!W63)</f>
        <v/>
      </c>
      <c r="FH63" s="246" t="str">
        <f>IF(ISBLANK('Post Process Calc.'!X63),"",'Post Process Calc.'!X63)</f>
        <v/>
      </c>
      <c r="FI63" s="246" t="str">
        <f>IF(ISBLANK('Post Process Calc.'!Y63),"",'Post Process Calc.'!Y63)</f>
        <v/>
      </c>
      <c r="FJ63" s="246" t="str">
        <f>IF(ISBLANK('Post Process Calc.'!Z63),"",'Post Process Calc.'!Z63)</f>
        <v/>
      </c>
      <c r="FK63" s="246" t="str">
        <f>IF(ISBLANK('Post Process Calc.'!AA63),"",'Post Process Calc.'!AA63)</f>
        <v/>
      </c>
      <c r="FL63" s="246" t="str">
        <f>IF(ISBLANK('Post Process Calc.'!AB63),"",'Post Process Calc.'!AB63)</f>
        <v/>
      </c>
      <c r="FM63" s="246" t="str">
        <f>IF(ISBLANK('Post Process Calc.'!AC63),"",'Post Process Calc.'!AC63)</f>
        <v/>
      </c>
      <c r="FN63" s="246" t="str">
        <f>IF(ISBLANK('Post Process Calc.'!AD63),"",'Post Process Calc.'!AD63)</f>
        <v/>
      </c>
      <c r="FO63" s="246" t="str">
        <f>IF(ISBLANK('Post Process Calc.'!AE63),"",'Post Process Calc.'!AE63)</f>
        <v/>
      </c>
      <c r="FP63" s="246" t="str">
        <f>IF(ISBLANK('Post Process Calc.'!AF63),"",'Post Process Calc.'!AF63)</f>
        <v/>
      </c>
      <c r="FQ63" s="246" t="str">
        <f>IF(ISBLANK('Post Process Calc.'!AG63),"",'Post Process Calc.'!AG63)</f>
        <v/>
      </c>
      <c r="FR63" s="246" t="str">
        <f>IF(ISBLANK('Post Process Calc.'!AH63),"",'Post Process Calc.'!AH63)</f>
        <v/>
      </c>
      <c r="FS63" s="246" t="str">
        <f>IF(ISBLANK('Post Process Calc.'!AI63),"",'Post Process Calc.'!AI63)</f>
        <v/>
      </c>
    </row>
    <row r="64" spans="1:175" x14ac:dyDescent="0.15">
      <c r="A64" s="241" t="str">
        <f>IF('Measured Data'!B57&lt;&gt;0,'Measured Data'!$B$1,"")</f>
        <v/>
      </c>
      <c r="B64" s="241" t="str">
        <f>IF(ISBLANK('Measured Data'!A57),"",'Measured Data'!A57)</f>
        <v/>
      </c>
      <c r="C64" s="248" t="str">
        <f>IF(ISBLANK('Measured Data'!B57),"",'Measured Data'!B57)</f>
        <v/>
      </c>
      <c r="D64" s="249" t="str">
        <f>IF(ISBLANK('Measured Data'!C57),"",'Measured Data'!C57)</f>
        <v/>
      </c>
      <c r="E64" s="241" t="str">
        <f>IF(ISBLANK('Measured Data'!D57),"",'Measured Data'!D57)</f>
        <v/>
      </c>
      <c r="F64" s="241" t="str">
        <f>IF(ISBLANK('Measured Data'!E57),"",'Measured Data'!E57)</f>
        <v/>
      </c>
      <c r="G64" s="241" t="str">
        <f>IF(ISBLANK('Measured Data'!G57),"",'Measured Data'!G57)</f>
        <v/>
      </c>
      <c r="H64" s="241" t="str">
        <f>IF(ISBLANK('Measured Data'!H57),"",'Measured Data'!H57)</f>
        <v/>
      </c>
      <c r="I64" s="241" t="str">
        <f>IF(ISBLANK('Measured Data'!I57),"",'Measured Data'!I57)</f>
        <v/>
      </c>
      <c r="J64" s="241" t="str">
        <f>IF(ISBLANK('Measured Data'!J57),"",'Measured Data'!J57)</f>
        <v/>
      </c>
      <c r="K64" s="241" t="str">
        <f>IF(ISBLANK('Measured Data'!K57),"",'Measured Data'!K57)</f>
        <v/>
      </c>
      <c r="L64" s="241" t="str">
        <f>IF(ISBLANK('Measured Data'!L57),"",'Measured Data'!L57)</f>
        <v/>
      </c>
      <c r="M64" s="241" t="str">
        <f>IF(ISBLANK('Measured Data'!M57),"",'Measured Data'!M57)</f>
        <v/>
      </c>
      <c r="N64" s="241" t="str">
        <f>IF(ISBLANK('Measured Data'!N57),"",'Measured Data'!N57)</f>
        <v/>
      </c>
      <c r="O64" s="241" t="str">
        <f>IF(ISBLANK('Measured Data'!O57),"",'Measured Data'!O57)</f>
        <v/>
      </c>
      <c r="P64" s="241" t="str">
        <f>IF(ISBLANK('Measured Data'!P57),"",'Measured Data'!P57)</f>
        <v/>
      </c>
      <c r="Q64" s="241" t="str">
        <f>IF(ISBLANK('Measured Data'!Q57),"",'Measured Data'!Q57)</f>
        <v/>
      </c>
      <c r="R64" s="241" t="str">
        <f>IF(ISBLANK('Measured Data'!R57),"",'Measured Data'!R57)</f>
        <v/>
      </c>
      <c r="S64" s="241" t="str">
        <f>IF(ISBLANK('Measured Data'!S57),"",'Measured Data'!S57)</f>
        <v/>
      </c>
      <c r="T64" s="241" t="str">
        <f>IF(ISBLANK('Measured Data'!T57),"",'Measured Data'!T57)</f>
        <v/>
      </c>
      <c r="U64" s="241" t="str">
        <f>IF(ISBLANK('Measured Data'!U57),"",'Measured Data'!U57)</f>
        <v/>
      </c>
      <c r="V64" s="241" t="str">
        <f>IF(ISBLANK('Measured Data'!V57),"",'Measured Data'!V57)</f>
        <v/>
      </c>
      <c r="W64" s="241" t="str">
        <f>IF(ISBLANK('Measured Data'!W57),"",'Measured Data'!W57)</f>
        <v/>
      </c>
      <c r="X64" s="241" t="str">
        <f>IF(ISBLANK('Measured Data'!X57),"",'Measured Data'!X57)</f>
        <v/>
      </c>
      <c r="Y64" s="241" t="str">
        <f>IF(ISBLANK('Measured Data'!Y57),"",'Measured Data'!Y57)</f>
        <v/>
      </c>
      <c r="Z64" s="241" t="str">
        <f>IF(ISBLANK('Measured Data'!Z57),"",'Measured Data'!Z57)</f>
        <v/>
      </c>
      <c r="AA64" s="241" t="str">
        <f>IF(ISBLANK('Measured Data'!AA57),"",'Measured Data'!AA57)</f>
        <v/>
      </c>
      <c r="AB64" s="241" t="str">
        <f>IF(ISBLANK('Measured Data'!AB57),"",'Measured Data'!AB57)</f>
        <v/>
      </c>
      <c r="AC64" s="241" t="str">
        <f>IF(ISBLANK('Measured Data'!AC57),"",'Measured Data'!AC57)</f>
        <v/>
      </c>
      <c r="AD64" s="241" t="str">
        <f>IF(ISBLANK('Measured Data'!AD57),"",'Measured Data'!AD57)</f>
        <v/>
      </c>
      <c r="AE64" s="241" t="str">
        <f>IF(ISBLANK('Measured Data'!AE57),"",'Measured Data'!AE57)</f>
        <v/>
      </c>
      <c r="AF64" s="241" t="str">
        <f>IF(ISBLANK('Measured Data'!AF57),"",'Measured Data'!AF57)</f>
        <v/>
      </c>
      <c r="AG64" s="241" t="str">
        <f>IF(ISBLANK('Measured Data'!AG57),"",'Measured Data'!AG57)</f>
        <v/>
      </c>
      <c r="AH64" s="241" t="str">
        <f>IF(ISBLANK('Measured Data'!AH57),"",'Measured Data'!AH57)</f>
        <v/>
      </c>
      <c r="AI64" s="241" t="str">
        <f>IF(ISBLANK('Measured Data'!AI57),"",'Measured Data'!AI57)</f>
        <v/>
      </c>
      <c r="AJ64" s="241" t="str">
        <f>IF(ISBLANK('Measured Data'!AJ57),"",'Measured Data'!AJ57)</f>
        <v/>
      </c>
      <c r="AK64" s="241" t="str">
        <f>IF(ISBLANK('Measured Data'!AK57),"",'Measured Data'!AK57)</f>
        <v/>
      </c>
      <c r="AL64" s="241" t="str">
        <f>IF(ISBLANK('Measured Data'!AL57),"",'Measured Data'!AL57)</f>
        <v/>
      </c>
      <c r="AM64" s="241" t="str">
        <f>IF(ISBLANK('Measured Data'!AM57),"",'Measured Data'!AM57)</f>
        <v/>
      </c>
      <c r="AN64" s="241" t="str">
        <f>IF(ISBLANK('Measured Data'!AN57),"",'Measured Data'!AN57)</f>
        <v/>
      </c>
      <c r="AO64" s="241" t="str">
        <f>IF(ISBLANK('Measured Data'!AO57),"",'Measured Data'!AO57)</f>
        <v/>
      </c>
      <c r="AP64" s="241" t="str">
        <f>IF(ISBLANK('Measured Data'!AP57),"",'Measured Data'!AP57)</f>
        <v/>
      </c>
      <c r="AQ64" s="241" t="str">
        <f>IF(ISBLANK('Measured Data'!AQ57),"",'Measured Data'!AQ57)</f>
        <v/>
      </c>
      <c r="AR64" s="241" t="str">
        <f>IF(ISBLANK('Measured Data'!AR57),"",'Measured Data'!AR57)</f>
        <v/>
      </c>
      <c r="AS64" s="241" t="str">
        <f>IF(ISBLANK('Measured Data'!AS57),"",'Measured Data'!AS57)</f>
        <v/>
      </c>
      <c r="AT64" s="241" t="str">
        <f>IF(ISBLANK('Measured Data'!AT57),"",'Measured Data'!AT57)</f>
        <v/>
      </c>
      <c r="AU64" s="241" t="str">
        <f>IF(ISBLANK('Measured Data'!AU57),"",'Measured Data'!AU57)</f>
        <v/>
      </c>
      <c r="AV64" s="241" t="str">
        <f>IF(ISBLANK('Measured Data'!AV57),"",'Measured Data'!AV57)</f>
        <v/>
      </c>
      <c r="AW64" s="241" t="str">
        <f>IF(ISBLANK('Measured Data'!AW57),"",'Measured Data'!AW57)</f>
        <v/>
      </c>
      <c r="AX64" s="241" t="str">
        <f>IF(ISBLANK('Measured Data'!AX57),"",'Measured Data'!AX57)</f>
        <v/>
      </c>
      <c r="AY64" s="241" t="str">
        <f>IF(ISBLANK('Measured Data'!AY57),"",'Measured Data'!AY57)</f>
        <v/>
      </c>
      <c r="AZ64" s="241" t="str">
        <f>IF(ISBLANK('Measured Data'!AZ57),"",'Measured Data'!AZ57)</f>
        <v/>
      </c>
      <c r="BA64" s="241" t="str">
        <f>IF(ISBLANK('Measured Data'!BA57),"",'Measured Data'!BA57)</f>
        <v/>
      </c>
      <c r="BB64" s="241" t="str">
        <f>IF(ISBLANK('Measured Data'!BB57),"",'Measured Data'!BB57)</f>
        <v/>
      </c>
      <c r="BC64" s="241" t="str">
        <f>IF(ISBLANK('Measured Data'!BC57),"",'Measured Data'!BC57)</f>
        <v/>
      </c>
      <c r="BD64" s="241" t="str">
        <f>IF(ISBLANK('Measured Data'!BD57),"",'Measured Data'!BD57)</f>
        <v/>
      </c>
      <c r="BE64" s="241" t="str">
        <f>IF(ISBLANK('Measured Data'!BE57),"",'Measured Data'!BE57)</f>
        <v/>
      </c>
      <c r="BF64" s="241" t="str">
        <f>IF(ISBLANK('Measured Data'!BF57),"",'Measured Data'!BF57)</f>
        <v/>
      </c>
      <c r="BG64" s="241" t="str">
        <f>IF(ISBLANK('Measured Data'!BG57),"",'Measured Data'!BG57)</f>
        <v/>
      </c>
      <c r="BH64" s="241" t="str">
        <f>IF(ISBLANK('Measured Data'!BH57),"",'Measured Data'!BH57)</f>
        <v/>
      </c>
      <c r="BI64" s="241" t="str">
        <f>IF(ISBLANK('Measured Data'!BI57),"",'Measured Data'!BI57)</f>
        <v/>
      </c>
      <c r="BJ64" s="241" t="str">
        <f>IF(ISBLANK('Measured Data'!BJ57),"",'Measured Data'!BJ57)</f>
        <v/>
      </c>
      <c r="BK64" s="241" t="str">
        <f>IF(ISBLANK('Measured Data'!BK57),"",'Measured Data'!BK57)</f>
        <v/>
      </c>
      <c r="BL64" s="241" t="str">
        <f>IF(ISBLANK('Measured Data'!BL57),"",'Measured Data'!BL57)</f>
        <v/>
      </c>
      <c r="BM64" s="241" t="str">
        <f>IF(ISBLANK('Measured Data'!BM57),"",'Measured Data'!BM57)</f>
        <v/>
      </c>
      <c r="BN64" s="241" t="str">
        <f>IF(ISBLANK('In Process Calc.'!B57),"",ROUND('In Process Calc.'!B57,2))</f>
        <v/>
      </c>
      <c r="BO64" s="241" t="str">
        <f>IF(ISBLANK('In Process Calc.'!C57),"",ROUND('In Process Calc.'!C57,2))</f>
        <v/>
      </c>
      <c r="BP64" s="241" t="str">
        <f>IF(ISBLANK('In Process Calc.'!D57),"",'In Process Calc.'!D57)</f>
        <v/>
      </c>
      <c r="BQ64" s="241" t="str">
        <f>IF(ISBLANK('In Process Calc.'!E57),"",'In Process Calc.'!E57)</f>
        <v/>
      </c>
      <c r="BR64" s="241" t="str">
        <f>IF(ISBLANK('In Process Calc.'!G57),"",'In Process Calc.'!G57)</f>
        <v/>
      </c>
      <c r="BS64" s="241" t="str">
        <f>IF(ISBLANK('In Process Calc.'!I57),"",'In Process Calc.'!I57)</f>
        <v/>
      </c>
      <c r="BT64" s="241" t="str">
        <f>IF(ISBLANK('In Process Calc.'!J57),"",'In Process Calc.'!J57)</f>
        <v/>
      </c>
      <c r="BU64" s="241" t="str">
        <f>IF(ISBLANK('In Process Calc.'!K57),"",'In Process Calc.'!K57)</f>
        <v/>
      </c>
      <c r="BV64" s="246" t="str">
        <f>IF(ISBLANK('In Process Calc.'!L57),"",'In Process Calc.'!L57)</f>
        <v/>
      </c>
      <c r="BW64" s="246" t="str">
        <f>IF(ISBLANK('In Process Calc.'!M57),"",'In Process Calc.'!M57)</f>
        <v/>
      </c>
      <c r="BX64" s="246" t="str">
        <f>IF(ISBLANK('In Process Calc.'!N57),"",'In Process Calc.'!N57)</f>
        <v/>
      </c>
      <c r="BY64" s="246" t="str">
        <f>IF(ISBLANK('In Process Calc.'!O57),"",'In Process Calc.'!O57)</f>
        <v/>
      </c>
      <c r="BZ64" s="246" t="str">
        <f>IF(ISBLANK('In Process Calc.'!P57),"",'In Process Calc.'!P57)</f>
        <v/>
      </c>
      <c r="CA64" s="246" t="str">
        <f>IF(ISBLANK('In Process Calc.'!Q57),"",'In Process Calc.'!Q57)</f>
        <v/>
      </c>
      <c r="CB64" s="246" t="str">
        <f>IF(ISBLANK('In Process Calc.'!R57),"",'In Process Calc.'!R57)</f>
        <v/>
      </c>
      <c r="CC64" s="246" t="str">
        <f>IF(ISBLANK('In Process Calc.'!S57),"",'In Process Calc.'!S57)</f>
        <v/>
      </c>
      <c r="CD64" s="246" t="str">
        <f>IF(ISBLANK('In Process Calc.'!T57),"",'In Process Calc.'!T57)</f>
        <v/>
      </c>
      <c r="CE64" s="246" t="str">
        <f>IF(ISBLANK('In Process Calc.'!U57),"",'In Process Calc.'!U57)</f>
        <v/>
      </c>
      <c r="CF64" s="246" t="str">
        <f>IF(ISBLANK('In Process Calc.'!V57),"",'In Process Calc.'!V57)</f>
        <v/>
      </c>
      <c r="CG64" s="246" t="str">
        <f>IF(ISBLANK('In Process Calc.'!W57),"",'In Process Calc.'!W57)</f>
        <v/>
      </c>
      <c r="CH64" s="246" t="str">
        <f>IF(ISBLANK('In Process Calc.'!X57),"",'In Process Calc.'!X57)</f>
        <v/>
      </c>
      <c r="CI64" s="246" t="str">
        <f>IF(ISBLANK('In Process Calc.'!Y57),"",'In Process Calc.'!Y57)</f>
        <v/>
      </c>
      <c r="CJ64" s="246" t="str">
        <f>IF(ISBLANK('In Process Calc.'!Z57),"",'In Process Calc.'!Z57)</f>
        <v/>
      </c>
      <c r="CK64" s="246" t="str">
        <f>IF(ISBLANK('In Process Calc.'!AA57),"",'In Process Calc.'!AA57)</f>
        <v/>
      </c>
      <c r="CL64" s="246" t="str">
        <f>IF(ISBLANK('In Process Calc.'!AB57),"",'In Process Calc.'!AB57)</f>
        <v/>
      </c>
      <c r="CM64" s="246" t="str">
        <f>IF(ISBLANK('In Process Calc.'!AC57),"",'In Process Calc.'!AC57)</f>
        <v/>
      </c>
      <c r="CN64" s="246" t="str">
        <f>IF(ISBLANK('In Process Calc.'!AD57),"",'In Process Calc.'!AD57)</f>
        <v/>
      </c>
      <c r="CO64" s="246" t="str">
        <f>IF(ISBLANK('In Process Calc.'!AE57),"",'In Process Calc.'!AE57)</f>
        <v/>
      </c>
      <c r="CP64" s="246" t="str">
        <f>IF(ISBLANK('In Process Calc.'!AF57),"",'In Process Calc.'!AF57)</f>
        <v/>
      </c>
      <c r="CQ64" s="246" t="str">
        <f>IF(ISBLANK('In Process Calc.'!AG57),"",'In Process Calc.'!AG57)</f>
        <v/>
      </c>
      <c r="CR64" s="246" t="str">
        <f>IF(ISBLANK('In Process Calc.'!AH57),"",'In Process Calc.'!AH57)</f>
        <v/>
      </c>
      <c r="CS64" s="246" t="str">
        <f>IF(ISBLANK('In Process Calc.'!AI57),"",'In Process Calc.'!AI57)</f>
        <v/>
      </c>
      <c r="CT64" s="246" t="str">
        <f>IF(ISBLANK('In Process Calc.'!AJ57),"",'In Process Calc.'!AJ57)</f>
        <v/>
      </c>
      <c r="CU64" s="246" t="str">
        <f>IF(ISBLANK('In Process Calc.'!AK57),"",'In Process Calc.'!AK57)</f>
        <v/>
      </c>
      <c r="CV64" s="246" t="str">
        <f>IF(ISBLANK('In Process Calc.'!AL57),"",'In Process Calc.'!AL57)</f>
        <v/>
      </c>
      <c r="CW64" s="246" t="str">
        <f>IF(ISBLANK('In Process Calc.'!AM57),"",'In Process Calc.'!AM57)</f>
        <v/>
      </c>
      <c r="CX64" s="246" t="str">
        <f>IF(ISBLANK('In Process Calc.'!AN57),"",'In Process Calc.'!AN57)</f>
        <v/>
      </c>
      <c r="CY64" s="246" t="str">
        <f>IF(ISBLANK('In Process Calc.'!AO57),"",'In Process Calc.'!AO57)</f>
        <v/>
      </c>
      <c r="CZ64" s="246" t="str">
        <f>IF(ISBLANK('In Process Calc.'!AP57),"",'In Process Calc.'!AP57)</f>
        <v/>
      </c>
      <c r="DA64" s="246" t="str">
        <f>IF(ISBLANK('In Process Calc.'!AQ57),"",'In Process Calc.'!AQ57)</f>
        <v/>
      </c>
      <c r="DB64" s="246" t="str">
        <f>IF(ISBLANK('In Process Calc.'!AR57),"",'In Process Calc.'!AR57)</f>
        <v/>
      </c>
      <c r="DC64" s="246" t="str">
        <f>IF(ISBLANK('In Process Calc.'!AS57),"",'In Process Calc.'!AS57)</f>
        <v/>
      </c>
      <c r="DD64" s="246" t="str">
        <f>IF(ISBLANK('In Process Calc.'!AT57),"",'In Process Calc.'!AT57)</f>
        <v/>
      </c>
      <c r="DE64" s="246" t="str">
        <f>IF(ISBLANK('In Process Calc.'!AU57),"",'In Process Calc.'!AU57)</f>
        <v/>
      </c>
      <c r="DF64" s="246" t="str">
        <f>IF(ISBLANK('In Process Calc.'!AV57),"",'In Process Calc.'!AV57)</f>
        <v/>
      </c>
      <c r="DG64" s="246" t="str">
        <f>IF(ISBLANK('In Process Calc.'!AW57),"",'In Process Calc.'!AW57)</f>
        <v/>
      </c>
      <c r="DH64" s="246" t="str">
        <f>IF(ISBLANK('In Process Calc.'!AX57),"",'In Process Calc.'!AX57)</f>
        <v/>
      </c>
      <c r="DI64" s="246" t="str">
        <f>IF(ISBLANK('In Process Calc.'!AY57),"",'In Process Calc.'!AY57)</f>
        <v/>
      </c>
      <c r="DJ64" s="246" t="str">
        <f>IF(ISBLANK('In Process Calc.'!AZ57),"",'In Process Calc.'!AZ57)</f>
        <v/>
      </c>
      <c r="DK64" s="246" t="str">
        <f>IF(ISBLANK('In Process Calc.'!BA57),"",'In Process Calc.'!BA57)</f>
        <v/>
      </c>
      <c r="DL64" s="246" t="str">
        <f>IF(ISBLANK('In Process Calc.'!BB57),"",'In Process Calc.'!BB57)</f>
        <v/>
      </c>
      <c r="DM64" s="246" t="str">
        <f>IF(ISBLANK('In Process Calc.'!BC57),"",'In Process Calc.'!BC57)</f>
        <v/>
      </c>
      <c r="DN64" s="246" t="str">
        <f>IF(ISBLANK('In Process Calc.'!BD57),"",'In Process Calc.'!BD57)</f>
        <v/>
      </c>
      <c r="DO64" s="246" t="str">
        <f>IF(ISBLANK('In Process Calc.'!BE57),"",'In Process Calc.'!BE57)</f>
        <v/>
      </c>
      <c r="DP64" s="246" t="str">
        <f>IF(ISBLANK('In Process Calc.'!BF57),"",'In Process Calc.'!BF57)</f>
        <v/>
      </c>
      <c r="DQ64" s="246" t="str">
        <f>IF(ISBLANK('In Process Calc.'!BG57),"",'In Process Calc.'!BG57)</f>
        <v/>
      </c>
      <c r="DR64" s="246" t="str">
        <f>IF(ISBLANK('In Process Calc.'!BH57),"",'In Process Calc.'!BH57)</f>
        <v/>
      </c>
      <c r="DS64" s="246" t="str">
        <f>IF(ISBLANK('In Process Calc.'!BI57),"",'In Process Calc.'!BI57)</f>
        <v/>
      </c>
      <c r="DT64" s="246" t="str">
        <f>IF(ISBLANK('In Process Calc.'!BJ57),"",'In Process Calc.'!BJ57)</f>
        <v/>
      </c>
      <c r="DU64" s="246" t="str">
        <f>IF(ISBLANK('In Process Calc.'!BK57),"",'In Process Calc.'!BK57)</f>
        <v/>
      </c>
      <c r="DV64" s="246" t="str">
        <f>IF(ISBLANK('In Process Calc.'!BL57),"",'In Process Calc.'!BL57)</f>
        <v/>
      </c>
      <c r="DW64" s="246" t="str">
        <f>IF(ISBLANK('In Process Calc.'!BM57),"",'In Process Calc.'!BM57)</f>
        <v/>
      </c>
      <c r="DX64" s="246" t="str">
        <f>IF(ISBLANK('In Process Calc.'!BN57),"",'In Process Calc.'!BN57)</f>
        <v/>
      </c>
      <c r="DY64" s="246" t="str">
        <f>IF(ISBLANK('In Process Calc.'!BO57),"",'In Process Calc.'!BO57)</f>
        <v/>
      </c>
      <c r="DZ64" s="246" t="str">
        <f>IF(ISBLANK('In Process Calc.'!BP57),"",'In Process Calc.'!BP57)</f>
        <v/>
      </c>
      <c r="EA64" s="246" t="str">
        <f>IF(ISBLANK('In Process Calc.'!BQ57),"",'In Process Calc.'!BQ57)</f>
        <v/>
      </c>
      <c r="EB64" s="246" t="str">
        <f>IF(ISBLANK('In Process Calc.'!BR57),"",'In Process Calc.'!BR57)</f>
        <v/>
      </c>
      <c r="EC64" s="246" t="str">
        <f>IF(ISBLANK('In Process Calc.'!BS57),"",'In Process Calc.'!BS57)</f>
        <v/>
      </c>
      <c r="ED64" s="246" t="str">
        <f>IF(ISBLANK('In Process Calc.'!BT57),"",'In Process Calc.'!BT57)</f>
        <v/>
      </c>
      <c r="EE64" s="246" t="str">
        <f>IF(ISBLANK('In Process Calc.'!BU57),"",'In Process Calc.'!BU57)</f>
        <v/>
      </c>
      <c r="EF64" s="246" t="str">
        <f>IF(ISBLANK('In Process Calc.'!BV57),"",'In Process Calc.'!BV57)</f>
        <v/>
      </c>
      <c r="EG64" s="246" t="str">
        <f>IF(ISBLANK('In Process Calc.'!BW57),"",'In Process Calc.'!BW57)</f>
        <v/>
      </c>
      <c r="EH64" s="246" t="str">
        <f>IF(ISBLANK('In Process Calc.'!BX57),"",'In Process Calc.'!BX57)</f>
        <v/>
      </c>
      <c r="EI64" s="246" t="str">
        <f>IF(ISBLANK('In Process Calc.'!BY57),"",'In Process Calc.'!BY57)</f>
        <v/>
      </c>
      <c r="EJ64" s="246" t="str">
        <f>IF(ISBLANK('In Process Calc.'!BZ57),"",'In Process Calc.'!BZ57)</f>
        <v/>
      </c>
      <c r="EK64" s="246" t="str">
        <f>IF(ISBLANK('Post Process Calc.'!A64),"",'Post Process Calc.'!A64)</f>
        <v/>
      </c>
      <c r="EL64" s="246" t="str">
        <f>IF(ISBLANK('Post Process Calc.'!B64),"",'Post Process Calc.'!B64)</f>
        <v/>
      </c>
      <c r="EM64" s="246" t="str">
        <f>IF(ISBLANK('Post Process Calc.'!C64),"",'Post Process Calc.'!C64)</f>
        <v/>
      </c>
      <c r="EN64" s="246" t="str">
        <f>IF(ISBLANK('Post Process Calc.'!D64),"",'Post Process Calc.'!D64)</f>
        <v/>
      </c>
      <c r="EO64" s="246" t="str">
        <f>IF(ISBLANK('Post Process Calc.'!E64),"",'Post Process Calc.'!E64)</f>
        <v/>
      </c>
      <c r="EP64" s="246" t="str">
        <f>IF(ISBLANK('Post Process Calc.'!F64),"",'Post Process Calc.'!F64)</f>
        <v/>
      </c>
      <c r="EQ64" s="246" t="str">
        <f>IF(ISBLANK('Post Process Calc.'!G64),"",'Post Process Calc.'!G64)</f>
        <v/>
      </c>
      <c r="ER64" s="246" t="str">
        <f>IF(ISBLANK('Post Process Calc.'!H64),"",'Post Process Calc.'!H64)</f>
        <v/>
      </c>
      <c r="ES64" s="246" t="str">
        <f>IF(ISBLANK('Post Process Calc.'!I64),"",'Post Process Calc.'!I64)</f>
        <v/>
      </c>
      <c r="ET64" s="246" t="str">
        <f>IF(ISBLANK('Post Process Calc.'!J64),"",'Post Process Calc.'!J64)</f>
        <v/>
      </c>
      <c r="EU64" s="246" t="str">
        <f>IF(ISBLANK('Post Process Calc.'!K64),"",'Post Process Calc.'!K64)</f>
        <v/>
      </c>
      <c r="EV64" s="246" t="str">
        <f>IF(ISBLANK('Post Process Calc.'!L64),"",'Post Process Calc.'!L64)</f>
        <v/>
      </c>
      <c r="EW64" s="246" t="str">
        <f>IF(ISBLANK('Post Process Calc.'!M64),"",'Post Process Calc.'!M64)</f>
        <v/>
      </c>
      <c r="EX64" s="246" t="str">
        <f>IF(ISBLANK('Post Process Calc.'!N64),"",'Post Process Calc.'!N64)</f>
        <v/>
      </c>
      <c r="EY64" s="246" t="str">
        <f>IF(ISBLANK('Post Process Calc.'!O64),"",'Post Process Calc.'!O64)</f>
        <v/>
      </c>
      <c r="EZ64" s="246" t="str">
        <f>IF(ISBLANK('Post Process Calc.'!P64),"",'Post Process Calc.'!P64)</f>
        <v/>
      </c>
      <c r="FA64" s="246" t="str">
        <f>IF(ISBLANK('Post Process Calc.'!Q64),"",'Post Process Calc.'!Q64)</f>
        <v/>
      </c>
      <c r="FB64" s="246" t="str">
        <f>IF(ISBLANK('Post Process Calc.'!R64),"",'Post Process Calc.'!R64)</f>
        <v/>
      </c>
      <c r="FC64" s="246" t="str">
        <f>IF(ISBLANK('Post Process Calc.'!S64),"",'Post Process Calc.'!S64)</f>
        <v/>
      </c>
      <c r="FD64" s="246" t="str">
        <f>IF(ISBLANK('Post Process Calc.'!T64),"",'Post Process Calc.'!T64)</f>
        <v/>
      </c>
      <c r="FE64" s="246" t="str">
        <f>IF(ISBLANK('Post Process Calc.'!U64),"",'Post Process Calc.'!U64)</f>
        <v/>
      </c>
      <c r="FF64" s="246" t="str">
        <f>IF(ISBLANK('Post Process Calc.'!V64),"",'Post Process Calc.'!V64)</f>
        <v/>
      </c>
      <c r="FG64" s="246" t="str">
        <f>IF(ISBLANK('Post Process Calc.'!W64),"",'Post Process Calc.'!W64)</f>
        <v/>
      </c>
      <c r="FH64" s="246" t="str">
        <f>IF(ISBLANK('Post Process Calc.'!X64),"",'Post Process Calc.'!X64)</f>
        <v/>
      </c>
      <c r="FI64" s="246" t="str">
        <f>IF(ISBLANK('Post Process Calc.'!Y64),"",'Post Process Calc.'!Y64)</f>
        <v/>
      </c>
      <c r="FJ64" s="246" t="str">
        <f>IF(ISBLANK('Post Process Calc.'!Z64),"",'Post Process Calc.'!Z64)</f>
        <v/>
      </c>
      <c r="FK64" s="246" t="str">
        <f>IF(ISBLANK('Post Process Calc.'!AA64),"",'Post Process Calc.'!AA64)</f>
        <v/>
      </c>
      <c r="FL64" s="246" t="str">
        <f>IF(ISBLANK('Post Process Calc.'!AB64),"",'Post Process Calc.'!AB64)</f>
        <v/>
      </c>
      <c r="FM64" s="246" t="str">
        <f>IF(ISBLANK('Post Process Calc.'!AC64),"",'Post Process Calc.'!AC64)</f>
        <v/>
      </c>
      <c r="FN64" s="246" t="str">
        <f>IF(ISBLANK('Post Process Calc.'!AD64),"",'Post Process Calc.'!AD64)</f>
        <v/>
      </c>
      <c r="FO64" s="246" t="str">
        <f>IF(ISBLANK('Post Process Calc.'!AE64),"",'Post Process Calc.'!AE64)</f>
        <v/>
      </c>
      <c r="FP64" s="246" t="str">
        <f>IF(ISBLANK('Post Process Calc.'!AF64),"",'Post Process Calc.'!AF64)</f>
        <v/>
      </c>
      <c r="FQ64" s="246" t="str">
        <f>IF(ISBLANK('Post Process Calc.'!AG64),"",'Post Process Calc.'!AG64)</f>
        <v/>
      </c>
      <c r="FR64" s="246" t="str">
        <f>IF(ISBLANK('Post Process Calc.'!AH64),"",'Post Process Calc.'!AH64)</f>
        <v/>
      </c>
      <c r="FS64" s="246" t="str">
        <f>IF(ISBLANK('Post Process Calc.'!AI64),"",'Post Process Calc.'!AI64)</f>
        <v/>
      </c>
    </row>
    <row r="65" spans="1:175" x14ac:dyDescent="0.15">
      <c r="A65" s="241" t="str">
        <f>IF('Measured Data'!B58&lt;&gt;0,'Measured Data'!$B$1,"")</f>
        <v/>
      </c>
      <c r="B65" s="241" t="str">
        <f>IF(ISBLANK('Measured Data'!A58),"",'Measured Data'!A58)</f>
        <v/>
      </c>
      <c r="C65" s="248" t="str">
        <f>IF(ISBLANK('Measured Data'!B58),"",'Measured Data'!B58)</f>
        <v/>
      </c>
      <c r="D65" s="249" t="str">
        <f>IF(ISBLANK('Measured Data'!C58),"",'Measured Data'!C58)</f>
        <v/>
      </c>
      <c r="E65" s="241" t="str">
        <f>IF(ISBLANK('Measured Data'!D58),"",'Measured Data'!D58)</f>
        <v/>
      </c>
      <c r="F65" s="241" t="str">
        <f>IF(ISBLANK('Measured Data'!E58),"",'Measured Data'!E58)</f>
        <v/>
      </c>
      <c r="G65" s="241" t="str">
        <f>IF(ISBLANK('Measured Data'!G58),"",'Measured Data'!G58)</f>
        <v/>
      </c>
      <c r="H65" s="241" t="str">
        <f>IF(ISBLANK('Measured Data'!H58),"",'Measured Data'!H58)</f>
        <v/>
      </c>
      <c r="I65" s="241" t="str">
        <f>IF(ISBLANK('Measured Data'!I58),"",'Measured Data'!I58)</f>
        <v/>
      </c>
      <c r="J65" s="241" t="str">
        <f>IF(ISBLANK('Measured Data'!J58),"",'Measured Data'!J58)</f>
        <v/>
      </c>
      <c r="K65" s="241" t="str">
        <f>IF(ISBLANK('Measured Data'!K58),"",'Measured Data'!K58)</f>
        <v/>
      </c>
      <c r="L65" s="241" t="str">
        <f>IF(ISBLANK('Measured Data'!L58),"",'Measured Data'!L58)</f>
        <v/>
      </c>
      <c r="M65" s="241" t="str">
        <f>IF(ISBLANK('Measured Data'!M58),"",'Measured Data'!M58)</f>
        <v/>
      </c>
      <c r="N65" s="241" t="str">
        <f>IF(ISBLANK('Measured Data'!N58),"",'Measured Data'!N58)</f>
        <v/>
      </c>
      <c r="O65" s="241" t="str">
        <f>IF(ISBLANK('Measured Data'!O58),"",'Measured Data'!O58)</f>
        <v/>
      </c>
      <c r="P65" s="241" t="str">
        <f>IF(ISBLANK('Measured Data'!P58),"",'Measured Data'!P58)</f>
        <v/>
      </c>
      <c r="Q65" s="241" t="str">
        <f>IF(ISBLANK('Measured Data'!Q58),"",'Measured Data'!Q58)</f>
        <v/>
      </c>
      <c r="R65" s="241" t="str">
        <f>IF(ISBLANK('Measured Data'!R58),"",'Measured Data'!R58)</f>
        <v/>
      </c>
      <c r="S65" s="241" t="str">
        <f>IF(ISBLANK('Measured Data'!S58),"",'Measured Data'!S58)</f>
        <v/>
      </c>
      <c r="T65" s="241" t="str">
        <f>IF(ISBLANK('Measured Data'!T58),"",'Measured Data'!T58)</f>
        <v/>
      </c>
      <c r="U65" s="241" t="str">
        <f>IF(ISBLANK('Measured Data'!U58),"",'Measured Data'!U58)</f>
        <v/>
      </c>
      <c r="V65" s="241" t="str">
        <f>IF(ISBLANK('Measured Data'!V58),"",'Measured Data'!V58)</f>
        <v/>
      </c>
      <c r="W65" s="241" t="str">
        <f>IF(ISBLANK('Measured Data'!W58),"",'Measured Data'!W58)</f>
        <v/>
      </c>
      <c r="X65" s="241" t="str">
        <f>IF(ISBLANK('Measured Data'!X58),"",'Measured Data'!X58)</f>
        <v/>
      </c>
      <c r="Y65" s="241" t="str">
        <f>IF(ISBLANK('Measured Data'!Y58),"",'Measured Data'!Y58)</f>
        <v/>
      </c>
      <c r="Z65" s="241" t="str">
        <f>IF(ISBLANK('Measured Data'!Z58),"",'Measured Data'!Z58)</f>
        <v/>
      </c>
      <c r="AA65" s="241" t="str">
        <f>IF(ISBLANK('Measured Data'!AA58),"",'Measured Data'!AA58)</f>
        <v/>
      </c>
      <c r="AB65" s="241" t="str">
        <f>IF(ISBLANK('Measured Data'!AB58),"",'Measured Data'!AB58)</f>
        <v/>
      </c>
      <c r="AC65" s="241" t="str">
        <f>IF(ISBLANK('Measured Data'!AC58),"",'Measured Data'!AC58)</f>
        <v/>
      </c>
      <c r="AD65" s="241" t="str">
        <f>IF(ISBLANK('Measured Data'!AD58),"",'Measured Data'!AD58)</f>
        <v/>
      </c>
      <c r="AE65" s="241" t="str">
        <f>IF(ISBLANK('Measured Data'!AE58),"",'Measured Data'!AE58)</f>
        <v/>
      </c>
      <c r="AF65" s="241" t="str">
        <f>IF(ISBLANK('Measured Data'!AF58),"",'Measured Data'!AF58)</f>
        <v/>
      </c>
      <c r="AG65" s="241" t="str">
        <f>IF(ISBLANK('Measured Data'!AG58),"",'Measured Data'!AG58)</f>
        <v/>
      </c>
      <c r="AH65" s="241" t="str">
        <f>IF(ISBLANK('Measured Data'!AH58),"",'Measured Data'!AH58)</f>
        <v/>
      </c>
      <c r="AI65" s="241" t="str">
        <f>IF(ISBLANK('Measured Data'!AI58),"",'Measured Data'!AI58)</f>
        <v/>
      </c>
      <c r="AJ65" s="241" t="str">
        <f>IF(ISBLANK('Measured Data'!AJ58),"",'Measured Data'!AJ58)</f>
        <v/>
      </c>
      <c r="AK65" s="241" t="str">
        <f>IF(ISBLANK('Measured Data'!AK58),"",'Measured Data'!AK58)</f>
        <v/>
      </c>
      <c r="AL65" s="241" t="str">
        <f>IF(ISBLANK('Measured Data'!AL58),"",'Measured Data'!AL58)</f>
        <v/>
      </c>
      <c r="AM65" s="241" t="str">
        <f>IF(ISBLANK('Measured Data'!AM58),"",'Measured Data'!AM58)</f>
        <v/>
      </c>
      <c r="AN65" s="241" t="str">
        <f>IF(ISBLANK('Measured Data'!AN58),"",'Measured Data'!AN58)</f>
        <v/>
      </c>
      <c r="AO65" s="241" t="str">
        <f>IF(ISBLANK('Measured Data'!AO58),"",'Measured Data'!AO58)</f>
        <v/>
      </c>
      <c r="AP65" s="241" t="str">
        <f>IF(ISBLANK('Measured Data'!AP58),"",'Measured Data'!AP58)</f>
        <v/>
      </c>
      <c r="AQ65" s="241" t="str">
        <f>IF(ISBLANK('Measured Data'!AQ58),"",'Measured Data'!AQ58)</f>
        <v/>
      </c>
      <c r="AR65" s="241" t="str">
        <f>IF(ISBLANK('Measured Data'!AR58),"",'Measured Data'!AR58)</f>
        <v/>
      </c>
      <c r="AS65" s="241" t="str">
        <f>IF(ISBLANK('Measured Data'!AS58),"",'Measured Data'!AS58)</f>
        <v/>
      </c>
      <c r="AT65" s="241" t="str">
        <f>IF(ISBLANK('Measured Data'!AT58),"",'Measured Data'!AT58)</f>
        <v/>
      </c>
      <c r="AU65" s="241" t="str">
        <f>IF(ISBLANK('Measured Data'!AU58),"",'Measured Data'!AU58)</f>
        <v/>
      </c>
      <c r="AV65" s="241" t="str">
        <f>IF(ISBLANK('Measured Data'!AV58),"",'Measured Data'!AV58)</f>
        <v/>
      </c>
      <c r="AW65" s="241" t="str">
        <f>IF(ISBLANK('Measured Data'!AW58),"",'Measured Data'!AW58)</f>
        <v/>
      </c>
      <c r="AX65" s="241" t="str">
        <f>IF(ISBLANK('Measured Data'!AX58),"",'Measured Data'!AX58)</f>
        <v/>
      </c>
      <c r="AY65" s="241" t="str">
        <f>IF(ISBLANK('Measured Data'!AY58),"",'Measured Data'!AY58)</f>
        <v/>
      </c>
      <c r="AZ65" s="241" t="str">
        <f>IF(ISBLANK('Measured Data'!AZ58),"",'Measured Data'!AZ58)</f>
        <v/>
      </c>
      <c r="BA65" s="241" t="str">
        <f>IF(ISBLANK('Measured Data'!BA58),"",'Measured Data'!BA58)</f>
        <v/>
      </c>
      <c r="BB65" s="241" t="str">
        <f>IF(ISBLANK('Measured Data'!BB58),"",'Measured Data'!BB58)</f>
        <v/>
      </c>
      <c r="BC65" s="241" t="str">
        <f>IF(ISBLANK('Measured Data'!BC58),"",'Measured Data'!BC58)</f>
        <v/>
      </c>
      <c r="BD65" s="241" t="str">
        <f>IF(ISBLANK('Measured Data'!BD58),"",'Measured Data'!BD58)</f>
        <v/>
      </c>
      <c r="BE65" s="241" t="str">
        <f>IF(ISBLANK('Measured Data'!BE58),"",'Measured Data'!BE58)</f>
        <v/>
      </c>
      <c r="BF65" s="241" t="str">
        <f>IF(ISBLANK('Measured Data'!BF58),"",'Measured Data'!BF58)</f>
        <v/>
      </c>
      <c r="BG65" s="241" t="str">
        <f>IF(ISBLANK('Measured Data'!BG58),"",'Measured Data'!BG58)</f>
        <v/>
      </c>
      <c r="BH65" s="241" t="str">
        <f>IF(ISBLANK('Measured Data'!BH58),"",'Measured Data'!BH58)</f>
        <v/>
      </c>
      <c r="BI65" s="241" t="str">
        <f>IF(ISBLANK('Measured Data'!BI58),"",'Measured Data'!BI58)</f>
        <v/>
      </c>
      <c r="BJ65" s="241" t="str">
        <f>IF(ISBLANK('Measured Data'!BJ58),"",'Measured Data'!BJ58)</f>
        <v/>
      </c>
      <c r="BK65" s="241" t="str">
        <f>IF(ISBLANK('Measured Data'!BK58),"",'Measured Data'!BK58)</f>
        <v/>
      </c>
      <c r="BL65" s="241" t="str">
        <f>IF(ISBLANK('Measured Data'!BL58),"",'Measured Data'!BL58)</f>
        <v/>
      </c>
      <c r="BM65" s="241" t="str">
        <f>IF(ISBLANK('Measured Data'!BM58),"",'Measured Data'!BM58)</f>
        <v/>
      </c>
      <c r="BN65" s="241" t="str">
        <f>IF(ISBLANK('In Process Calc.'!B58),"",ROUND('In Process Calc.'!B58,2))</f>
        <v/>
      </c>
      <c r="BO65" s="241" t="str">
        <f>IF(ISBLANK('In Process Calc.'!C58),"",ROUND('In Process Calc.'!C58,2))</f>
        <v/>
      </c>
      <c r="BP65" s="241" t="str">
        <f>IF(ISBLANK('In Process Calc.'!D58),"",'In Process Calc.'!D58)</f>
        <v/>
      </c>
      <c r="BQ65" s="241" t="str">
        <f>IF(ISBLANK('In Process Calc.'!E58),"",'In Process Calc.'!E58)</f>
        <v/>
      </c>
      <c r="BR65" s="241" t="str">
        <f>IF(ISBLANK('In Process Calc.'!G58),"",'In Process Calc.'!G58)</f>
        <v/>
      </c>
      <c r="BS65" s="241" t="str">
        <f>IF(ISBLANK('In Process Calc.'!I58),"",'In Process Calc.'!I58)</f>
        <v/>
      </c>
      <c r="BT65" s="241" t="str">
        <f>IF(ISBLANK('In Process Calc.'!J58),"",'In Process Calc.'!J58)</f>
        <v/>
      </c>
      <c r="BU65" s="241" t="str">
        <f>IF(ISBLANK('In Process Calc.'!K58),"",'In Process Calc.'!K58)</f>
        <v/>
      </c>
      <c r="BV65" s="246" t="str">
        <f>IF(ISBLANK('In Process Calc.'!L58),"",'In Process Calc.'!L58)</f>
        <v/>
      </c>
      <c r="BW65" s="246" t="str">
        <f>IF(ISBLANK('In Process Calc.'!M58),"",'In Process Calc.'!M58)</f>
        <v/>
      </c>
      <c r="BX65" s="246" t="str">
        <f>IF(ISBLANK('In Process Calc.'!N58),"",'In Process Calc.'!N58)</f>
        <v/>
      </c>
      <c r="BY65" s="246" t="str">
        <f>IF(ISBLANK('In Process Calc.'!O58),"",'In Process Calc.'!O58)</f>
        <v/>
      </c>
      <c r="BZ65" s="246" t="str">
        <f>IF(ISBLANK('In Process Calc.'!P58),"",'In Process Calc.'!P58)</f>
        <v/>
      </c>
      <c r="CA65" s="246" t="str">
        <f>IF(ISBLANK('In Process Calc.'!Q58),"",'In Process Calc.'!Q58)</f>
        <v/>
      </c>
      <c r="CB65" s="246" t="str">
        <f>IF(ISBLANK('In Process Calc.'!R58),"",'In Process Calc.'!R58)</f>
        <v/>
      </c>
      <c r="CC65" s="246" t="str">
        <f>IF(ISBLANK('In Process Calc.'!S58),"",'In Process Calc.'!S58)</f>
        <v/>
      </c>
      <c r="CD65" s="246" t="str">
        <f>IF(ISBLANK('In Process Calc.'!T58),"",'In Process Calc.'!T58)</f>
        <v/>
      </c>
      <c r="CE65" s="246" t="str">
        <f>IF(ISBLANK('In Process Calc.'!U58),"",'In Process Calc.'!U58)</f>
        <v/>
      </c>
      <c r="CF65" s="246" t="str">
        <f>IF(ISBLANK('In Process Calc.'!V58),"",'In Process Calc.'!V58)</f>
        <v/>
      </c>
      <c r="CG65" s="246" t="str">
        <f>IF(ISBLANK('In Process Calc.'!W58),"",'In Process Calc.'!W58)</f>
        <v/>
      </c>
      <c r="CH65" s="246" t="str">
        <f>IF(ISBLANK('In Process Calc.'!X58),"",'In Process Calc.'!X58)</f>
        <v/>
      </c>
      <c r="CI65" s="246" t="str">
        <f>IF(ISBLANK('In Process Calc.'!Y58),"",'In Process Calc.'!Y58)</f>
        <v/>
      </c>
      <c r="CJ65" s="246" t="str">
        <f>IF(ISBLANK('In Process Calc.'!Z58),"",'In Process Calc.'!Z58)</f>
        <v/>
      </c>
      <c r="CK65" s="246" t="str">
        <f>IF(ISBLANK('In Process Calc.'!AA58),"",'In Process Calc.'!AA58)</f>
        <v/>
      </c>
      <c r="CL65" s="246" t="str">
        <f>IF(ISBLANK('In Process Calc.'!AB58),"",'In Process Calc.'!AB58)</f>
        <v/>
      </c>
      <c r="CM65" s="246" t="str">
        <f>IF(ISBLANK('In Process Calc.'!AC58),"",'In Process Calc.'!AC58)</f>
        <v/>
      </c>
      <c r="CN65" s="246" t="str">
        <f>IF(ISBLANK('In Process Calc.'!AD58),"",'In Process Calc.'!AD58)</f>
        <v/>
      </c>
      <c r="CO65" s="246" t="str">
        <f>IF(ISBLANK('In Process Calc.'!AE58),"",'In Process Calc.'!AE58)</f>
        <v/>
      </c>
      <c r="CP65" s="246" t="str">
        <f>IF(ISBLANK('In Process Calc.'!AF58),"",'In Process Calc.'!AF58)</f>
        <v/>
      </c>
      <c r="CQ65" s="246" t="str">
        <f>IF(ISBLANK('In Process Calc.'!AG58),"",'In Process Calc.'!AG58)</f>
        <v/>
      </c>
      <c r="CR65" s="246" t="str">
        <f>IF(ISBLANK('In Process Calc.'!AH58),"",'In Process Calc.'!AH58)</f>
        <v/>
      </c>
      <c r="CS65" s="246" t="str">
        <f>IF(ISBLANK('In Process Calc.'!AI58),"",'In Process Calc.'!AI58)</f>
        <v/>
      </c>
      <c r="CT65" s="246" t="str">
        <f>IF(ISBLANK('In Process Calc.'!AJ58),"",'In Process Calc.'!AJ58)</f>
        <v/>
      </c>
      <c r="CU65" s="246" t="str">
        <f>IF(ISBLANK('In Process Calc.'!AK58),"",'In Process Calc.'!AK58)</f>
        <v/>
      </c>
      <c r="CV65" s="246" t="str">
        <f>IF(ISBLANK('In Process Calc.'!AL58),"",'In Process Calc.'!AL58)</f>
        <v/>
      </c>
      <c r="CW65" s="246" t="str">
        <f>IF(ISBLANK('In Process Calc.'!AM58),"",'In Process Calc.'!AM58)</f>
        <v/>
      </c>
      <c r="CX65" s="246" t="str">
        <f>IF(ISBLANK('In Process Calc.'!AN58),"",'In Process Calc.'!AN58)</f>
        <v/>
      </c>
      <c r="CY65" s="246" t="str">
        <f>IF(ISBLANK('In Process Calc.'!AO58),"",'In Process Calc.'!AO58)</f>
        <v/>
      </c>
      <c r="CZ65" s="246" t="str">
        <f>IF(ISBLANK('In Process Calc.'!AP58),"",'In Process Calc.'!AP58)</f>
        <v/>
      </c>
      <c r="DA65" s="246" t="str">
        <f>IF(ISBLANK('In Process Calc.'!AQ58),"",'In Process Calc.'!AQ58)</f>
        <v/>
      </c>
      <c r="DB65" s="246" t="str">
        <f>IF(ISBLANK('In Process Calc.'!AR58),"",'In Process Calc.'!AR58)</f>
        <v/>
      </c>
      <c r="DC65" s="246" t="str">
        <f>IF(ISBLANK('In Process Calc.'!AS58),"",'In Process Calc.'!AS58)</f>
        <v/>
      </c>
      <c r="DD65" s="246" t="str">
        <f>IF(ISBLANK('In Process Calc.'!AT58),"",'In Process Calc.'!AT58)</f>
        <v/>
      </c>
      <c r="DE65" s="246" t="str">
        <f>IF(ISBLANK('In Process Calc.'!AU58),"",'In Process Calc.'!AU58)</f>
        <v/>
      </c>
      <c r="DF65" s="246" t="str">
        <f>IF(ISBLANK('In Process Calc.'!AV58),"",'In Process Calc.'!AV58)</f>
        <v/>
      </c>
      <c r="DG65" s="246" t="str">
        <f>IF(ISBLANK('In Process Calc.'!AW58),"",'In Process Calc.'!AW58)</f>
        <v/>
      </c>
      <c r="DH65" s="246" t="str">
        <f>IF(ISBLANK('In Process Calc.'!AX58),"",'In Process Calc.'!AX58)</f>
        <v/>
      </c>
      <c r="DI65" s="246" t="str">
        <f>IF(ISBLANK('In Process Calc.'!AY58),"",'In Process Calc.'!AY58)</f>
        <v/>
      </c>
      <c r="DJ65" s="246" t="str">
        <f>IF(ISBLANK('In Process Calc.'!AZ58),"",'In Process Calc.'!AZ58)</f>
        <v/>
      </c>
      <c r="DK65" s="246" t="str">
        <f>IF(ISBLANK('In Process Calc.'!BA58),"",'In Process Calc.'!BA58)</f>
        <v/>
      </c>
      <c r="DL65" s="246" t="str">
        <f>IF(ISBLANK('In Process Calc.'!BB58),"",'In Process Calc.'!BB58)</f>
        <v/>
      </c>
      <c r="DM65" s="246" t="str">
        <f>IF(ISBLANK('In Process Calc.'!BC58),"",'In Process Calc.'!BC58)</f>
        <v/>
      </c>
      <c r="DN65" s="246" t="str">
        <f>IF(ISBLANK('In Process Calc.'!BD58),"",'In Process Calc.'!BD58)</f>
        <v/>
      </c>
      <c r="DO65" s="246" t="str">
        <f>IF(ISBLANK('In Process Calc.'!BE58),"",'In Process Calc.'!BE58)</f>
        <v/>
      </c>
      <c r="DP65" s="246" t="str">
        <f>IF(ISBLANK('In Process Calc.'!BF58),"",'In Process Calc.'!BF58)</f>
        <v/>
      </c>
      <c r="DQ65" s="246" t="str">
        <f>IF(ISBLANK('In Process Calc.'!BG58),"",'In Process Calc.'!BG58)</f>
        <v/>
      </c>
      <c r="DR65" s="246" t="str">
        <f>IF(ISBLANK('In Process Calc.'!BH58),"",'In Process Calc.'!BH58)</f>
        <v/>
      </c>
      <c r="DS65" s="246" t="str">
        <f>IF(ISBLANK('In Process Calc.'!BI58),"",'In Process Calc.'!BI58)</f>
        <v/>
      </c>
      <c r="DT65" s="246" t="str">
        <f>IF(ISBLANK('In Process Calc.'!BJ58),"",'In Process Calc.'!BJ58)</f>
        <v/>
      </c>
      <c r="DU65" s="246" t="str">
        <f>IF(ISBLANK('In Process Calc.'!BK58),"",'In Process Calc.'!BK58)</f>
        <v/>
      </c>
      <c r="DV65" s="246" t="str">
        <f>IF(ISBLANK('In Process Calc.'!BL58),"",'In Process Calc.'!BL58)</f>
        <v/>
      </c>
      <c r="DW65" s="246" t="str">
        <f>IF(ISBLANK('In Process Calc.'!BM58),"",'In Process Calc.'!BM58)</f>
        <v/>
      </c>
      <c r="DX65" s="246" t="str">
        <f>IF(ISBLANK('In Process Calc.'!BN58),"",'In Process Calc.'!BN58)</f>
        <v/>
      </c>
      <c r="DY65" s="246" t="str">
        <f>IF(ISBLANK('In Process Calc.'!BO58),"",'In Process Calc.'!BO58)</f>
        <v/>
      </c>
      <c r="DZ65" s="246" t="str">
        <f>IF(ISBLANK('In Process Calc.'!BP58),"",'In Process Calc.'!BP58)</f>
        <v/>
      </c>
      <c r="EA65" s="246" t="str">
        <f>IF(ISBLANK('In Process Calc.'!BQ58),"",'In Process Calc.'!BQ58)</f>
        <v/>
      </c>
      <c r="EB65" s="246" t="str">
        <f>IF(ISBLANK('In Process Calc.'!BR58),"",'In Process Calc.'!BR58)</f>
        <v/>
      </c>
      <c r="EC65" s="246" t="str">
        <f>IF(ISBLANK('In Process Calc.'!BS58),"",'In Process Calc.'!BS58)</f>
        <v/>
      </c>
      <c r="ED65" s="246" t="str">
        <f>IF(ISBLANK('In Process Calc.'!BT58),"",'In Process Calc.'!BT58)</f>
        <v/>
      </c>
      <c r="EE65" s="246" t="str">
        <f>IF(ISBLANK('In Process Calc.'!BU58),"",'In Process Calc.'!BU58)</f>
        <v/>
      </c>
      <c r="EF65" s="246" t="str">
        <f>IF(ISBLANK('In Process Calc.'!BV58),"",'In Process Calc.'!BV58)</f>
        <v/>
      </c>
      <c r="EG65" s="246" t="str">
        <f>IF(ISBLANK('In Process Calc.'!BW58),"",'In Process Calc.'!BW58)</f>
        <v/>
      </c>
      <c r="EH65" s="246" t="str">
        <f>IF(ISBLANK('In Process Calc.'!BX58),"",'In Process Calc.'!BX58)</f>
        <v/>
      </c>
      <c r="EI65" s="246" t="str">
        <f>IF(ISBLANK('In Process Calc.'!BY58),"",'In Process Calc.'!BY58)</f>
        <v/>
      </c>
      <c r="EJ65" s="246" t="str">
        <f>IF(ISBLANK('In Process Calc.'!BZ58),"",'In Process Calc.'!BZ58)</f>
        <v/>
      </c>
      <c r="EK65" s="246" t="str">
        <f>IF(ISBLANK('Post Process Calc.'!A65),"",'Post Process Calc.'!A65)</f>
        <v/>
      </c>
      <c r="EL65" s="246" t="str">
        <f>IF(ISBLANK('Post Process Calc.'!B65),"",'Post Process Calc.'!B65)</f>
        <v/>
      </c>
      <c r="EM65" s="246" t="str">
        <f>IF(ISBLANK('Post Process Calc.'!C65),"",'Post Process Calc.'!C65)</f>
        <v/>
      </c>
      <c r="EN65" s="246" t="str">
        <f>IF(ISBLANK('Post Process Calc.'!D65),"",'Post Process Calc.'!D65)</f>
        <v/>
      </c>
      <c r="EO65" s="246" t="str">
        <f>IF(ISBLANK('Post Process Calc.'!E65),"",'Post Process Calc.'!E65)</f>
        <v/>
      </c>
      <c r="EP65" s="246" t="str">
        <f>IF(ISBLANK('Post Process Calc.'!F65),"",'Post Process Calc.'!F65)</f>
        <v/>
      </c>
      <c r="EQ65" s="246" t="str">
        <f>IF(ISBLANK('Post Process Calc.'!G65),"",'Post Process Calc.'!G65)</f>
        <v/>
      </c>
      <c r="ER65" s="246" t="str">
        <f>IF(ISBLANK('Post Process Calc.'!H65),"",'Post Process Calc.'!H65)</f>
        <v/>
      </c>
      <c r="ES65" s="246" t="str">
        <f>IF(ISBLANK('Post Process Calc.'!I65),"",'Post Process Calc.'!I65)</f>
        <v/>
      </c>
      <c r="ET65" s="246" t="str">
        <f>IF(ISBLANK('Post Process Calc.'!J65),"",'Post Process Calc.'!J65)</f>
        <v/>
      </c>
      <c r="EU65" s="246" t="str">
        <f>IF(ISBLANK('Post Process Calc.'!K65),"",'Post Process Calc.'!K65)</f>
        <v/>
      </c>
      <c r="EV65" s="246" t="str">
        <f>IF(ISBLANK('Post Process Calc.'!L65),"",'Post Process Calc.'!L65)</f>
        <v/>
      </c>
      <c r="EW65" s="246" t="str">
        <f>IF(ISBLANK('Post Process Calc.'!M65),"",'Post Process Calc.'!M65)</f>
        <v/>
      </c>
      <c r="EX65" s="246" t="str">
        <f>IF(ISBLANK('Post Process Calc.'!N65),"",'Post Process Calc.'!N65)</f>
        <v/>
      </c>
      <c r="EY65" s="246" t="str">
        <f>IF(ISBLANK('Post Process Calc.'!O65),"",'Post Process Calc.'!O65)</f>
        <v/>
      </c>
      <c r="EZ65" s="246" t="str">
        <f>IF(ISBLANK('Post Process Calc.'!P65),"",'Post Process Calc.'!P65)</f>
        <v/>
      </c>
      <c r="FA65" s="246" t="str">
        <f>IF(ISBLANK('Post Process Calc.'!Q65),"",'Post Process Calc.'!Q65)</f>
        <v/>
      </c>
      <c r="FB65" s="246" t="str">
        <f>IF(ISBLANK('Post Process Calc.'!R65),"",'Post Process Calc.'!R65)</f>
        <v/>
      </c>
      <c r="FC65" s="246" t="str">
        <f>IF(ISBLANK('Post Process Calc.'!S65),"",'Post Process Calc.'!S65)</f>
        <v/>
      </c>
      <c r="FD65" s="246" t="str">
        <f>IF(ISBLANK('Post Process Calc.'!T65),"",'Post Process Calc.'!T65)</f>
        <v/>
      </c>
      <c r="FE65" s="246" t="str">
        <f>IF(ISBLANK('Post Process Calc.'!U65),"",'Post Process Calc.'!U65)</f>
        <v/>
      </c>
      <c r="FF65" s="246" t="str">
        <f>IF(ISBLANK('Post Process Calc.'!V65),"",'Post Process Calc.'!V65)</f>
        <v/>
      </c>
      <c r="FG65" s="246" t="str">
        <f>IF(ISBLANK('Post Process Calc.'!W65),"",'Post Process Calc.'!W65)</f>
        <v/>
      </c>
      <c r="FH65" s="246" t="str">
        <f>IF(ISBLANK('Post Process Calc.'!X65),"",'Post Process Calc.'!X65)</f>
        <v/>
      </c>
      <c r="FI65" s="246" t="str">
        <f>IF(ISBLANK('Post Process Calc.'!Y65),"",'Post Process Calc.'!Y65)</f>
        <v/>
      </c>
      <c r="FJ65" s="246" t="str">
        <f>IF(ISBLANK('Post Process Calc.'!Z65),"",'Post Process Calc.'!Z65)</f>
        <v/>
      </c>
      <c r="FK65" s="246" t="str">
        <f>IF(ISBLANK('Post Process Calc.'!AA65),"",'Post Process Calc.'!AA65)</f>
        <v/>
      </c>
      <c r="FL65" s="246" t="str">
        <f>IF(ISBLANK('Post Process Calc.'!AB65),"",'Post Process Calc.'!AB65)</f>
        <v/>
      </c>
      <c r="FM65" s="246" t="str">
        <f>IF(ISBLANK('Post Process Calc.'!AC65),"",'Post Process Calc.'!AC65)</f>
        <v/>
      </c>
      <c r="FN65" s="246" t="str">
        <f>IF(ISBLANK('Post Process Calc.'!AD65),"",'Post Process Calc.'!AD65)</f>
        <v/>
      </c>
      <c r="FO65" s="246" t="str">
        <f>IF(ISBLANK('Post Process Calc.'!AE65),"",'Post Process Calc.'!AE65)</f>
        <v/>
      </c>
      <c r="FP65" s="246" t="str">
        <f>IF(ISBLANK('Post Process Calc.'!AF65),"",'Post Process Calc.'!AF65)</f>
        <v/>
      </c>
      <c r="FQ65" s="246" t="str">
        <f>IF(ISBLANK('Post Process Calc.'!AG65),"",'Post Process Calc.'!AG65)</f>
        <v/>
      </c>
      <c r="FR65" s="246" t="str">
        <f>IF(ISBLANK('Post Process Calc.'!AH65),"",'Post Process Calc.'!AH65)</f>
        <v/>
      </c>
      <c r="FS65" s="246" t="str">
        <f>IF(ISBLANK('Post Process Calc.'!AI65),"",'Post Process Calc.'!AI65)</f>
        <v/>
      </c>
    </row>
    <row r="66" spans="1:175" x14ac:dyDescent="0.15">
      <c r="A66" s="241" t="str">
        <f>IF('Measured Data'!B59&lt;&gt;0,'Measured Data'!$B$1,"")</f>
        <v/>
      </c>
      <c r="B66" s="241" t="str">
        <f>IF(ISBLANK('Measured Data'!A59),"",'Measured Data'!A59)</f>
        <v/>
      </c>
      <c r="C66" s="248" t="str">
        <f>IF(ISBLANK('Measured Data'!B59),"",'Measured Data'!B59)</f>
        <v/>
      </c>
      <c r="D66" s="249" t="str">
        <f>IF(ISBLANK('Measured Data'!C59),"",'Measured Data'!C59)</f>
        <v/>
      </c>
      <c r="E66" s="241" t="str">
        <f>IF(ISBLANK('Measured Data'!D59),"",'Measured Data'!D59)</f>
        <v/>
      </c>
      <c r="F66" s="241" t="str">
        <f>IF(ISBLANK('Measured Data'!E59),"",'Measured Data'!E59)</f>
        <v/>
      </c>
      <c r="G66" s="241" t="str">
        <f>IF(ISBLANK('Measured Data'!G59),"",'Measured Data'!G59)</f>
        <v/>
      </c>
      <c r="H66" s="241" t="str">
        <f>IF(ISBLANK('Measured Data'!H59),"",'Measured Data'!H59)</f>
        <v/>
      </c>
      <c r="I66" s="241" t="str">
        <f>IF(ISBLANK('Measured Data'!I59),"",'Measured Data'!I59)</f>
        <v/>
      </c>
      <c r="J66" s="241" t="str">
        <f>IF(ISBLANK('Measured Data'!J59),"",'Measured Data'!J59)</f>
        <v/>
      </c>
      <c r="K66" s="241" t="str">
        <f>IF(ISBLANK('Measured Data'!K59),"",'Measured Data'!K59)</f>
        <v/>
      </c>
      <c r="L66" s="241" t="str">
        <f>IF(ISBLANK('Measured Data'!L59),"",'Measured Data'!L59)</f>
        <v/>
      </c>
      <c r="M66" s="241" t="str">
        <f>IF(ISBLANK('Measured Data'!M59),"",'Measured Data'!M59)</f>
        <v/>
      </c>
      <c r="N66" s="241" t="str">
        <f>IF(ISBLANK('Measured Data'!N59),"",'Measured Data'!N59)</f>
        <v/>
      </c>
      <c r="O66" s="241" t="str">
        <f>IF(ISBLANK('Measured Data'!O59),"",'Measured Data'!O59)</f>
        <v/>
      </c>
      <c r="P66" s="241" t="str">
        <f>IF(ISBLANK('Measured Data'!P59),"",'Measured Data'!P59)</f>
        <v/>
      </c>
      <c r="Q66" s="241" t="str">
        <f>IF(ISBLANK('Measured Data'!Q59),"",'Measured Data'!Q59)</f>
        <v/>
      </c>
      <c r="R66" s="241" t="str">
        <f>IF(ISBLANK('Measured Data'!R59),"",'Measured Data'!R59)</f>
        <v/>
      </c>
      <c r="S66" s="241" t="str">
        <f>IF(ISBLANK('Measured Data'!S59),"",'Measured Data'!S59)</f>
        <v/>
      </c>
      <c r="T66" s="241" t="str">
        <f>IF(ISBLANK('Measured Data'!T59),"",'Measured Data'!T59)</f>
        <v/>
      </c>
      <c r="U66" s="241" t="str">
        <f>IF(ISBLANK('Measured Data'!U59),"",'Measured Data'!U59)</f>
        <v/>
      </c>
      <c r="V66" s="241" t="str">
        <f>IF(ISBLANK('Measured Data'!V59),"",'Measured Data'!V59)</f>
        <v/>
      </c>
      <c r="W66" s="241" t="str">
        <f>IF(ISBLANK('Measured Data'!W59),"",'Measured Data'!W59)</f>
        <v/>
      </c>
      <c r="X66" s="241" t="str">
        <f>IF(ISBLANK('Measured Data'!X59),"",'Measured Data'!X59)</f>
        <v/>
      </c>
      <c r="Y66" s="241" t="str">
        <f>IF(ISBLANK('Measured Data'!Y59),"",'Measured Data'!Y59)</f>
        <v/>
      </c>
      <c r="Z66" s="241" t="str">
        <f>IF(ISBLANK('Measured Data'!Z59),"",'Measured Data'!Z59)</f>
        <v/>
      </c>
      <c r="AA66" s="241" t="str">
        <f>IF(ISBLANK('Measured Data'!AA59),"",'Measured Data'!AA59)</f>
        <v/>
      </c>
      <c r="AB66" s="241" t="str">
        <f>IF(ISBLANK('Measured Data'!AB59),"",'Measured Data'!AB59)</f>
        <v/>
      </c>
      <c r="AC66" s="241" t="str">
        <f>IF(ISBLANK('Measured Data'!AC59),"",'Measured Data'!AC59)</f>
        <v/>
      </c>
      <c r="AD66" s="241" t="str">
        <f>IF(ISBLANK('Measured Data'!AD59),"",'Measured Data'!AD59)</f>
        <v/>
      </c>
      <c r="AE66" s="241" t="str">
        <f>IF(ISBLANK('Measured Data'!AE59),"",'Measured Data'!AE59)</f>
        <v/>
      </c>
      <c r="AF66" s="241" t="str">
        <f>IF(ISBLANK('Measured Data'!AF59),"",'Measured Data'!AF59)</f>
        <v/>
      </c>
      <c r="AG66" s="241" t="str">
        <f>IF(ISBLANK('Measured Data'!AG59),"",'Measured Data'!AG59)</f>
        <v/>
      </c>
      <c r="AH66" s="241" t="str">
        <f>IF(ISBLANK('Measured Data'!AH59),"",'Measured Data'!AH59)</f>
        <v/>
      </c>
      <c r="AI66" s="241" t="str">
        <f>IF(ISBLANK('Measured Data'!AI59),"",'Measured Data'!AI59)</f>
        <v/>
      </c>
      <c r="AJ66" s="241" t="str">
        <f>IF(ISBLANK('Measured Data'!AJ59),"",'Measured Data'!AJ59)</f>
        <v/>
      </c>
      <c r="AK66" s="241" t="str">
        <f>IF(ISBLANK('Measured Data'!AK59),"",'Measured Data'!AK59)</f>
        <v/>
      </c>
      <c r="AL66" s="241" t="str">
        <f>IF(ISBLANK('Measured Data'!AL59),"",'Measured Data'!AL59)</f>
        <v/>
      </c>
      <c r="AM66" s="241" t="str">
        <f>IF(ISBLANK('Measured Data'!AM59),"",'Measured Data'!AM59)</f>
        <v/>
      </c>
      <c r="AN66" s="241" t="str">
        <f>IF(ISBLANK('Measured Data'!AN59),"",'Measured Data'!AN59)</f>
        <v/>
      </c>
      <c r="AO66" s="241" t="str">
        <f>IF(ISBLANK('Measured Data'!AO59),"",'Measured Data'!AO59)</f>
        <v/>
      </c>
      <c r="AP66" s="241" t="str">
        <f>IF(ISBLANK('Measured Data'!AP59),"",'Measured Data'!AP59)</f>
        <v/>
      </c>
      <c r="AQ66" s="241" t="str">
        <f>IF(ISBLANK('Measured Data'!AQ59),"",'Measured Data'!AQ59)</f>
        <v/>
      </c>
      <c r="AR66" s="241" t="str">
        <f>IF(ISBLANK('Measured Data'!AR59),"",'Measured Data'!AR59)</f>
        <v/>
      </c>
      <c r="AS66" s="241" t="str">
        <f>IF(ISBLANK('Measured Data'!AS59),"",'Measured Data'!AS59)</f>
        <v/>
      </c>
      <c r="AT66" s="241" t="str">
        <f>IF(ISBLANK('Measured Data'!AT59),"",'Measured Data'!AT59)</f>
        <v/>
      </c>
      <c r="AU66" s="241" t="str">
        <f>IF(ISBLANK('Measured Data'!AU59),"",'Measured Data'!AU59)</f>
        <v/>
      </c>
      <c r="AV66" s="241" t="str">
        <f>IF(ISBLANK('Measured Data'!AV59),"",'Measured Data'!AV59)</f>
        <v/>
      </c>
      <c r="AW66" s="241" t="str">
        <f>IF(ISBLANK('Measured Data'!AW59),"",'Measured Data'!AW59)</f>
        <v/>
      </c>
      <c r="AX66" s="241" t="str">
        <f>IF(ISBLANK('Measured Data'!AX59),"",'Measured Data'!AX59)</f>
        <v/>
      </c>
      <c r="AY66" s="241" t="str">
        <f>IF(ISBLANK('Measured Data'!AY59),"",'Measured Data'!AY59)</f>
        <v/>
      </c>
      <c r="AZ66" s="241" t="str">
        <f>IF(ISBLANK('Measured Data'!AZ59),"",'Measured Data'!AZ59)</f>
        <v/>
      </c>
      <c r="BA66" s="241" t="str">
        <f>IF(ISBLANK('Measured Data'!BA59),"",'Measured Data'!BA59)</f>
        <v/>
      </c>
      <c r="BB66" s="241" t="str">
        <f>IF(ISBLANK('Measured Data'!BB59),"",'Measured Data'!BB59)</f>
        <v/>
      </c>
      <c r="BC66" s="241" t="str">
        <f>IF(ISBLANK('Measured Data'!BC59),"",'Measured Data'!BC59)</f>
        <v/>
      </c>
      <c r="BD66" s="241" t="str">
        <f>IF(ISBLANK('Measured Data'!BD59),"",'Measured Data'!BD59)</f>
        <v/>
      </c>
      <c r="BE66" s="241" t="str">
        <f>IF(ISBLANK('Measured Data'!BE59),"",'Measured Data'!BE59)</f>
        <v/>
      </c>
      <c r="BF66" s="241" t="str">
        <f>IF(ISBLANK('Measured Data'!BF59),"",'Measured Data'!BF59)</f>
        <v/>
      </c>
      <c r="BG66" s="241" t="str">
        <f>IF(ISBLANK('Measured Data'!BG59),"",'Measured Data'!BG59)</f>
        <v/>
      </c>
      <c r="BH66" s="241" t="str">
        <f>IF(ISBLANK('Measured Data'!BH59),"",'Measured Data'!BH59)</f>
        <v/>
      </c>
      <c r="BI66" s="241" t="str">
        <f>IF(ISBLANK('Measured Data'!BI59),"",'Measured Data'!BI59)</f>
        <v/>
      </c>
      <c r="BJ66" s="241" t="str">
        <f>IF(ISBLANK('Measured Data'!BJ59),"",'Measured Data'!BJ59)</f>
        <v/>
      </c>
      <c r="BK66" s="241" t="str">
        <f>IF(ISBLANK('Measured Data'!BK59),"",'Measured Data'!BK59)</f>
        <v/>
      </c>
      <c r="BL66" s="241" t="str">
        <f>IF(ISBLANK('Measured Data'!BL59),"",'Measured Data'!BL59)</f>
        <v/>
      </c>
      <c r="BM66" s="241" t="str">
        <f>IF(ISBLANK('Measured Data'!BM59),"",'Measured Data'!BM59)</f>
        <v/>
      </c>
      <c r="BN66" s="241" t="str">
        <f>IF(ISBLANK('In Process Calc.'!B59),"",ROUND('In Process Calc.'!B59,2))</f>
        <v/>
      </c>
      <c r="BO66" s="241" t="str">
        <f>IF(ISBLANK('In Process Calc.'!C59),"",ROUND('In Process Calc.'!C59,2))</f>
        <v/>
      </c>
      <c r="BP66" s="241" t="str">
        <f>IF(ISBLANK('In Process Calc.'!D59),"",'In Process Calc.'!D59)</f>
        <v/>
      </c>
      <c r="BQ66" s="241" t="str">
        <f>IF(ISBLANK('In Process Calc.'!E59),"",'In Process Calc.'!E59)</f>
        <v/>
      </c>
      <c r="BR66" s="241" t="str">
        <f>IF(ISBLANK('In Process Calc.'!G59),"",'In Process Calc.'!G59)</f>
        <v/>
      </c>
      <c r="BS66" s="241" t="str">
        <f>IF(ISBLANK('In Process Calc.'!I59),"",'In Process Calc.'!I59)</f>
        <v/>
      </c>
      <c r="BT66" s="241" t="str">
        <f>IF(ISBLANK('In Process Calc.'!J59),"",'In Process Calc.'!J59)</f>
        <v/>
      </c>
      <c r="BU66" s="241" t="str">
        <f>IF(ISBLANK('In Process Calc.'!K59),"",'In Process Calc.'!K59)</f>
        <v/>
      </c>
      <c r="BV66" s="246" t="str">
        <f>IF(ISBLANK('In Process Calc.'!L59),"",'In Process Calc.'!L59)</f>
        <v/>
      </c>
      <c r="BW66" s="246" t="str">
        <f>IF(ISBLANK('In Process Calc.'!M59),"",'In Process Calc.'!M59)</f>
        <v/>
      </c>
      <c r="BX66" s="246" t="str">
        <f>IF(ISBLANK('In Process Calc.'!N59),"",'In Process Calc.'!N59)</f>
        <v/>
      </c>
      <c r="BY66" s="246" t="str">
        <f>IF(ISBLANK('In Process Calc.'!O59),"",'In Process Calc.'!O59)</f>
        <v/>
      </c>
      <c r="BZ66" s="246" t="str">
        <f>IF(ISBLANK('In Process Calc.'!P59),"",'In Process Calc.'!P59)</f>
        <v/>
      </c>
      <c r="CA66" s="246" t="str">
        <f>IF(ISBLANK('In Process Calc.'!Q59),"",'In Process Calc.'!Q59)</f>
        <v/>
      </c>
      <c r="CB66" s="246" t="str">
        <f>IF(ISBLANK('In Process Calc.'!R59),"",'In Process Calc.'!R59)</f>
        <v/>
      </c>
      <c r="CC66" s="246" t="str">
        <f>IF(ISBLANK('In Process Calc.'!S59),"",'In Process Calc.'!S59)</f>
        <v/>
      </c>
      <c r="CD66" s="246" t="str">
        <f>IF(ISBLANK('In Process Calc.'!T59),"",'In Process Calc.'!T59)</f>
        <v/>
      </c>
      <c r="CE66" s="246" t="str">
        <f>IF(ISBLANK('In Process Calc.'!U59),"",'In Process Calc.'!U59)</f>
        <v/>
      </c>
      <c r="CF66" s="246" t="str">
        <f>IF(ISBLANK('In Process Calc.'!V59),"",'In Process Calc.'!V59)</f>
        <v/>
      </c>
      <c r="CG66" s="246" t="str">
        <f>IF(ISBLANK('In Process Calc.'!W59),"",'In Process Calc.'!W59)</f>
        <v/>
      </c>
      <c r="CH66" s="246" t="str">
        <f>IF(ISBLANK('In Process Calc.'!X59),"",'In Process Calc.'!X59)</f>
        <v/>
      </c>
      <c r="CI66" s="246" t="str">
        <f>IF(ISBLANK('In Process Calc.'!Y59),"",'In Process Calc.'!Y59)</f>
        <v/>
      </c>
      <c r="CJ66" s="246" t="str">
        <f>IF(ISBLANK('In Process Calc.'!Z59),"",'In Process Calc.'!Z59)</f>
        <v/>
      </c>
      <c r="CK66" s="246" t="str">
        <f>IF(ISBLANK('In Process Calc.'!AA59),"",'In Process Calc.'!AA59)</f>
        <v/>
      </c>
      <c r="CL66" s="246" t="str">
        <f>IF(ISBLANK('In Process Calc.'!AB59),"",'In Process Calc.'!AB59)</f>
        <v/>
      </c>
      <c r="CM66" s="246" t="str">
        <f>IF(ISBLANK('In Process Calc.'!AC59),"",'In Process Calc.'!AC59)</f>
        <v/>
      </c>
      <c r="CN66" s="246" t="str">
        <f>IF(ISBLANK('In Process Calc.'!AD59),"",'In Process Calc.'!AD59)</f>
        <v/>
      </c>
      <c r="CO66" s="246" t="str">
        <f>IF(ISBLANK('In Process Calc.'!AE59),"",'In Process Calc.'!AE59)</f>
        <v/>
      </c>
      <c r="CP66" s="246" t="str">
        <f>IF(ISBLANK('In Process Calc.'!AF59),"",'In Process Calc.'!AF59)</f>
        <v/>
      </c>
      <c r="CQ66" s="246" t="str">
        <f>IF(ISBLANK('In Process Calc.'!AG59),"",'In Process Calc.'!AG59)</f>
        <v/>
      </c>
      <c r="CR66" s="246" t="str">
        <f>IF(ISBLANK('In Process Calc.'!AH59),"",'In Process Calc.'!AH59)</f>
        <v/>
      </c>
      <c r="CS66" s="246" t="str">
        <f>IF(ISBLANK('In Process Calc.'!AI59),"",'In Process Calc.'!AI59)</f>
        <v/>
      </c>
      <c r="CT66" s="246" t="str">
        <f>IF(ISBLANK('In Process Calc.'!AJ59),"",'In Process Calc.'!AJ59)</f>
        <v/>
      </c>
      <c r="CU66" s="246" t="str">
        <f>IF(ISBLANK('In Process Calc.'!AK59),"",'In Process Calc.'!AK59)</f>
        <v/>
      </c>
      <c r="CV66" s="246" t="str">
        <f>IF(ISBLANK('In Process Calc.'!AL59),"",'In Process Calc.'!AL59)</f>
        <v/>
      </c>
      <c r="CW66" s="246" t="str">
        <f>IF(ISBLANK('In Process Calc.'!AM59),"",'In Process Calc.'!AM59)</f>
        <v/>
      </c>
      <c r="CX66" s="246" t="str">
        <f>IF(ISBLANK('In Process Calc.'!AN59),"",'In Process Calc.'!AN59)</f>
        <v/>
      </c>
      <c r="CY66" s="246" t="str">
        <f>IF(ISBLANK('In Process Calc.'!AO59),"",'In Process Calc.'!AO59)</f>
        <v/>
      </c>
      <c r="CZ66" s="246" t="str">
        <f>IF(ISBLANK('In Process Calc.'!AP59),"",'In Process Calc.'!AP59)</f>
        <v/>
      </c>
      <c r="DA66" s="246" t="str">
        <f>IF(ISBLANK('In Process Calc.'!AQ59),"",'In Process Calc.'!AQ59)</f>
        <v/>
      </c>
      <c r="DB66" s="246" t="str">
        <f>IF(ISBLANK('In Process Calc.'!AR59),"",'In Process Calc.'!AR59)</f>
        <v/>
      </c>
      <c r="DC66" s="246" t="str">
        <f>IF(ISBLANK('In Process Calc.'!AS59),"",'In Process Calc.'!AS59)</f>
        <v/>
      </c>
      <c r="DD66" s="246" t="str">
        <f>IF(ISBLANK('In Process Calc.'!AT59),"",'In Process Calc.'!AT59)</f>
        <v/>
      </c>
      <c r="DE66" s="246" t="str">
        <f>IF(ISBLANK('In Process Calc.'!AU59),"",'In Process Calc.'!AU59)</f>
        <v/>
      </c>
      <c r="DF66" s="246" t="str">
        <f>IF(ISBLANK('In Process Calc.'!AV59),"",'In Process Calc.'!AV59)</f>
        <v/>
      </c>
      <c r="DG66" s="246" t="str">
        <f>IF(ISBLANK('In Process Calc.'!AW59),"",'In Process Calc.'!AW59)</f>
        <v/>
      </c>
      <c r="DH66" s="246" t="str">
        <f>IF(ISBLANK('In Process Calc.'!AX59),"",'In Process Calc.'!AX59)</f>
        <v/>
      </c>
      <c r="DI66" s="246" t="str">
        <f>IF(ISBLANK('In Process Calc.'!AY59),"",'In Process Calc.'!AY59)</f>
        <v/>
      </c>
      <c r="DJ66" s="246" t="str">
        <f>IF(ISBLANK('In Process Calc.'!AZ59),"",'In Process Calc.'!AZ59)</f>
        <v/>
      </c>
      <c r="DK66" s="246" t="str">
        <f>IF(ISBLANK('In Process Calc.'!BA59),"",'In Process Calc.'!BA59)</f>
        <v/>
      </c>
      <c r="DL66" s="246" t="str">
        <f>IF(ISBLANK('In Process Calc.'!BB59),"",'In Process Calc.'!BB59)</f>
        <v/>
      </c>
      <c r="DM66" s="246" t="str">
        <f>IF(ISBLANK('In Process Calc.'!BC59),"",'In Process Calc.'!BC59)</f>
        <v/>
      </c>
      <c r="DN66" s="246" t="str">
        <f>IF(ISBLANK('In Process Calc.'!BD59),"",'In Process Calc.'!BD59)</f>
        <v/>
      </c>
      <c r="DO66" s="246" t="str">
        <f>IF(ISBLANK('In Process Calc.'!BE59),"",'In Process Calc.'!BE59)</f>
        <v/>
      </c>
      <c r="DP66" s="246" t="str">
        <f>IF(ISBLANK('In Process Calc.'!BF59),"",'In Process Calc.'!BF59)</f>
        <v/>
      </c>
      <c r="DQ66" s="246" t="str">
        <f>IF(ISBLANK('In Process Calc.'!BG59),"",'In Process Calc.'!BG59)</f>
        <v/>
      </c>
      <c r="DR66" s="246" t="str">
        <f>IF(ISBLANK('In Process Calc.'!BH59),"",'In Process Calc.'!BH59)</f>
        <v/>
      </c>
      <c r="DS66" s="246" t="str">
        <f>IF(ISBLANK('In Process Calc.'!BI59),"",'In Process Calc.'!BI59)</f>
        <v/>
      </c>
      <c r="DT66" s="246" t="str">
        <f>IF(ISBLANK('In Process Calc.'!BJ59),"",'In Process Calc.'!BJ59)</f>
        <v/>
      </c>
      <c r="DU66" s="246" t="str">
        <f>IF(ISBLANK('In Process Calc.'!BK59),"",'In Process Calc.'!BK59)</f>
        <v/>
      </c>
      <c r="DV66" s="246" t="str">
        <f>IF(ISBLANK('In Process Calc.'!BL59),"",'In Process Calc.'!BL59)</f>
        <v/>
      </c>
      <c r="DW66" s="246" t="str">
        <f>IF(ISBLANK('In Process Calc.'!BM59),"",'In Process Calc.'!BM59)</f>
        <v/>
      </c>
      <c r="DX66" s="246" t="str">
        <f>IF(ISBLANK('In Process Calc.'!BN59),"",'In Process Calc.'!BN59)</f>
        <v/>
      </c>
      <c r="DY66" s="246" t="str">
        <f>IF(ISBLANK('In Process Calc.'!BO59),"",'In Process Calc.'!BO59)</f>
        <v/>
      </c>
      <c r="DZ66" s="246" t="str">
        <f>IF(ISBLANK('In Process Calc.'!BP59),"",'In Process Calc.'!BP59)</f>
        <v/>
      </c>
      <c r="EA66" s="246" t="str">
        <f>IF(ISBLANK('In Process Calc.'!BQ59),"",'In Process Calc.'!BQ59)</f>
        <v/>
      </c>
      <c r="EB66" s="246" t="str">
        <f>IF(ISBLANK('In Process Calc.'!BR59),"",'In Process Calc.'!BR59)</f>
        <v/>
      </c>
      <c r="EC66" s="246" t="str">
        <f>IF(ISBLANK('In Process Calc.'!BS59),"",'In Process Calc.'!BS59)</f>
        <v/>
      </c>
      <c r="ED66" s="246" t="str">
        <f>IF(ISBLANK('In Process Calc.'!BT59),"",'In Process Calc.'!BT59)</f>
        <v/>
      </c>
      <c r="EE66" s="246" t="str">
        <f>IF(ISBLANK('In Process Calc.'!BU59),"",'In Process Calc.'!BU59)</f>
        <v/>
      </c>
      <c r="EF66" s="246" t="str">
        <f>IF(ISBLANK('In Process Calc.'!BV59),"",'In Process Calc.'!BV59)</f>
        <v/>
      </c>
      <c r="EG66" s="246" t="str">
        <f>IF(ISBLANK('In Process Calc.'!BW59),"",'In Process Calc.'!BW59)</f>
        <v/>
      </c>
      <c r="EH66" s="246" t="str">
        <f>IF(ISBLANK('In Process Calc.'!BX59),"",'In Process Calc.'!BX59)</f>
        <v/>
      </c>
      <c r="EI66" s="246" t="str">
        <f>IF(ISBLANK('In Process Calc.'!BY59),"",'In Process Calc.'!BY59)</f>
        <v/>
      </c>
      <c r="EJ66" s="246" t="str">
        <f>IF(ISBLANK('In Process Calc.'!BZ59),"",'In Process Calc.'!BZ59)</f>
        <v/>
      </c>
      <c r="EK66" s="246" t="str">
        <f>IF(ISBLANK('Post Process Calc.'!A66),"",'Post Process Calc.'!A66)</f>
        <v/>
      </c>
      <c r="EL66" s="246" t="str">
        <f>IF(ISBLANK('Post Process Calc.'!B66),"",'Post Process Calc.'!B66)</f>
        <v/>
      </c>
      <c r="EM66" s="246" t="str">
        <f>IF(ISBLANK('Post Process Calc.'!C66),"",'Post Process Calc.'!C66)</f>
        <v/>
      </c>
      <c r="EN66" s="246" t="str">
        <f>IF(ISBLANK('Post Process Calc.'!D66),"",'Post Process Calc.'!D66)</f>
        <v/>
      </c>
      <c r="EO66" s="246" t="str">
        <f>IF(ISBLANK('Post Process Calc.'!E66),"",'Post Process Calc.'!E66)</f>
        <v/>
      </c>
      <c r="EP66" s="246" t="str">
        <f>IF(ISBLANK('Post Process Calc.'!F66),"",'Post Process Calc.'!F66)</f>
        <v/>
      </c>
      <c r="EQ66" s="246" t="str">
        <f>IF(ISBLANK('Post Process Calc.'!G66),"",'Post Process Calc.'!G66)</f>
        <v/>
      </c>
      <c r="ER66" s="246" t="str">
        <f>IF(ISBLANK('Post Process Calc.'!H66),"",'Post Process Calc.'!H66)</f>
        <v/>
      </c>
      <c r="ES66" s="246" t="str">
        <f>IF(ISBLANK('Post Process Calc.'!I66),"",'Post Process Calc.'!I66)</f>
        <v/>
      </c>
      <c r="ET66" s="246" t="str">
        <f>IF(ISBLANK('Post Process Calc.'!J66),"",'Post Process Calc.'!J66)</f>
        <v/>
      </c>
      <c r="EU66" s="246" t="str">
        <f>IF(ISBLANK('Post Process Calc.'!K66),"",'Post Process Calc.'!K66)</f>
        <v/>
      </c>
      <c r="EV66" s="246" t="str">
        <f>IF(ISBLANK('Post Process Calc.'!L66),"",'Post Process Calc.'!L66)</f>
        <v/>
      </c>
      <c r="EW66" s="246" t="str">
        <f>IF(ISBLANK('Post Process Calc.'!M66),"",'Post Process Calc.'!M66)</f>
        <v/>
      </c>
      <c r="EX66" s="246" t="str">
        <f>IF(ISBLANK('Post Process Calc.'!N66),"",'Post Process Calc.'!N66)</f>
        <v/>
      </c>
      <c r="EY66" s="246" t="str">
        <f>IF(ISBLANK('Post Process Calc.'!O66),"",'Post Process Calc.'!O66)</f>
        <v/>
      </c>
      <c r="EZ66" s="246" t="str">
        <f>IF(ISBLANK('Post Process Calc.'!P66),"",'Post Process Calc.'!P66)</f>
        <v/>
      </c>
      <c r="FA66" s="246" t="str">
        <f>IF(ISBLANK('Post Process Calc.'!Q66),"",'Post Process Calc.'!Q66)</f>
        <v/>
      </c>
      <c r="FB66" s="246" t="str">
        <f>IF(ISBLANK('Post Process Calc.'!R66),"",'Post Process Calc.'!R66)</f>
        <v/>
      </c>
      <c r="FC66" s="246" t="str">
        <f>IF(ISBLANK('Post Process Calc.'!S66),"",'Post Process Calc.'!S66)</f>
        <v/>
      </c>
      <c r="FD66" s="246" t="str">
        <f>IF(ISBLANK('Post Process Calc.'!T66),"",'Post Process Calc.'!T66)</f>
        <v/>
      </c>
      <c r="FE66" s="246" t="str">
        <f>IF(ISBLANK('Post Process Calc.'!U66),"",'Post Process Calc.'!U66)</f>
        <v/>
      </c>
      <c r="FF66" s="246" t="str">
        <f>IF(ISBLANK('Post Process Calc.'!V66),"",'Post Process Calc.'!V66)</f>
        <v/>
      </c>
      <c r="FG66" s="246" t="str">
        <f>IF(ISBLANK('Post Process Calc.'!W66),"",'Post Process Calc.'!W66)</f>
        <v/>
      </c>
      <c r="FH66" s="246" t="str">
        <f>IF(ISBLANK('Post Process Calc.'!X66),"",'Post Process Calc.'!X66)</f>
        <v/>
      </c>
      <c r="FI66" s="246" t="str">
        <f>IF(ISBLANK('Post Process Calc.'!Y66),"",'Post Process Calc.'!Y66)</f>
        <v/>
      </c>
      <c r="FJ66" s="246" t="str">
        <f>IF(ISBLANK('Post Process Calc.'!Z66),"",'Post Process Calc.'!Z66)</f>
        <v/>
      </c>
      <c r="FK66" s="246" t="str">
        <f>IF(ISBLANK('Post Process Calc.'!AA66),"",'Post Process Calc.'!AA66)</f>
        <v/>
      </c>
      <c r="FL66" s="246" t="str">
        <f>IF(ISBLANK('Post Process Calc.'!AB66),"",'Post Process Calc.'!AB66)</f>
        <v/>
      </c>
      <c r="FM66" s="246" t="str">
        <f>IF(ISBLANK('Post Process Calc.'!AC66),"",'Post Process Calc.'!AC66)</f>
        <v/>
      </c>
      <c r="FN66" s="246" t="str">
        <f>IF(ISBLANK('Post Process Calc.'!AD66),"",'Post Process Calc.'!AD66)</f>
        <v/>
      </c>
      <c r="FO66" s="246" t="str">
        <f>IF(ISBLANK('Post Process Calc.'!AE66),"",'Post Process Calc.'!AE66)</f>
        <v/>
      </c>
      <c r="FP66" s="246" t="str">
        <f>IF(ISBLANK('Post Process Calc.'!AF66),"",'Post Process Calc.'!AF66)</f>
        <v/>
      </c>
      <c r="FQ66" s="246" t="str">
        <f>IF(ISBLANK('Post Process Calc.'!AG66),"",'Post Process Calc.'!AG66)</f>
        <v/>
      </c>
      <c r="FR66" s="246" t="str">
        <f>IF(ISBLANK('Post Process Calc.'!AH66),"",'Post Process Calc.'!AH66)</f>
        <v/>
      </c>
      <c r="FS66" s="246" t="str">
        <f>IF(ISBLANK('Post Process Calc.'!AI66),"",'Post Process Calc.'!AI66)</f>
        <v/>
      </c>
    </row>
    <row r="67" spans="1:175" x14ac:dyDescent="0.15">
      <c r="A67" s="241" t="str">
        <f>IF('Measured Data'!B60&lt;&gt;0,'Measured Data'!$B$1,"")</f>
        <v/>
      </c>
      <c r="B67" s="241" t="str">
        <f>IF(ISBLANK('Measured Data'!A60),"",'Measured Data'!A60)</f>
        <v/>
      </c>
      <c r="C67" s="248" t="str">
        <f>IF(ISBLANK('Measured Data'!B60),"",'Measured Data'!B60)</f>
        <v/>
      </c>
      <c r="D67" s="249" t="str">
        <f>IF(ISBLANK('Measured Data'!C60),"",'Measured Data'!C60)</f>
        <v/>
      </c>
      <c r="E67" s="241" t="str">
        <f>IF(ISBLANK('Measured Data'!D60),"",'Measured Data'!D60)</f>
        <v/>
      </c>
      <c r="F67" s="241" t="str">
        <f>IF(ISBLANK('Measured Data'!E60),"",'Measured Data'!E60)</f>
        <v/>
      </c>
      <c r="G67" s="241" t="str">
        <f>IF(ISBLANK('Measured Data'!G60),"",'Measured Data'!G60)</f>
        <v/>
      </c>
      <c r="H67" s="241" t="str">
        <f>IF(ISBLANK('Measured Data'!H60),"",'Measured Data'!H60)</f>
        <v/>
      </c>
      <c r="I67" s="241" t="str">
        <f>IF(ISBLANK('Measured Data'!I60),"",'Measured Data'!I60)</f>
        <v/>
      </c>
      <c r="J67" s="241" t="str">
        <f>IF(ISBLANK('Measured Data'!J60),"",'Measured Data'!J60)</f>
        <v/>
      </c>
      <c r="K67" s="241" t="str">
        <f>IF(ISBLANK('Measured Data'!K60),"",'Measured Data'!K60)</f>
        <v/>
      </c>
      <c r="L67" s="241" t="str">
        <f>IF(ISBLANK('Measured Data'!L60),"",'Measured Data'!L60)</f>
        <v/>
      </c>
      <c r="M67" s="241" t="str">
        <f>IF(ISBLANK('Measured Data'!M60),"",'Measured Data'!M60)</f>
        <v/>
      </c>
      <c r="N67" s="241" t="str">
        <f>IF(ISBLANK('Measured Data'!N60),"",'Measured Data'!N60)</f>
        <v/>
      </c>
      <c r="O67" s="241" t="str">
        <f>IF(ISBLANK('Measured Data'!O60),"",'Measured Data'!O60)</f>
        <v/>
      </c>
      <c r="P67" s="241" t="str">
        <f>IF(ISBLANK('Measured Data'!P60),"",'Measured Data'!P60)</f>
        <v/>
      </c>
      <c r="Q67" s="241" t="str">
        <f>IF(ISBLANK('Measured Data'!Q60),"",'Measured Data'!Q60)</f>
        <v/>
      </c>
      <c r="R67" s="241" t="str">
        <f>IF(ISBLANK('Measured Data'!R60),"",'Measured Data'!R60)</f>
        <v/>
      </c>
      <c r="S67" s="241" t="str">
        <f>IF(ISBLANK('Measured Data'!S60),"",'Measured Data'!S60)</f>
        <v/>
      </c>
      <c r="T67" s="241" t="str">
        <f>IF(ISBLANK('Measured Data'!T60),"",'Measured Data'!T60)</f>
        <v/>
      </c>
      <c r="U67" s="241" t="str">
        <f>IF(ISBLANK('Measured Data'!U60),"",'Measured Data'!U60)</f>
        <v/>
      </c>
      <c r="V67" s="241" t="str">
        <f>IF(ISBLANK('Measured Data'!V60),"",'Measured Data'!V60)</f>
        <v/>
      </c>
      <c r="W67" s="241" t="str">
        <f>IF(ISBLANK('Measured Data'!W60),"",'Measured Data'!W60)</f>
        <v/>
      </c>
      <c r="X67" s="241" t="str">
        <f>IF(ISBLANK('Measured Data'!X60),"",'Measured Data'!X60)</f>
        <v/>
      </c>
      <c r="Y67" s="241" t="str">
        <f>IF(ISBLANK('Measured Data'!Y60),"",'Measured Data'!Y60)</f>
        <v/>
      </c>
      <c r="Z67" s="241" t="str">
        <f>IF(ISBLANK('Measured Data'!Z60),"",'Measured Data'!Z60)</f>
        <v/>
      </c>
      <c r="AA67" s="241" t="str">
        <f>IF(ISBLANK('Measured Data'!AA60),"",'Measured Data'!AA60)</f>
        <v/>
      </c>
      <c r="AB67" s="241" t="str">
        <f>IF(ISBLANK('Measured Data'!AB60),"",'Measured Data'!AB60)</f>
        <v/>
      </c>
      <c r="AC67" s="241" t="str">
        <f>IF(ISBLANK('Measured Data'!AC60),"",'Measured Data'!AC60)</f>
        <v/>
      </c>
      <c r="AD67" s="241" t="str">
        <f>IF(ISBLANK('Measured Data'!AD60),"",'Measured Data'!AD60)</f>
        <v/>
      </c>
      <c r="AE67" s="241" t="str">
        <f>IF(ISBLANK('Measured Data'!AE60),"",'Measured Data'!AE60)</f>
        <v/>
      </c>
      <c r="AF67" s="241" t="str">
        <f>IF(ISBLANK('Measured Data'!AF60),"",'Measured Data'!AF60)</f>
        <v/>
      </c>
      <c r="AG67" s="241" t="str">
        <f>IF(ISBLANK('Measured Data'!AG60),"",'Measured Data'!AG60)</f>
        <v/>
      </c>
      <c r="AH67" s="241" t="str">
        <f>IF(ISBLANK('Measured Data'!AH60),"",'Measured Data'!AH60)</f>
        <v/>
      </c>
      <c r="AI67" s="241" t="str">
        <f>IF(ISBLANK('Measured Data'!AI60),"",'Measured Data'!AI60)</f>
        <v/>
      </c>
      <c r="AJ67" s="241" t="str">
        <f>IF(ISBLANK('Measured Data'!AJ60),"",'Measured Data'!AJ60)</f>
        <v/>
      </c>
      <c r="AK67" s="241" t="str">
        <f>IF(ISBLANK('Measured Data'!AK60),"",'Measured Data'!AK60)</f>
        <v/>
      </c>
      <c r="AL67" s="241" t="str">
        <f>IF(ISBLANK('Measured Data'!AL60),"",'Measured Data'!AL60)</f>
        <v/>
      </c>
      <c r="AM67" s="241" t="str">
        <f>IF(ISBLANK('Measured Data'!AM60),"",'Measured Data'!AM60)</f>
        <v/>
      </c>
      <c r="AN67" s="241" t="str">
        <f>IF(ISBLANK('Measured Data'!AN60),"",'Measured Data'!AN60)</f>
        <v/>
      </c>
      <c r="AO67" s="241" t="str">
        <f>IF(ISBLANK('Measured Data'!AO60),"",'Measured Data'!AO60)</f>
        <v/>
      </c>
      <c r="AP67" s="241" t="str">
        <f>IF(ISBLANK('Measured Data'!AP60),"",'Measured Data'!AP60)</f>
        <v/>
      </c>
      <c r="AQ67" s="241" t="str">
        <f>IF(ISBLANK('Measured Data'!AQ60),"",'Measured Data'!AQ60)</f>
        <v/>
      </c>
      <c r="AR67" s="241" t="str">
        <f>IF(ISBLANK('Measured Data'!AR60),"",'Measured Data'!AR60)</f>
        <v/>
      </c>
      <c r="AS67" s="241" t="str">
        <f>IF(ISBLANK('Measured Data'!AS60),"",'Measured Data'!AS60)</f>
        <v/>
      </c>
      <c r="AT67" s="241" t="str">
        <f>IF(ISBLANK('Measured Data'!AT60),"",'Measured Data'!AT60)</f>
        <v/>
      </c>
      <c r="AU67" s="241" t="str">
        <f>IF(ISBLANK('Measured Data'!AU60),"",'Measured Data'!AU60)</f>
        <v/>
      </c>
      <c r="AV67" s="241" t="str">
        <f>IF(ISBLANK('Measured Data'!AV60),"",'Measured Data'!AV60)</f>
        <v/>
      </c>
      <c r="AW67" s="241" t="str">
        <f>IF(ISBLANK('Measured Data'!AW60),"",'Measured Data'!AW60)</f>
        <v/>
      </c>
      <c r="AX67" s="241" t="str">
        <f>IF(ISBLANK('Measured Data'!AX60),"",'Measured Data'!AX60)</f>
        <v/>
      </c>
      <c r="AY67" s="241" t="str">
        <f>IF(ISBLANK('Measured Data'!AY60),"",'Measured Data'!AY60)</f>
        <v/>
      </c>
      <c r="AZ67" s="241" t="str">
        <f>IF(ISBLANK('Measured Data'!AZ60),"",'Measured Data'!AZ60)</f>
        <v/>
      </c>
      <c r="BA67" s="241" t="str">
        <f>IF(ISBLANK('Measured Data'!BA60),"",'Measured Data'!BA60)</f>
        <v/>
      </c>
      <c r="BB67" s="241" t="str">
        <f>IF(ISBLANK('Measured Data'!BB60),"",'Measured Data'!BB60)</f>
        <v/>
      </c>
      <c r="BC67" s="241" t="str">
        <f>IF(ISBLANK('Measured Data'!BC60),"",'Measured Data'!BC60)</f>
        <v/>
      </c>
      <c r="BD67" s="241" t="str">
        <f>IF(ISBLANK('Measured Data'!BD60),"",'Measured Data'!BD60)</f>
        <v/>
      </c>
      <c r="BE67" s="241" t="str">
        <f>IF(ISBLANK('Measured Data'!BE60),"",'Measured Data'!BE60)</f>
        <v/>
      </c>
      <c r="BF67" s="241" t="str">
        <f>IF(ISBLANK('Measured Data'!BF60),"",'Measured Data'!BF60)</f>
        <v/>
      </c>
      <c r="BG67" s="241" t="str">
        <f>IF(ISBLANK('Measured Data'!BG60),"",'Measured Data'!BG60)</f>
        <v/>
      </c>
      <c r="BH67" s="241" t="str">
        <f>IF(ISBLANK('Measured Data'!BH60),"",'Measured Data'!BH60)</f>
        <v/>
      </c>
      <c r="BI67" s="241" t="str">
        <f>IF(ISBLANK('Measured Data'!BI60),"",'Measured Data'!BI60)</f>
        <v/>
      </c>
      <c r="BJ67" s="241" t="str">
        <f>IF(ISBLANK('Measured Data'!BJ60),"",'Measured Data'!BJ60)</f>
        <v/>
      </c>
      <c r="BK67" s="241" t="str">
        <f>IF(ISBLANK('Measured Data'!BK60),"",'Measured Data'!BK60)</f>
        <v/>
      </c>
      <c r="BL67" s="241" t="str">
        <f>IF(ISBLANK('Measured Data'!BL60),"",'Measured Data'!BL60)</f>
        <v/>
      </c>
      <c r="BM67" s="241" t="str">
        <f>IF(ISBLANK('Measured Data'!BM60),"",'Measured Data'!BM60)</f>
        <v/>
      </c>
      <c r="BN67" s="241" t="str">
        <f>IF(ISBLANK('In Process Calc.'!B60),"",ROUND('In Process Calc.'!B60,2))</f>
        <v/>
      </c>
      <c r="BO67" s="241" t="str">
        <f>IF(ISBLANK('In Process Calc.'!C60),"",ROUND('In Process Calc.'!C60,2))</f>
        <v/>
      </c>
      <c r="BP67" s="241" t="str">
        <f>IF(ISBLANK('In Process Calc.'!D60),"",'In Process Calc.'!D60)</f>
        <v/>
      </c>
      <c r="BQ67" s="241" t="str">
        <f>IF(ISBLANK('In Process Calc.'!E60),"",'In Process Calc.'!E60)</f>
        <v/>
      </c>
      <c r="BR67" s="241" t="str">
        <f>IF(ISBLANK('In Process Calc.'!G60),"",'In Process Calc.'!G60)</f>
        <v/>
      </c>
      <c r="BS67" s="241" t="str">
        <f>IF(ISBLANK('In Process Calc.'!I60),"",'In Process Calc.'!I60)</f>
        <v/>
      </c>
      <c r="BT67" s="241" t="str">
        <f>IF(ISBLANK('In Process Calc.'!J60),"",'In Process Calc.'!J60)</f>
        <v/>
      </c>
      <c r="BU67" s="241" t="str">
        <f>IF(ISBLANK('In Process Calc.'!K60),"",'In Process Calc.'!K60)</f>
        <v/>
      </c>
      <c r="BV67" s="246" t="str">
        <f>IF(ISBLANK('In Process Calc.'!L60),"",'In Process Calc.'!L60)</f>
        <v/>
      </c>
      <c r="BW67" s="246" t="str">
        <f>IF(ISBLANK('In Process Calc.'!M60),"",'In Process Calc.'!M60)</f>
        <v/>
      </c>
      <c r="BX67" s="246" t="str">
        <f>IF(ISBLANK('In Process Calc.'!N60),"",'In Process Calc.'!N60)</f>
        <v/>
      </c>
      <c r="BY67" s="246" t="str">
        <f>IF(ISBLANK('In Process Calc.'!O60),"",'In Process Calc.'!O60)</f>
        <v/>
      </c>
      <c r="BZ67" s="246" t="str">
        <f>IF(ISBLANK('In Process Calc.'!P60),"",'In Process Calc.'!P60)</f>
        <v/>
      </c>
      <c r="CA67" s="246" t="str">
        <f>IF(ISBLANK('In Process Calc.'!Q60),"",'In Process Calc.'!Q60)</f>
        <v/>
      </c>
      <c r="CB67" s="246" t="str">
        <f>IF(ISBLANK('In Process Calc.'!R60),"",'In Process Calc.'!R60)</f>
        <v/>
      </c>
      <c r="CC67" s="246" t="str">
        <f>IF(ISBLANK('In Process Calc.'!S60),"",'In Process Calc.'!S60)</f>
        <v/>
      </c>
      <c r="CD67" s="246" t="str">
        <f>IF(ISBLANK('In Process Calc.'!T60),"",'In Process Calc.'!T60)</f>
        <v/>
      </c>
      <c r="CE67" s="246" t="str">
        <f>IF(ISBLANK('In Process Calc.'!U60),"",'In Process Calc.'!U60)</f>
        <v/>
      </c>
      <c r="CF67" s="246" t="str">
        <f>IF(ISBLANK('In Process Calc.'!V60),"",'In Process Calc.'!V60)</f>
        <v/>
      </c>
      <c r="CG67" s="246" t="str">
        <f>IF(ISBLANK('In Process Calc.'!W60),"",'In Process Calc.'!W60)</f>
        <v/>
      </c>
      <c r="CH67" s="246" t="str">
        <f>IF(ISBLANK('In Process Calc.'!X60),"",'In Process Calc.'!X60)</f>
        <v/>
      </c>
      <c r="CI67" s="246" t="str">
        <f>IF(ISBLANK('In Process Calc.'!Y60),"",'In Process Calc.'!Y60)</f>
        <v/>
      </c>
      <c r="CJ67" s="246" t="str">
        <f>IF(ISBLANK('In Process Calc.'!Z60),"",'In Process Calc.'!Z60)</f>
        <v/>
      </c>
      <c r="CK67" s="246" t="str">
        <f>IF(ISBLANK('In Process Calc.'!AA60),"",'In Process Calc.'!AA60)</f>
        <v/>
      </c>
      <c r="CL67" s="246" t="str">
        <f>IF(ISBLANK('In Process Calc.'!AB60),"",'In Process Calc.'!AB60)</f>
        <v/>
      </c>
      <c r="CM67" s="246" t="str">
        <f>IF(ISBLANK('In Process Calc.'!AC60),"",'In Process Calc.'!AC60)</f>
        <v/>
      </c>
      <c r="CN67" s="246" t="str">
        <f>IF(ISBLANK('In Process Calc.'!AD60),"",'In Process Calc.'!AD60)</f>
        <v/>
      </c>
      <c r="CO67" s="246" t="str">
        <f>IF(ISBLANK('In Process Calc.'!AE60),"",'In Process Calc.'!AE60)</f>
        <v/>
      </c>
      <c r="CP67" s="246" t="str">
        <f>IF(ISBLANK('In Process Calc.'!AF60),"",'In Process Calc.'!AF60)</f>
        <v/>
      </c>
      <c r="CQ67" s="246" t="str">
        <f>IF(ISBLANK('In Process Calc.'!AG60),"",'In Process Calc.'!AG60)</f>
        <v/>
      </c>
      <c r="CR67" s="246" t="str">
        <f>IF(ISBLANK('In Process Calc.'!AH60),"",'In Process Calc.'!AH60)</f>
        <v/>
      </c>
      <c r="CS67" s="246" t="str">
        <f>IF(ISBLANK('In Process Calc.'!AI60),"",'In Process Calc.'!AI60)</f>
        <v/>
      </c>
      <c r="CT67" s="246" t="str">
        <f>IF(ISBLANK('In Process Calc.'!AJ60),"",'In Process Calc.'!AJ60)</f>
        <v/>
      </c>
      <c r="CU67" s="246" t="str">
        <f>IF(ISBLANK('In Process Calc.'!AK60),"",'In Process Calc.'!AK60)</f>
        <v/>
      </c>
      <c r="CV67" s="246" t="str">
        <f>IF(ISBLANK('In Process Calc.'!AL60),"",'In Process Calc.'!AL60)</f>
        <v/>
      </c>
      <c r="CW67" s="246" t="str">
        <f>IF(ISBLANK('In Process Calc.'!AM60),"",'In Process Calc.'!AM60)</f>
        <v/>
      </c>
      <c r="CX67" s="246" t="str">
        <f>IF(ISBLANK('In Process Calc.'!AN60),"",'In Process Calc.'!AN60)</f>
        <v/>
      </c>
      <c r="CY67" s="246" t="str">
        <f>IF(ISBLANK('In Process Calc.'!AO60),"",'In Process Calc.'!AO60)</f>
        <v/>
      </c>
      <c r="CZ67" s="246" t="str">
        <f>IF(ISBLANK('In Process Calc.'!AP60),"",'In Process Calc.'!AP60)</f>
        <v/>
      </c>
      <c r="DA67" s="246" t="str">
        <f>IF(ISBLANK('In Process Calc.'!AQ60),"",'In Process Calc.'!AQ60)</f>
        <v/>
      </c>
      <c r="DB67" s="246" t="str">
        <f>IF(ISBLANK('In Process Calc.'!AR60),"",'In Process Calc.'!AR60)</f>
        <v/>
      </c>
      <c r="DC67" s="246" t="str">
        <f>IF(ISBLANK('In Process Calc.'!AS60),"",'In Process Calc.'!AS60)</f>
        <v/>
      </c>
      <c r="DD67" s="246" t="str">
        <f>IF(ISBLANK('In Process Calc.'!AT60),"",'In Process Calc.'!AT60)</f>
        <v/>
      </c>
      <c r="DE67" s="246" t="str">
        <f>IF(ISBLANK('In Process Calc.'!AU60),"",'In Process Calc.'!AU60)</f>
        <v/>
      </c>
      <c r="DF67" s="246" t="str">
        <f>IF(ISBLANK('In Process Calc.'!AV60),"",'In Process Calc.'!AV60)</f>
        <v/>
      </c>
      <c r="DG67" s="246" t="str">
        <f>IF(ISBLANK('In Process Calc.'!AW60),"",'In Process Calc.'!AW60)</f>
        <v/>
      </c>
      <c r="DH67" s="246" t="str">
        <f>IF(ISBLANK('In Process Calc.'!AX60),"",'In Process Calc.'!AX60)</f>
        <v/>
      </c>
      <c r="DI67" s="246" t="str">
        <f>IF(ISBLANK('In Process Calc.'!AY60),"",'In Process Calc.'!AY60)</f>
        <v/>
      </c>
      <c r="DJ67" s="246" t="str">
        <f>IF(ISBLANK('In Process Calc.'!AZ60),"",'In Process Calc.'!AZ60)</f>
        <v/>
      </c>
      <c r="DK67" s="246" t="str">
        <f>IF(ISBLANK('In Process Calc.'!BA60),"",'In Process Calc.'!BA60)</f>
        <v/>
      </c>
      <c r="DL67" s="246" t="str">
        <f>IF(ISBLANK('In Process Calc.'!BB60),"",'In Process Calc.'!BB60)</f>
        <v/>
      </c>
      <c r="DM67" s="246" t="str">
        <f>IF(ISBLANK('In Process Calc.'!BC60),"",'In Process Calc.'!BC60)</f>
        <v/>
      </c>
      <c r="DN67" s="246" t="str">
        <f>IF(ISBLANK('In Process Calc.'!BD60),"",'In Process Calc.'!BD60)</f>
        <v/>
      </c>
      <c r="DO67" s="246" t="str">
        <f>IF(ISBLANK('In Process Calc.'!BE60),"",'In Process Calc.'!BE60)</f>
        <v/>
      </c>
      <c r="DP67" s="246" t="str">
        <f>IF(ISBLANK('In Process Calc.'!BF60),"",'In Process Calc.'!BF60)</f>
        <v/>
      </c>
      <c r="DQ67" s="246" t="str">
        <f>IF(ISBLANK('In Process Calc.'!BG60),"",'In Process Calc.'!BG60)</f>
        <v/>
      </c>
      <c r="DR67" s="246" t="str">
        <f>IF(ISBLANK('In Process Calc.'!BH60),"",'In Process Calc.'!BH60)</f>
        <v/>
      </c>
      <c r="DS67" s="246" t="str">
        <f>IF(ISBLANK('In Process Calc.'!BI60),"",'In Process Calc.'!BI60)</f>
        <v/>
      </c>
      <c r="DT67" s="246" t="str">
        <f>IF(ISBLANK('In Process Calc.'!BJ60),"",'In Process Calc.'!BJ60)</f>
        <v/>
      </c>
      <c r="DU67" s="246" t="str">
        <f>IF(ISBLANK('In Process Calc.'!BK60),"",'In Process Calc.'!BK60)</f>
        <v/>
      </c>
      <c r="DV67" s="246" t="str">
        <f>IF(ISBLANK('In Process Calc.'!BL60),"",'In Process Calc.'!BL60)</f>
        <v/>
      </c>
      <c r="DW67" s="246" t="str">
        <f>IF(ISBLANK('In Process Calc.'!BM60),"",'In Process Calc.'!BM60)</f>
        <v/>
      </c>
      <c r="DX67" s="246" t="str">
        <f>IF(ISBLANK('In Process Calc.'!BN60),"",'In Process Calc.'!BN60)</f>
        <v/>
      </c>
      <c r="DY67" s="246" t="str">
        <f>IF(ISBLANK('In Process Calc.'!BO60),"",'In Process Calc.'!BO60)</f>
        <v/>
      </c>
      <c r="DZ67" s="246" t="str">
        <f>IF(ISBLANK('In Process Calc.'!BP60),"",'In Process Calc.'!BP60)</f>
        <v/>
      </c>
      <c r="EA67" s="246" t="str">
        <f>IF(ISBLANK('In Process Calc.'!BQ60),"",'In Process Calc.'!BQ60)</f>
        <v/>
      </c>
      <c r="EB67" s="246" t="str">
        <f>IF(ISBLANK('In Process Calc.'!BR60),"",'In Process Calc.'!BR60)</f>
        <v/>
      </c>
      <c r="EC67" s="246" t="str">
        <f>IF(ISBLANK('In Process Calc.'!BS60),"",'In Process Calc.'!BS60)</f>
        <v/>
      </c>
      <c r="ED67" s="246" t="str">
        <f>IF(ISBLANK('In Process Calc.'!BT60),"",'In Process Calc.'!BT60)</f>
        <v/>
      </c>
      <c r="EE67" s="246" t="str">
        <f>IF(ISBLANK('In Process Calc.'!BU60),"",'In Process Calc.'!BU60)</f>
        <v/>
      </c>
      <c r="EF67" s="246" t="str">
        <f>IF(ISBLANK('In Process Calc.'!BV60),"",'In Process Calc.'!BV60)</f>
        <v/>
      </c>
      <c r="EG67" s="246" t="str">
        <f>IF(ISBLANK('In Process Calc.'!BW60),"",'In Process Calc.'!BW60)</f>
        <v/>
      </c>
      <c r="EH67" s="246" t="str">
        <f>IF(ISBLANK('In Process Calc.'!BX60),"",'In Process Calc.'!BX60)</f>
        <v/>
      </c>
      <c r="EI67" s="246" t="str">
        <f>IF(ISBLANK('In Process Calc.'!BY60),"",'In Process Calc.'!BY60)</f>
        <v/>
      </c>
      <c r="EJ67" s="246" t="str">
        <f>IF(ISBLANK('In Process Calc.'!BZ60),"",'In Process Calc.'!BZ60)</f>
        <v/>
      </c>
      <c r="EK67" s="246" t="str">
        <f>IF(ISBLANK('Post Process Calc.'!A67),"",'Post Process Calc.'!A67)</f>
        <v/>
      </c>
      <c r="EL67" s="246" t="str">
        <f>IF(ISBLANK('Post Process Calc.'!B67),"",'Post Process Calc.'!B67)</f>
        <v/>
      </c>
      <c r="EM67" s="246" t="str">
        <f>IF(ISBLANK('Post Process Calc.'!C67),"",'Post Process Calc.'!C67)</f>
        <v/>
      </c>
      <c r="EN67" s="246" t="str">
        <f>IF(ISBLANK('Post Process Calc.'!D67),"",'Post Process Calc.'!D67)</f>
        <v/>
      </c>
      <c r="EO67" s="246" t="str">
        <f>IF(ISBLANK('Post Process Calc.'!E67),"",'Post Process Calc.'!E67)</f>
        <v/>
      </c>
      <c r="EP67" s="246" t="str">
        <f>IF(ISBLANK('Post Process Calc.'!F67),"",'Post Process Calc.'!F67)</f>
        <v/>
      </c>
      <c r="EQ67" s="246" t="str">
        <f>IF(ISBLANK('Post Process Calc.'!G67),"",'Post Process Calc.'!G67)</f>
        <v/>
      </c>
      <c r="ER67" s="246" t="str">
        <f>IF(ISBLANK('Post Process Calc.'!H67),"",'Post Process Calc.'!H67)</f>
        <v/>
      </c>
      <c r="ES67" s="246" t="str">
        <f>IF(ISBLANK('Post Process Calc.'!I67),"",'Post Process Calc.'!I67)</f>
        <v/>
      </c>
      <c r="ET67" s="246" t="str">
        <f>IF(ISBLANK('Post Process Calc.'!J67),"",'Post Process Calc.'!J67)</f>
        <v/>
      </c>
      <c r="EU67" s="246" t="str">
        <f>IF(ISBLANK('Post Process Calc.'!K67),"",'Post Process Calc.'!K67)</f>
        <v/>
      </c>
      <c r="EV67" s="246" t="str">
        <f>IF(ISBLANK('Post Process Calc.'!L67),"",'Post Process Calc.'!L67)</f>
        <v/>
      </c>
      <c r="EW67" s="246" t="str">
        <f>IF(ISBLANK('Post Process Calc.'!M67),"",'Post Process Calc.'!M67)</f>
        <v/>
      </c>
      <c r="EX67" s="246" t="str">
        <f>IF(ISBLANK('Post Process Calc.'!N67),"",'Post Process Calc.'!N67)</f>
        <v/>
      </c>
      <c r="EY67" s="246" t="str">
        <f>IF(ISBLANK('Post Process Calc.'!O67),"",'Post Process Calc.'!O67)</f>
        <v/>
      </c>
      <c r="EZ67" s="246" t="str">
        <f>IF(ISBLANK('Post Process Calc.'!P67),"",'Post Process Calc.'!P67)</f>
        <v/>
      </c>
      <c r="FA67" s="246" t="str">
        <f>IF(ISBLANK('Post Process Calc.'!Q67),"",'Post Process Calc.'!Q67)</f>
        <v/>
      </c>
      <c r="FB67" s="246" t="str">
        <f>IF(ISBLANK('Post Process Calc.'!R67),"",'Post Process Calc.'!R67)</f>
        <v/>
      </c>
      <c r="FC67" s="246" t="str">
        <f>IF(ISBLANK('Post Process Calc.'!S67),"",'Post Process Calc.'!S67)</f>
        <v/>
      </c>
      <c r="FD67" s="246" t="str">
        <f>IF(ISBLANK('Post Process Calc.'!T67),"",'Post Process Calc.'!T67)</f>
        <v/>
      </c>
      <c r="FE67" s="246" t="str">
        <f>IF(ISBLANK('Post Process Calc.'!U67),"",'Post Process Calc.'!U67)</f>
        <v/>
      </c>
      <c r="FF67" s="246" t="str">
        <f>IF(ISBLANK('Post Process Calc.'!V67),"",'Post Process Calc.'!V67)</f>
        <v/>
      </c>
      <c r="FG67" s="246" t="str">
        <f>IF(ISBLANK('Post Process Calc.'!W67),"",'Post Process Calc.'!W67)</f>
        <v/>
      </c>
      <c r="FH67" s="246" t="str">
        <f>IF(ISBLANK('Post Process Calc.'!X67),"",'Post Process Calc.'!X67)</f>
        <v/>
      </c>
      <c r="FI67" s="246" t="str">
        <f>IF(ISBLANK('Post Process Calc.'!Y67),"",'Post Process Calc.'!Y67)</f>
        <v/>
      </c>
      <c r="FJ67" s="246" t="str">
        <f>IF(ISBLANK('Post Process Calc.'!Z67),"",'Post Process Calc.'!Z67)</f>
        <v/>
      </c>
      <c r="FK67" s="246" t="str">
        <f>IF(ISBLANK('Post Process Calc.'!AA67),"",'Post Process Calc.'!AA67)</f>
        <v/>
      </c>
      <c r="FL67" s="246" t="str">
        <f>IF(ISBLANK('Post Process Calc.'!AB67),"",'Post Process Calc.'!AB67)</f>
        <v/>
      </c>
      <c r="FM67" s="246" t="str">
        <f>IF(ISBLANK('Post Process Calc.'!AC67),"",'Post Process Calc.'!AC67)</f>
        <v/>
      </c>
      <c r="FN67" s="246" t="str">
        <f>IF(ISBLANK('Post Process Calc.'!AD67),"",'Post Process Calc.'!AD67)</f>
        <v/>
      </c>
      <c r="FO67" s="246" t="str">
        <f>IF(ISBLANK('Post Process Calc.'!AE67),"",'Post Process Calc.'!AE67)</f>
        <v/>
      </c>
      <c r="FP67" s="246" t="str">
        <f>IF(ISBLANK('Post Process Calc.'!AF67),"",'Post Process Calc.'!AF67)</f>
        <v/>
      </c>
      <c r="FQ67" s="246" t="str">
        <f>IF(ISBLANK('Post Process Calc.'!AG67),"",'Post Process Calc.'!AG67)</f>
        <v/>
      </c>
      <c r="FR67" s="246" t="str">
        <f>IF(ISBLANK('Post Process Calc.'!AH67),"",'Post Process Calc.'!AH67)</f>
        <v/>
      </c>
      <c r="FS67" s="246" t="str">
        <f>IF(ISBLANK('Post Process Calc.'!AI67),"",'Post Process Calc.'!AI67)</f>
        <v/>
      </c>
    </row>
    <row r="68" spans="1:175" x14ac:dyDescent="0.15">
      <c r="A68" s="241" t="str">
        <f>IF('Measured Data'!B61&lt;&gt;0,'Measured Data'!$B$1,"")</f>
        <v/>
      </c>
      <c r="B68" s="241" t="str">
        <f>IF(ISBLANK('Measured Data'!A61),"",'Measured Data'!A61)</f>
        <v/>
      </c>
      <c r="C68" s="248" t="str">
        <f>IF(ISBLANK('Measured Data'!B61),"",'Measured Data'!B61)</f>
        <v/>
      </c>
      <c r="D68" s="249" t="str">
        <f>IF(ISBLANK('Measured Data'!C61),"",'Measured Data'!C61)</f>
        <v/>
      </c>
      <c r="E68" s="241" t="str">
        <f>IF(ISBLANK('Measured Data'!D61),"",'Measured Data'!D61)</f>
        <v/>
      </c>
      <c r="F68" s="241" t="str">
        <f>IF(ISBLANK('Measured Data'!E61),"",'Measured Data'!E61)</f>
        <v/>
      </c>
      <c r="G68" s="241" t="str">
        <f>IF(ISBLANK('Measured Data'!G61),"",'Measured Data'!G61)</f>
        <v/>
      </c>
      <c r="H68" s="241" t="str">
        <f>IF(ISBLANK('Measured Data'!H61),"",'Measured Data'!H61)</f>
        <v/>
      </c>
      <c r="I68" s="241" t="str">
        <f>IF(ISBLANK('Measured Data'!I61),"",'Measured Data'!I61)</f>
        <v/>
      </c>
      <c r="J68" s="241" t="str">
        <f>IF(ISBLANK('Measured Data'!J61),"",'Measured Data'!J61)</f>
        <v/>
      </c>
      <c r="K68" s="241" t="str">
        <f>IF(ISBLANK('Measured Data'!K61),"",'Measured Data'!K61)</f>
        <v/>
      </c>
      <c r="L68" s="241" t="str">
        <f>IF(ISBLANK('Measured Data'!L61),"",'Measured Data'!L61)</f>
        <v/>
      </c>
      <c r="M68" s="241" t="str">
        <f>IF(ISBLANK('Measured Data'!M61),"",'Measured Data'!M61)</f>
        <v/>
      </c>
      <c r="N68" s="241" t="str">
        <f>IF(ISBLANK('Measured Data'!N61),"",'Measured Data'!N61)</f>
        <v/>
      </c>
      <c r="O68" s="241" t="str">
        <f>IF(ISBLANK('Measured Data'!O61),"",'Measured Data'!O61)</f>
        <v/>
      </c>
      <c r="P68" s="241" t="str">
        <f>IF(ISBLANK('Measured Data'!P61),"",'Measured Data'!P61)</f>
        <v/>
      </c>
      <c r="Q68" s="241" t="str">
        <f>IF(ISBLANK('Measured Data'!Q61),"",'Measured Data'!Q61)</f>
        <v/>
      </c>
      <c r="R68" s="241" t="str">
        <f>IF(ISBLANK('Measured Data'!R61),"",'Measured Data'!R61)</f>
        <v/>
      </c>
      <c r="S68" s="241" t="str">
        <f>IF(ISBLANK('Measured Data'!S61),"",'Measured Data'!S61)</f>
        <v/>
      </c>
      <c r="T68" s="241" t="str">
        <f>IF(ISBLANK('Measured Data'!T61),"",'Measured Data'!T61)</f>
        <v/>
      </c>
      <c r="U68" s="241" t="str">
        <f>IF(ISBLANK('Measured Data'!U61),"",'Measured Data'!U61)</f>
        <v/>
      </c>
      <c r="V68" s="241" t="str">
        <f>IF(ISBLANK('Measured Data'!V61),"",'Measured Data'!V61)</f>
        <v/>
      </c>
      <c r="W68" s="241" t="str">
        <f>IF(ISBLANK('Measured Data'!W61),"",'Measured Data'!W61)</f>
        <v/>
      </c>
      <c r="X68" s="241" t="str">
        <f>IF(ISBLANK('Measured Data'!X61),"",'Measured Data'!X61)</f>
        <v/>
      </c>
      <c r="Y68" s="241" t="str">
        <f>IF(ISBLANK('Measured Data'!Y61),"",'Measured Data'!Y61)</f>
        <v/>
      </c>
      <c r="Z68" s="241" t="str">
        <f>IF(ISBLANK('Measured Data'!Z61),"",'Measured Data'!Z61)</f>
        <v/>
      </c>
      <c r="AA68" s="241" t="str">
        <f>IF(ISBLANK('Measured Data'!AA61),"",'Measured Data'!AA61)</f>
        <v/>
      </c>
      <c r="AB68" s="241" t="str">
        <f>IF(ISBLANK('Measured Data'!AB61),"",'Measured Data'!AB61)</f>
        <v/>
      </c>
      <c r="AC68" s="241" t="str">
        <f>IF(ISBLANK('Measured Data'!AC61),"",'Measured Data'!AC61)</f>
        <v/>
      </c>
      <c r="AD68" s="241" t="str">
        <f>IF(ISBLANK('Measured Data'!AD61),"",'Measured Data'!AD61)</f>
        <v/>
      </c>
      <c r="AE68" s="241" t="str">
        <f>IF(ISBLANK('Measured Data'!AE61),"",'Measured Data'!AE61)</f>
        <v/>
      </c>
      <c r="AF68" s="241" t="str">
        <f>IF(ISBLANK('Measured Data'!AF61),"",'Measured Data'!AF61)</f>
        <v/>
      </c>
      <c r="AG68" s="241" t="str">
        <f>IF(ISBLANK('Measured Data'!AG61),"",'Measured Data'!AG61)</f>
        <v/>
      </c>
      <c r="AH68" s="241" t="str">
        <f>IF(ISBLANK('Measured Data'!AH61),"",'Measured Data'!AH61)</f>
        <v/>
      </c>
      <c r="AI68" s="241" t="str">
        <f>IF(ISBLANK('Measured Data'!AI61),"",'Measured Data'!AI61)</f>
        <v/>
      </c>
      <c r="AJ68" s="241" t="str">
        <f>IF(ISBLANK('Measured Data'!AJ61),"",'Measured Data'!AJ61)</f>
        <v/>
      </c>
      <c r="AK68" s="241" t="str">
        <f>IF(ISBLANK('Measured Data'!AK61),"",'Measured Data'!AK61)</f>
        <v/>
      </c>
      <c r="AL68" s="241" t="str">
        <f>IF(ISBLANK('Measured Data'!AL61),"",'Measured Data'!AL61)</f>
        <v/>
      </c>
      <c r="AM68" s="241" t="str">
        <f>IF(ISBLANK('Measured Data'!AM61),"",'Measured Data'!AM61)</f>
        <v/>
      </c>
      <c r="AN68" s="241" t="str">
        <f>IF(ISBLANK('Measured Data'!AN61),"",'Measured Data'!AN61)</f>
        <v/>
      </c>
      <c r="AO68" s="241" t="str">
        <f>IF(ISBLANK('Measured Data'!AO61),"",'Measured Data'!AO61)</f>
        <v/>
      </c>
      <c r="AP68" s="241" t="str">
        <f>IF(ISBLANK('Measured Data'!AP61),"",'Measured Data'!AP61)</f>
        <v/>
      </c>
      <c r="AQ68" s="241" t="str">
        <f>IF(ISBLANK('Measured Data'!AQ61),"",'Measured Data'!AQ61)</f>
        <v/>
      </c>
      <c r="AR68" s="241" t="str">
        <f>IF(ISBLANK('Measured Data'!AR61),"",'Measured Data'!AR61)</f>
        <v/>
      </c>
      <c r="AS68" s="241" t="str">
        <f>IF(ISBLANK('Measured Data'!AS61),"",'Measured Data'!AS61)</f>
        <v/>
      </c>
      <c r="AT68" s="241" t="str">
        <f>IF(ISBLANK('Measured Data'!AT61),"",'Measured Data'!AT61)</f>
        <v/>
      </c>
      <c r="AU68" s="241" t="str">
        <f>IF(ISBLANK('Measured Data'!AU61),"",'Measured Data'!AU61)</f>
        <v/>
      </c>
      <c r="AV68" s="241" t="str">
        <f>IF(ISBLANK('Measured Data'!AV61),"",'Measured Data'!AV61)</f>
        <v/>
      </c>
      <c r="AW68" s="241" t="str">
        <f>IF(ISBLANK('Measured Data'!AW61),"",'Measured Data'!AW61)</f>
        <v/>
      </c>
      <c r="AX68" s="241" t="str">
        <f>IF(ISBLANK('Measured Data'!AX61),"",'Measured Data'!AX61)</f>
        <v/>
      </c>
      <c r="AY68" s="241" t="str">
        <f>IF(ISBLANK('Measured Data'!AY61),"",'Measured Data'!AY61)</f>
        <v/>
      </c>
      <c r="AZ68" s="241" t="str">
        <f>IF(ISBLANK('Measured Data'!AZ61),"",'Measured Data'!AZ61)</f>
        <v/>
      </c>
      <c r="BA68" s="241" t="str">
        <f>IF(ISBLANK('Measured Data'!BA61),"",'Measured Data'!BA61)</f>
        <v/>
      </c>
      <c r="BB68" s="241" t="str">
        <f>IF(ISBLANK('Measured Data'!BB61),"",'Measured Data'!BB61)</f>
        <v/>
      </c>
      <c r="BC68" s="241" t="str">
        <f>IF(ISBLANK('Measured Data'!BC61),"",'Measured Data'!BC61)</f>
        <v/>
      </c>
      <c r="BD68" s="241" t="str">
        <f>IF(ISBLANK('Measured Data'!BD61),"",'Measured Data'!BD61)</f>
        <v/>
      </c>
      <c r="BE68" s="241" t="str">
        <f>IF(ISBLANK('Measured Data'!BE61),"",'Measured Data'!BE61)</f>
        <v/>
      </c>
      <c r="BF68" s="241" t="str">
        <f>IF(ISBLANK('Measured Data'!BF61),"",'Measured Data'!BF61)</f>
        <v/>
      </c>
      <c r="BG68" s="241" t="str">
        <f>IF(ISBLANK('Measured Data'!BG61),"",'Measured Data'!BG61)</f>
        <v/>
      </c>
      <c r="BH68" s="241" t="str">
        <f>IF(ISBLANK('Measured Data'!BH61),"",'Measured Data'!BH61)</f>
        <v/>
      </c>
      <c r="BI68" s="241" t="str">
        <f>IF(ISBLANK('Measured Data'!BI61),"",'Measured Data'!BI61)</f>
        <v/>
      </c>
      <c r="BJ68" s="241" t="str">
        <f>IF(ISBLANK('Measured Data'!BJ61),"",'Measured Data'!BJ61)</f>
        <v/>
      </c>
      <c r="BK68" s="241" t="str">
        <f>IF(ISBLANK('Measured Data'!BK61),"",'Measured Data'!BK61)</f>
        <v/>
      </c>
      <c r="BL68" s="241" t="str">
        <f>IF(ISBLANK('Measured Data'!BL61),"",'Measured Data'!BL61)</f>
        <v/>
      </c>
      <c r="BM68" s="241" t="str">
        <f>IF(ISBLANK('Measured Data'!BM61),"",'Measured Data'!BM61)</f>
        <v/>
      </c>
      <c r="BN68" s="241" t="str">
        <f>IF(ISBLANK('In Process Calc.'!B61),"",ROUND('In Process Calc.'!B61,2))</f>
        <v/>
      </c>
      <c r="BO68" s="241" t="str">
        <f>IF(ISBLANK('In Process Calc.'!C61),"",ROUND('In Process Calc.'!C61,2))</f>
        <v/>
      </c>
      <c r="BP68" s="241" t="str">
        <f>IF(ISBLANK('In Process Calc.'!D61),"",'In Process Calc.'!D61)</f>
        <v/>
      </c>
      <c r="BQ68" s="241" t="str">
        <f>IF(ISBLANK('In Process Calc.'!E61),"",'In Process Calc.'!E61)</f>
        <v/>
      </c>
      <c r="BR68" s="241" t="str">
        <f>IF(ISBLANK('In Process Calc.'!G61),"",'In Process Calc.'!G61)</f>
        <v/>
      </c>
      <c r="BS68" s="241" t="str">
        <f>IF(ISBLANK('In Process Calc.'!I61),"",'In Process Calc.'!I61)</f>
        <v/>
      </c>
      <c r="BT68" s="241" t="str">
        <f>IF(ISBLANK('In Process Calc.'!J61),"",'In Process Calc.'!J61)</f>
        <v/>
      </c>
      <c r="BU68" s="241" t="str">
        <f>IF(ISBLANK('In Process Calc.'!K61),"",'In Process Calc.'!K61)</f>
        <v/>
      </c>
      <c r="BV68" s="246" t="str">
        <f>IF(ISBLANK('In Process Calc.'!L61),"",'In Process Calc.'!L61)</f>
        <v/>
      </c>
      <c r="BW68" s="246" t="str">
        <f>IF(ISBLANK('In Process Calc.'!M61),"",'In Process Calc.'!M61)</f>
        <v/>
      </c>
      <c r="BX68" s="246" t="str">
        <f>IF(ISBLANK('In Process Calc.'!N61),"",'In Process Calc.'!N61)</f>
        <v/>
      </c>
      <c r="BY68" s="246" t="str">
        <f>IF(ISBLANK('In Process Calc.'!O61),"",'In Process Calc.'!O61)</f>
        <v/>
      </c>
      <c r="BZ68" s="246" t="str">
        <f>IF(ISBLANK('In Process Calc.'!P61),"",'In Process Calc.'!P61)</f>
        <v/>
      </c>
      <c r="CA68" s="246" t="str">
        <f>IF(ISBLANK('In Process Calc.'!Q61),"",'In Process Calc.'!Q61)</f>
        <v/>
      </c>
      <c r="CB68" s="246" t="str">
        <f>IF(ISBLANK('In Process Calc.'!R61),"",'In Process Calc.'!R61)</f>
        <v/>
      </c>
      <c r="CC68" s="246" t="str">
        <f>IF(ISBLANK('In Process Calc.'!S61),"",'In Process Calc.'!S61)</f>
        <v/>
      </c>
      <c r="CD68" s="246" t="str">
        <f>IF(ISBLANK('In Process Calc.'!T61),"",'In Process Calc.'!T61)</f>
        <v/>
      </c>
      <c r="CE68" s="246" t="str">
        <f>IF(ISBLANK('In Process Calc.'!U61),"",'In Process Calc.'!U61)</f>
        <v/>
      </c>
      <c r="CF68" s="246" t="str">
        <f>IF(ISBLANK('In Process Calc.'!V61),"",'In Process Calc.'!V61)</f>
        <v/>
      </c>
      <c r="CG68" s="246" t="str">
        <f>IF(ISBLANK('In Process Calc.'!W61),"",'In Process Calc.'!W61)</f>
        <v/>
      </c>
      <c r="CH68" s="246" t="str">
        <f>IF(ISBLANK('In Process Calc.'!X61),"",'In Process Calc.'!X61)</f>
        <v/>
      </c>
      <c r="CI68" s="246" t="str">
        <f>IF(ISBLANK('In Process Calc.'!Y61),"",'In Process Calc.'!Y61)</f>
        <v/>
      </c>
      <c r="CJ68" s="246" t="str">
        <f>IF(ISBLANK('In Process Calc.'!Z61),"",'In Process Calc.'!Z61)</f>
        <v/>
      </c>
      <c r="CK68" s="246" t="str">
        <f>IF(ISBLANK('In Process Calc.'!AA61),"",'In Process Calc.'!AA61)</f>
        <v/>
      </c>
      <c r="CL68" s="246" t="str">
        <f>IF(ISBLANK('In Process Calc.'!AB61),"",'In Process Calc.'!AB61)</f>
        <v/>
      </c>
      <c r="CM68" s="246" t="str">
        <f>IF(ISBLANK('In Process Calc.'!AC61),"",'In Process Calc.'!AC61)</f>
        <v/>
      </c>
      <c r="CN68" s="246" t="str">
        <f>IF(ISBLANK('In Process Calc.'!AD61),"",'In Process Calc.'!AD61)</f>
        <v/>
      </c>
      <c r="CO68" s="246" t="str">
        <f>IF(ISBLANK('In Process Calc.'!AE61),"",'In Process Calc.'!AE61)</f>
        <v/>
      </c>
      <c r="CP68" s="246" t="str">
        <f>IF(ISBLANK('In Process Calc.'!AF61),"",'In Process Calc.'!AF61)</f>
        <v/>
      </c>
      <c r="CQ68" s="246" t="str">
        <f>IF(ISBLANK('In Process Calc.'!AG61),"",'In Process Calc.'!AG61)</f>
        <v/>
      </c>
      <c r="CR68" s="246" t="str">
        <f>IF(ISBLANK('In Process Calc.'!AH61),"",'In Process Calc.'!AH61)</f>
        <v/>
      </c>
      <c r="CS68" s="246" t="str">
        <f>IF(ISBLANK('In Process Calc.'!AI61),"",'In Process Calc.'!AI61)</f>
        <v/>
      </c>
      <c r="CT68" s="246" t="str">
        <f>IF(ISBLANK('In Process Calc.'!AJ61),"",'In Process Calc.'!AJ61)</f>
        <v/>
      </c>
      <c r="CU68" s="246" t="str">
        <f>IF(ISBLANK('In Process Calc.'!AK61),"",'In Process Calc.'!AK61)</f>
        <v/>
      </c>
      <c r="CV68" s="246" t="str">
        <f>IF(ISBLANK('In Process Calc.'!AL61),"",'In Process Calc.'!AL61)</f>
        <v/>
      </c>
      <c r="CW68" s="246" t="str">
        <f>IF(ISBLANK('In Process Calc.'!AM61),"",'In Process Calc.'!AM61)</f>
        <v/>
      </c>
      <c r="CX68" s="246" t="str">
        <f>IF(ISBLANK('In Process Calc.'!AN61),"",'In Process Calc.'!AN61)</f>
        <v/>
      </c>
      <c r="CY68" s="246" t="str">
        <f>IF(ISBLANK('In Process Calc.'!AO61),"",'In Process Calc.'!AO61)</f>
        <v/>
      </c>
      <c r="CZ68" s="246" t="str">
        <f>IF(ISBLANK('In Process Calc.'!AP61),"",'In Process Calc.'!AP61)</f>
        <v/>
      </c>
      <c r="DA68" s="246" t="str">
        <f>IF(ISBLANK('In Process Calc.'!AQ61),"",'In Process Calc.'!AQ61)</f>
        <v/>
      </c>
      <c r="DB68" s="246" t="str">
        <f>IF(ISBLANK('In Process Calc.'!AR61),"",'In Process Calc.'!AR61)</f>
        <v/>
      </c>
      <c r="DC68" s="246" t="str">
        <f>IF(ISBLANK('In Process Calc.'!AS61),"",'In Process Calc.'!AS61)</f>
        <v/>
      </c>
      <c r="DD68" s="246" t="str">
        <f>IF(ISBLANK('In Process Calc.'!AT61),"",'In Process Calc.'!AT61)</f>
        <v/>
      </c>
      <c r="DE68" s="246" t="str">
        <f>IF(ISBLANK('In Process Calc.'!AU61),"",'In Process Calc.'!AU61)</f>
        <v/>
      </c>
      <c r="DF68" s="246" t="str">
        <f>IF(ISBLANK('In Process Calc.'!AV61),"",'In Process Calc.'!AV61)</f>
        <v/>
      </c>
      <c r="DG68" s="246" t="str">
        <f>IF(ISBLANK('In Process Calc.'!AW61),"",'In Process Calc.'!AW61)</f>
        <v/>
      </c>
      <c r="DH68" s="246" t="str">
        <f>IF(ISBLANK('In Process Calc.'!AX61),"",'In Process Calc.'!AX61)</f>
        <v/>
      </c>
      <c r="DI68" s="246" t="str">
        <f>IF(ISBLANK('In Process Calc.'!AY61),"",'In Process Calc.'!AY61)</f>
        <v/>
      </c>
      <c r="DJ68" s="246" t="str">
        <f>IF(ISBLANK('In Process Calc.'!AZ61),"",'In Process Calc.'!AZ61)</f>
        <v/>
      </c>
      <c r="DK68" s="246" t="str">
        <f>IF(ISBLANK('In Process Calc.'!BA61),"",'In Process Calc.'!BA61)</f>
        <v/>
      </c>
      <c r="DL68" s="246" t="str">
        <f>IF(ISBLANK('In Process Calc.'!BB61),"",'In Process Calc.'!BB61)</f>
        <v/>
      </c>
      <c r="DM68" s="246" t="str">
        <f>IF(ISBLANK('In Process Calc.'!BC61),"",'In Process Calc.'!BC61)</f>
        <v/>
      </c>
      <c r="DN68" s="246" t="str">
        <f>IF(ISBLANK('In Process Calc.'!BD61),"",'In Process Calc.'!BD61)</f>
        <v/>
      </c>
      <c r="DO68" s="246" t="str">
        <f>IF(ISBLANK('In Process Calc.'!BE61),"",'In Process Calc.'!BE61)</f>
        <v/>
      </c>
      <c r="DP68" s="246" t="str">
        <f>IF(ISBLANK('In Process Calc.'!BF61),"",'In Process Calc.'!BF61)</f>
        <v/>
      </c>
      <c r="DQ68" s="246" t="str">
        <f>IF(ISBLANK('In Process Calc.'!BG61),"",'In Process Calc.'!BG61)</f>
        <v/>
      </c>
      <c r="DR68" s="246" t="str">
        <f>IF(ISBLANK('In Process Calc.'!BH61),"",'In Process Calc.'!BH61)</f>
        <v/>
      </c>
      <c r="DS68" s="246" t="str">
        <f>IF(ISBLANK('In Process Calc.'!BI61),"",'In Process Calc.'!BI61)</f>
        <v/>
      </c>
      <c r="DT68" s="246" t="str">
        <f>IF(ISBLANK('In Process Calc.'!BJ61),"",'In Process Calc.'!BJ61)</f>
        <v/>
      </c>
      <c r="DU68" s="246" t="str">
        <f>IF(ISBLANK('In Process Calc.'!BK61),"",'In Process Calc.'!BK61)</f>
        <v/>
      </c>
      <c r="DV68" s="246" t="str">
        <f>IF(ISBLANK('In Process Calc.'!BL61),"",'In Process Calc.'!BL61)</f>
        <v/>
      </c>
      <c r="DW68" s="246" t="str">
        <f>IF(ISBLANK('In Process Calc.'!BM61),"",'In Process Calc.'!BM61)</f>
        <v/>
      </c>
      <c r="DX68" s="246" t="str">
        <f>IF(ISBLANK('In Process Calc.'!BN61),"",'In Process Calc.'!BN61)</f>
        <v/>
      </c>
      <c r="DY68" s="246" t="str">
        <f>IF(ISBLANK('In Process Calc.'!BO61),"",'In Process Calc.'!BO61)</f>
        <v/>
      </c>
      <c r="DZ68" s="246" t="str">
        <f>IF(ISBLANK('In Process Calc.'!BP61),"",'In Process Calc.'!BP61)</f>
        <v/>
      </c>
      <c r="EA68" s="246" t="str">
        <f>IF(ISBLANK('In Process Calc.'!BQ61),"",'In Process Calc.'!BQ61)</f>
        <v/>
      </c>
      <c r="EB68" s="246" t="str">
        <f>IF(ISBLANK('In Process Calc.'!BR61),"",'In Process Calc.'!BR61)</f>
        <v/>
      </c>
      <c r="EC68" s="246" t="str">
        <f>IF(ISBLANK('In Process Calc.'!BS61),"",'In Process Calc.'!BS61)</f>
        <v/>
      </c>
      <c r="ED68" s="246" t="str">
        <f>IF(ISBLANK('In Process Calc.'!BT61),"",'In Process Calc.'!BT61)</f>
        <v/>
      </c>
      <c r="EE68" s="246" t="str">
        <f>IF(ISBLANK('In Process Calc.'!BU61),"",'In Process Calc.'!BU61)</f>
        <v/>
      </c>
      <c r="EF68" s="246" t="str">
        <f>IF(ISBLANK('In Process Calc.'!BV61),"",'In Process Calc.'!BV61)</f>
        <v/>
      </c>
      <c r="EG68" s="246" t="str">
        <f>IF(ISBLANK('In Process Calc.'!BW61),"",'In Process Calc.'!BW61)</f>
        <v/>
      </c>
      <c r="EH68" s="246" t="str">
        <f>IF(ISBLANK('In Process Calc.'!BX61),"",'In Process Calc.'!BX61)</f>
        <v/>
      </c>
      <c r="EI68" s="246" t="str">
        <f>IF(ISBLANK('In Process Calc.'!BY61),"",'In Process Calc.'!BY61)</f>
        <v/>
      </c>
      <c r="EJ68" s="246" t="str">
        <f>IF(ISBLANK('In Process Calc.'!BZ61),"",'In Process Calc.'!BZ61)</f>
        <v/>
      </c>
      <c r="EK68" s="246" t="str">
        <f>IF(ISBLANK('Post Process Calc.'!A68),"",'Post Process Calc.'!A68)</f>
        <v/>
      </c>
      <c r="EL68" s="246" t="str">
        <f>IF(ISBLANK('Post Process Calc.'!B68),"",'Post Process Calc.'!B68)</f>
        <v/>
      </c>
      <c r="EM68" s="246" t="str">
        <f>IF(ISBLANK('Post Process Calc.'!C68),"",'Post Process Calc.'!C68)</f>
        <v/>
      </c>
      <c r="EN68" s="246" t="str">
        <f>IF(ISBLANK('Post Process Calc.'!D68),"",'Post Process Calc.'!D68)</f>
        <v/>
      </c>
      <c r="EO68" s="246" t="str">
        <f>IF(ISBLANK('Post Process Calc.'!E68),"",'Post Process Calc.'!E68)</f>
        <v/>
      </c>
      <c r="EP68" s="246" t="str">
        <f>IF(ISBLANK('Post Process Calc.'!F68),"",'Post Process Calc.'!F68)</f>
        <v/>
      </c>
      <c r="EQ68" s="246" t="str">
        <f>IF(ISBLANK('Post Process Calc.'!G68),"",'Post Process Calc.'!G68)</f>
        <v/>
      </c>
      <c r="ER68" s="246" t="str">
        <f>IF(ISBLANK('Post Process Calc.'!H68),"",'Post Process Calc.'!H68)</f>
        <v/>
      </c>
      <c r="ES68" s="246" t="str">
        <f>IF(ISBLANK('Post Process Calc.'!I68),"",'Post Process Calc.'!I68)</f>
        <v/>
      </c>
      <c r="ET68" s="246" t="str">
        <f>IF(ISBLANK('Post Process Calc.'!J68),"",'Post Process Calc.'!J68)</f>
        <v/>
      </c>
      <c r="EU68" s="246" t="str">
        <f>IF(ISBLANK('Post Process Calc.'!K68),"",'Post Process Calc.'!K68)</f>
        <v/>
      </c>
      <c r="EV68" s="246" t="str">
        <f>IF(ISBLANK('Post Process Calc.'!L68),"",'Post Process Calc.'!L68)</f>
        <v/>
      </c>
      <c r="EW68" s="246" t="str">
        <f>IF(ISBLANK('Post Process Calc.'!M68),"",'Post Process Calc.'!M68)</f>
        <v/>
      </c>
      <c r="EX68" s="246" t="str">
        <f>IF(ISBLANK('Post Process Calc.'!N68),"",'Post Process Calc.'!N68)</f>
        <v/>
      </c>
      <c r="EY68" s="246" t="str">
        <f>IF(ISBLANK('Post Process Calc.'!O68),"",'Post Process Calc.'!O68)</f>
        <v/>
      </c>
      <c r="EZ68" s="246" t="str">
        <f>IF(ISBLANK('Post Process Calc.'!P68),"",'Post Process Calc.'!P68)</f>
        <v/>
      </c>
      <c r="FA68" s="246" t="str">
        <f>IF(ISBLANK('Post Process Calc.'!Q68),"",'Post Process Calc.'!Q68)</f>
        <v/>
      </c>
      <c r="FB68" s="246" t="str">
        <f>IF(ISBLANK('Post Process Calc.'!R68),"",'Post Process Calc.'!R68)</f>
        <v/>
      </c>
      <c r="FC68" s="246" t="str">
        <f>IF(ISBLANK('Post Process Calc.'!S68),"",'Post Process Calc.'!S68)</f>
        <v/>
      </c>
      <c r="FD68" s="246" t="str">
        <f>IF(ISBLANK('Post Process Calc.'!T68),"",'Post Process Calc.'!T68)</f>
        <v/>
      </c>
      <c r="FE68" s="246" t="str">
        <f>IF(ISBLANK('Post Process Calc.'!U68),"",'Post Process Calc.'!U68)</f>
        <v/>
      </c>
      <c r="FF68" s="246" t="str">
        <f>IF(ISBLANK('Post Process Calc.'!V68),"",'Post Process Calc.'!V68)</f>
        <v/>
      </c>
      <c r="FG68" s="246" t="str">
        <f>IF(ISBLANK('Post Process Calc.'!W68),"",'Post Process Calc.'!W68)</f>
        <v/>
      </c>
      <c r="FH68" s="246" t="str">
        <f>IF(ISBLANK('Post Process Calc.'!X68),"",'Post Process Calc.'!X68)</f>
        <v/>
      </c>
      <c r="FI68" s="246" t="str">
        <f>IF(ISBLANK('Post Process Calc.'!Y68),"",'Post Process Calc.'!Y68)</f>
        <v/>
      </c>
      <c r="FJ68" s="246" t="str">
        <f>IF(ISBLANK('Post Process Calc.'!Z68),"",'Post Process Calc.'!Z68)</f>
        <v/>
      </c>
      <c r="FK68" s="246" t="str">
        <f>IF(ISBLANK('Post Process Calc.'!AA68),"",'Post Process Calc.'!AA68)</f>
        <v/>
      </c>
      <c r="FL68" s="246" t="str">
        <f>IF(ISBLANK('Post Process Calc.'!AB68),"",'Post Process Calc.'!AB68)</f>
        <v/>
      </c>
      <c r="FM68" s="246" t="str">
        <f>IF(ISBLANK('Post Process Calc.'!AC68),"",'Post Process Calc.'!AC68)</f>
        <v/>
      </c>
      <c r="FN68" s="246" t="str">
        <f>IF(ISBLANK('Post Process Calc.'!AD68),"",'Post Process Calc.'!AD68)</f>
        <v/>
      </c>
      <c r="FO68" s="246" t="str">
        <f>IF(ISBLANK('Post Process Calc.'!AE68),"",'Post Process Calc.'!AE68)</f>
        <v/>
      </c>
      <c r="FP68" s="246" t="str">
        <f>IF(ISBLANK('Post Process Calc.'!AF68),"",'Post Process Calc.'!AF68)</f>
        <v/>
      </c>
      <c r="FQ68" s="246" t="str">
        <f>IF(ISBLANK('Post Process Calc.'!AG68),"",'Post Process Calc.'!AG68)</f>
        <v/>
      </c>
      <c r="FR68" s="246" t="str">
        <f>IF(ISBLANK('Post Process Calc.'!AH68),"",'Post Process Calc.'!AH68)</f>
        <v/>
      </c>
      <c r="FS68" s="246" t="str">
        <f>IF(ISBLANK('Post Process Calc.'!AI68),"",'Post Process Calc.'!AI68)</f>
        <v/>
      </c>
    </row>
    <row r="69" spans="1:175" x14ac:dyDescent="0.15">
      <c r="A69" s="241" t="str">
        <f>IF('Measured Data'!B62&lt;&gt;0,'Measured Data'!$B$1,"")</f>
        <v/>
      </c>
      <c r="B69" s="241" t="str">
        <f>IF(ISBLANK('Measured Data'!A62),"",'Measured Data'!A62)</f>
        <v/>
      </c>
      <c r="C69" s="248" t="str">
        <f>IF(ISBLANK('Measured Data'!B62),"",'Measured Data'!B62)</f>
        <v/>
      </c>
      <c r="D69" s="249" t="str">
        <f>IF(ISBLANK('Measured Data'!C62),"",'Measured Data'!C62)</f>
        <v/>
      </c>
      <c r="E69" s="241" t="str">
        <f>IF(ISBLANK('Measured Data'!D62),"",'Measured Data'!D62)</f>
        <v/>
      </c>
      <c r="F69" s="241" t="str">
        <f>IF(ISBLANK('Measured Data'!E62),"",'Measured Data'!E62)</f>
        <v/>
      </c>
      <c r="G69" s="241" t="str">
        <f>IF(ISBLANK('Measured Data'!G62),"",'Measured Data'!G62)</f>
        <v/>
      </c>
      <c r="H69" s="241" t="str">
        <f>IF(ISBLANK('Measured Data'!H62),"",'Measured Data'!H62)</f>
        <v/>
      </c>
      <c r="I69" s="241" t="str">
        <f>IF(ISBLANK('Measured Data'!I62),"",'Measured Data'!I62)</f>
        <v/>
      </c>
      <c r="J69" s="241" t="str">
        <f>IF(ISBLANK('Measured Data'!J62),"",'Measured Data'!J62)</f>
        <v/>
      </c>
      <c r="K69" s="241" t="str">
        <f>IF(ISBLANK('Measured Data'!K62),"",'Measured Data'!K62)</f>
        <v/>
      </c>
      <c r="L69" s="241" t="str">
        <f>IF(ISBLANK('Measured Data'!L62),"",'Measured Data'!L62)</f>
        <v/>
      </c>
      <c r="M69" s="241" t="str">
        <f>IF(ISBLANK('Measured Data'!M62),"",'Measured Data'!M62)</f>
        <v/>
      </c>
      <c r="N69" s="241" t="str">
        <f>IF(ISBLANK('Measured Data'!N62),"",'Measured Data'!N62)</f>
        <v/>
      </c>
      <c r="O69" s="241" t="str">
        <f>IF(ISBLANK('Measured Data'!O62),"",'Measured Data'!O62)</f>
        <v/>
      </c>
      <c r="P69" s="241" t="str">
        <f>IF(ISBLANK('Measured Data'!P62),"",'Measured Data'!P62)</f>
        <v/>
      </c>
      <c r="Q69" s="241" t="str">
        <f>IF(ISBLANK('Measured Data'!Q62),"",'Measured Data'!Q62)</f>
        <v/>
      </c>
      <c r="R69" s="241" t="str">
        <f>IF(ISBLANK('Measured Data'!R62),"",'Measured Data'!R62)</f>
        <v/>
      </c>
      <c r="S69" s="241" t="str">
        <f>IF(ISBLANK('Measured Data'!S62),"",'Measured Data'!S62)</f>
        <v/>
      </c>
      <c r="T69" s="241" t="str">
        <f>IF(ISBLANK('Measured Data'!T62),"",'Measured Data'!T62)</f>
        <v/>
      </c>
      <c r="U69" s="241" t="str">
        <f>IF(ISBLANK('Measured Data'!U62),"",'Measured Data'!U62)</f>
        <v/>
      </c>
      <c r="V69" s="241" t="str">
        <f>IF(ISBLANK('Measured Data'!V62),"",'Measured Data'!V62)</f>
        <v/>
      </c>
      <c r="W69" s="241" t="str">
        <f>IF(ISBLANK('Measured Data'!W62),"",'Measured Data'!W62)</f>
        <v/>
      </c>
      <c r="X69" s="241" t="str">
        <f>IF(ISBLANK('Measured Data'!X62),"",'Measured Data'!X62)</f>
        <v/>
      </c>
      <c r="Y69" s="241" t="str">
        <f>IF(ISBLANK('Measured Data'!Y62),"",'Measured Data'!Y62)</f>
        <v/>
      </c>
      <c r="Z69" s="241" t="str">
        <f>IF(ISBLANK('Measured Data'!Z62),"",'Measured Data'!Z62)</f>
        <v/>
      </c>
      <c r="AA69" s="241" t="str">
        <f>IF(ISBLANK('Measured Data'!AA62),"",'Measured Data'!AA62)</f>
        <v/>
      </c>
      <c r="AB69" s="241" t="str">
        <f>IF(ISBLANK('Measured Data'!AB62),"",'Measured Data'!AB62)</f>
        <v/>
      </c>
      <c r="AC69" s="241" t="str">
        <f>IF(ISBLANK('Measured Data'!AC62),"",'Measured Data'!AC62)</f>
        <v/>
      </c>
      <c r="AD69" s="241" t="str">
        <f>IF(ISBLANK('Measured Data'!AD62),"",'Measured Data'!AD62)</f>
        <v/>
      </c>
      <c r="AE69" s="241" t="str">
        <f>IF(ISBLANK('Measured Data'!AE62),"",'Measured Data'!AE62)</f>
        <v/>
      </c>
      <c r="AF69" s="241" t="str">
        <f>IF(ISBLANK('Measured Data'!AF62),"",'Measured Data'!AF62)</f>
        <v/>
      </c>
      <c r="AG69" s="241" t="str">
        <f>IF(ISBLANK('Measured Data'!AG62),"",'Measured Data'!AG62)</f>
        <v/>
      </c>
      <c r="AH69" s="241" t="str">
        <f>IF(ISBLANK('Measured Data'!AH62),"",'Measured Data'!AH62)</f>
        <v/>
      </c>
      <c r="AI69" s="241" t="str">
        <f>IF(ISBLANK('Measured Data'!AI62),"",'Measured Data'!AI62)</f>
        <v/>
      </c>
      <c r="AJ69" s="241" t="str">
        <f>IF(ISBLANK('Measured Data'!AJ62),"",'Measured Data'!AJ62)</f>
        <v/>
      </c>
      <c r="AK69" s="241" t="str">
        <f>IF(ISBLANK('Measured Data'!AK62),"",'Measured Data'!AK62)</f>
        <v/>
      </c>
      <c r="AL69" s="241" t="str">
        <f>IF(ISBLANK('Measured Data'!AL62),"",'Measured Data'!AL62)</f>
        <v/>
      </c>
      <c r="AM69" s="241" t="str">
        <f>IF(ISBLANK('Measured Data'!AM62),"",'Measured Data'!AM62)</f>
        <v/>
      </c>
      <c r="AN69" s="241" t="str">
        <f>IF(ISBLANK('Measured Data'!AN62),"",'Measured Data'!AN62)</f>
        <v/>
      </c>
      <c r="AO69" s="241" t="str">
        <f>IF(ISBLANK('Measured Data'!AO62),"",'Measured Data'!AO62)</f>
        <v/>
      </c>
      <c r="AP69" s="241" t="str">
        <f>IF(ISBLANK('Measured Data'!AP62),"",'Measured Data'!AP62)</f>
        <v/>
      </c>
      <c r="AQ69" s="241" t="str">
        <f>IF(ISBLANK('Measured Data'!AQ62),"",'Measured Data'!AQ62)</f>
        <v/>
      </c>
      <c r="AR69" s="241" t="str">
        <f>IF(ISBLANK('Measured Data'!AR62),"",'Measured Data'!AR62)</f>
        <v/>
      </c>
      <c r="AS69" s="241" t="str">
        <f>IF(ISBLANK('Measured Data'!AS62),"",'Measured Data'!AS62)</f>
        <v/>
      </c>
      <c r="AT69" s="241" t="str">
        <f>IF(ISBLANK('Measured Data'!AT62),"",'Measured Data'!AT62)</f>
        <v/>
      </c>
      <c r="AU69" s="241" t="str">
        <f>IF(ISBLANK('Measured Data'!AU62),"",'Measured Data'!AU62)</f>
        <v/>
      </c>
      <c r="AV69" s="241" t="str">
        <f>IF(ISBLANK('Measured Data'!AV62),"",'Measured Data'!AV62)</f>
        <v/>
      </c>
      <c r="AW69" s="241" t="str">
        <f>IF(ISBLANK('Measured Data'!AW62),"",'Measured Data'!AW62)</f>
        <v/>
      </c>
      <c r="AX69" s="241" t="str">
        <f>IF(ISBLANK('Measured Data'!AX62),"",'Measured Data'!AX62)</f>
        <v/>
      </c>
      <c r="AY69" s="241" t="str">
        <f>IF(ISBLANK('Measured Data'!AY62),"",'Measured Data'!AY62)</f>
        <v/>
      </c>
      <c r="AZ69" s="241" t="str">
        <f>IF(ISBLANK('Measured Data'!AZ62),"",'Measured Data'!AZ62)</f>
        <v/>
      </c>
      <c r="BA69" s="241" t="str">
        <f>IF(ISBLANK('Measured Data'!BA62),"",'Measured Data'!BA62)</f>
        <v/>
      </c>
      <c r="BB69" s="241" t="str">
        <f>IF(ISBLANK('Measured Data'!BB62),"",'Measured Data'!BB62)</f>
        <v/>
      </c>
      <c r="BC69" s="241" t="str">
        <f>IF(ISBLANK('Measured Data'!BC62),"",'Measured Data'!BC62)</f>
        <v/>
      </c>
      <c r="BD69" s="241" t="str">
        <f>IF(ISBLANK('Measured Data'!BD62),"",'Measured Data'!BD62)</f>
        <v/>
      </c>
      <c r="BE69" s="241" t="str">
        <f>IF(ISBLANK('Measured Data'!BE62),"",'Measured Data'!BE62)</f>
        <v/>
      </c>
      <c r="BF69" s="241" t="str">
        <f>IF(ISBLANK('Measured Data'!BF62),"",'Measured Data'!BF62)</f>
        <v/>
      </c>
      <c r="BG69" s="241" t="str">
        <f>IF(ISBLANK('Measured Data'!BG62),"",'Measured Data'!BG62)</f>
        <v/>
      </c>
      <c r="BH69" s="241" t="str">
        <f>IF(ISBLANK('Measured Data'!BH62),"",'Measured Data'!BH62)</f>
        <v/>
      </c>
      <c r="BI69" s="241" t="str">
        <f>IF(ISBLANK('Measured Data'!BI62),"",'Measured Data'!BI62)</f>
        <v/>
      </c>
      <c r="BJ69" s="241" t="str">
        <f>IF(ISBLANK('Measured Data'!BJ62),"",'Measured Data'!BJ62)</f>
        <v/>
      </c>
      <c r="BK69" s="241" t="str">
        <f>IF(ISBLANK('Measured Data'!BK62),"",'Measured Data'!BK62)</f>
        <v/>
      </c>
      <c r="BL69" s="241" t="str">
        <f>IF(ISBLANK('Measured Data'!BL62),"",'Measured Data'!BL62)</f>
        <v/>
      </c>
      <c r="BM69" s="241" t="str">
        <f>IF(ISBLANK('Measured Data'!BM62),"",'Measured Data'!BM62)</f>
        <v/>
      </c>
      <c r="BN69" s="241" t="str">
        <f>IF(ISBLANK('In Process Calc.'!B62),"",ROUND('In Process Calc.'!B62,2))</f>
        <v/>
      </c>
      <c r="BO69" s="241" t="str">
        <f>IF(ISBLANK('In Process Calc.'!C62),"",ROUND('In Process Calc.'!C62,2))</f>
        <v/>
      </c>
      <c r="BP69" s="241" t="str">
        <f>IF(ISBLANK('In Process Calc.'!D62),"",'In Process Calc.'!D62)</f>
        <v/>
      </c>
      <c r="BQ69" s="241" t="str">
        <f>IF(ISBLANK('In Process Calc.'!E62),"",'In Process Calc.'!E62)</f>
        <v/>
      </c>
      <c r="BR69" s="241" t="str">
        <f>IF(ISBLANK('In Process Calc.'!G62),"",'In Process Calc.'!G62)</f>
        <v/>
      </c>
      <c r="BS69" s="241" t="str">
        <f>IF(ISBLANK('In Process Calc.'!I62),"",'In Process Calc.'!I62)</f>
        <v/>
      </c>
      <c r="BT69" s="241" t="str">
        <f>IF(ISBLANK('In Process Calc.'!J62),"",'In Process Calc.'!J62)</f>
        <v/>
      </c>
      <c r="BU69" s="241" t="str">
        <f>IF(ISBLANK('In Process Calc.'!K62),"",'In Process Calc.'!K62)</f>
        <v/>
      </c>
      <c r="BV69" s="246" t="str">
        <f>IF(ISBLANK('In Process Calc.'!L62),"",'In Process Calc.'!L62)</f>
        <v/>
      </c>
      <c r="BW69" s="246" t="str">
        <f>IF(ISBLANK('In Process Calc.'!M62),"",'In Process Calc.'!M62)</f>
        <v/>
      </c>
      <c r="BX69" s="246" t="str">
        <f>IF(ISBLANK('In Process Calc.'!N62),"",'In Process Calc.'!N62)</f>
        <v/>
      </c>
      <c r="BY69" s="246" t="str">
        <f>IF(ISBLANK('In Process Calc.'!O62),"",'In Process Calc.'!O62)</f>
        <v/>
      </c>
      <c r="BZ69" s="246" t="str">
        <f>IF(ISBLANK('In Process Calc.'!P62),"",'In Process Calc.'!P62)</f>
        <v/>
      </c>
      <c r="CA69" s="246" t="str">
        <f>IF(ISBLANK('In Process Calc.'!Q62),"",'In Process Calc.'!Q62)</f>
        <v/>
      </c>
      <c r="CB69" s="246" t="str">
        <f>IF(ISBLANK('In Process Calc.'!R62),"",'In Process Calc.'!R62)</f>
        <v/>
      </c>
      <c r="CC69" s="246" t="str">
        <f>IF(ISBLANK('In Process Calc.'!S62),"",'In Process Calc.'!S62)</f>
        <v/>
      </c>
      <c r="CD69" s="246" t="str">
        <f>IF(ISBLANK('In Process Calc.'!T62),"",'In Process Calc.'!T62)</f>
        <v/>
      </c>
      <c r="CE69" s="246" t="str">
        <f>IF(ISBLANK('In Process Calc.'!U62),"",'In Process Calc.'!U62)</f>
        <v/>
      </c>
      <c r="CF69" s="246" t="str">
        <f>IF(ISBLANK('In Process Calc.'!V62),"",'In Process Calc.'!V62)</f>
        <v/>
      </c>
      <c r="CG69" s="246" t="str">
        <f>IF(ISBLANK('In Process Calc.'!W62),"",'In Process Calc.'!W62)</f>
        <v/>
      </c>
      <c r="CH69" s="246" t="str">
        <f>IF(ISBLANK('In Process Calc.'!X62),"",'In Process Calc.'!X62)</f>
        <v/>
      </c>
      <c r="CI69" s="246" t="str">
        <f>IF(ISBLANK('In Process Calc.'!Y62),"",'In Process Calc.'!Y62)</f>
        <v/>
      </c>
      <c r="CJ69" s="246" t="str">
        <f>IF(ISBLANK('In Process Calc.'!Z62),"",'In Process Calc.'!Z62)</f>
        <v/>
      </c>
      <c r="CK69" s="246" t="str">
        <f>IF(ISBLANK('In Process Calc.'!AA62),"",'In Process Calc.'!AA62)</f>
        <v/>
      </c>
      <c r="CL69" s="246" t="str">
        <f>IF(ISBLANK('In Process Calc.'!AB62),"",'In Process Calc.'!AB62)</f>
        <v/>
      </c>
      <c r="CM69" s="246" t="str">
        <f>IF(ISBLANK('In Process Calc.'!AC62),"",'In Process Calc.'!AC62)</f>
        <v/>
      </c>
      <c r="CN69" s="246" t="str">
        <f>IF(ISBLANK('In Process Calc.'!AD62),"",'In Process Calc.'!AD62)</f>
        <v/>
      </c>
      <c r="CO69" s="246" t="str">
        <f>IF(ISBLANK('In Process Calc.'!AE62),"",'In Process Calc.'!AE62)</f>
        <v/>
      </c>
      <c r="CP69" s="246" t="str">
        <f>IF(ISBLANK('In Process Calc.'!AF62),"",'In Process Calc.'!AF62)</f>
        <v/>
      </c>
      <c r="CQ69" s="246" t="str">
        <f>IF(ISBLANK('In Process Calc.'!AG62),"",'In Process Calc.'!AG62)</f>
        <v/>
      </c>
      <c r="CR69" s="246" t="str">
        <f>IF(ISBLANK('In Process Calc.'!AH62),"",'In Process Calc.'!AH62)</f>
        <v/>
      </c>
      <c r="CS69" s="246" t="str">
        <f>IF(ISBLANK('In Process Calc.'!AI62),"",'In Process Calc.'!AI62)</f>
        <v/>
      </c>
      <c r="CT69" s="246" t="str">
        <f>IF(ISBLANK('In Process Calc.'!AJ62),"",'In Process Calc.'!AJ62)</f>
        <v/>
      </c>
      <c r="CU69" s="246" t="str">
        <f>IF(ISBLANK('In Process Calc.'!AK62),"",'In Process Calc.'!AK62)</f>
        <v/>
      </c>
      <c r="CV69" s="246" t="str">
        <f>IF(ISBLANK('In Process Calc.'!AL62),"",'In Process Calc.'!AL62)</f>
        <v/>
      </c>
      <c r="CW69" s="246" t="str">
        <f>IF(ISBLANK('In Process Calc.'!AM62),"",'In Process Calc.'!AM62)</f>
        <v/>
      </c>
      <c r="CX69" s="246" t="str">
        <f>IF(ISBLANK('In Process Calc.'!AN62),"",'In Process Calc.'!AN62)</f>
        <v/>
      </c>
      <c r="CY69" s="246" t="str">
        <f>IF(ISBLANK('In Process Calc.'!AO62),"",'In Process Calc.'!AO62)</f>
        <v/>
      </c>
      <c r="CZ69" s="246" t="str">
        <f>IF(ISBLANK('In Process Calc.'!AP62),"",'In Process Calc.'!AP62)</f>
        <v/>
      </c>
      <c r="DA69" s="246" t="str">
        <f>IF(ISBLANK('In Process Calc.'!AQ62),"",'In Process Calc.'!AQ62)</f>
        <v/>
      </c>
      <c r="DB69" s="246" t="str">
        <f>IF(ISBLANK('In Process Calc.'!AR62),"",'In Process Calc.'!AR62)</f>
        <v/>
      </c>
      <c r="DC69" s="246" t="str">
        <f>IF(ISBLANK('In Process Calc.'!AS62),"",'In Process Calc.'!AS62)</f>
        <v/>
      </c>
      <c r="DD69" s="246" t="str">
        <f>IF(ISBLANK('In Process Calc.'!AT62),"",'In Process Calc.'!AT62)</f>
        <v/>
      </c>
      <c r="DE69" s="246" t="str">
        <f>IF(ISBLANK('In Process Calc.'!AU62),"",'In Process Calc.'!AU62)</f>
        <v/>
      </c>
      <c r="DF69" s="246" t="str">
        <f>IF(ISBLANK('In Process Calc.'!AV62),"",'In Process Calc.'!AV62)</f>
        <v/>
      </c>
      <c r="DG69" s="246" t="str">
        <f>IF(ISBLANK('In Process Calc.'!AW62),"",'In Process Calc.'!AW62)</f>
        <v/>
      </c>
      <c r="DH69" s="246" t="str">
        <f>IF(ISBLANK('In Process Calc.'!AX62),"",'In Process Calc.'!AX62)</f>
        <v/>
      </c>
      <c r="DI69" s="246" t="str">
        <f>IF(ISBLANK('In Process Calc.'!AY62),"",'In Process Calc.'!AY62)</f>
        <v/>
      </c>
      <c r="DJ69" s="246" t="str">
        <f>IF(ISBLANK('In Process Calc.'!AZ62),"",'In Process Calc.'!AZ62)</f>
        <v/>
      </c>
      <c r="DK69" s="246" t="str">
        <f>IF(ISBLANK('In Process Calc.'!BA62),"",'In Process Calc.'!BA62)</f>
        <v/>
      </c>
      <c r="DL69" s="246" t="str">
        <f>IF(ISBLANK('In Process Calc.'!BB62),"",'In Process Calc.'!BB62)</f>
        <v/>
      </c>
      <c r="DM69" s="246" t="str">
        <f>IF(ISBLANK('In Process Calc.'!BC62),"",'In Process Calc.'!BC62)</f>
        <v/>
      </c>
      <c r="DN69" s="246" t="str">
        <f>IF(ISBLANK('In Process Calc.'!BD62),"",'In Process Calc.'!BD62)</f>
        <v/>
      </c>
      <c r="DO69" s="246" t="str">
        <f>IF(ISBLANK('In Process Calc.'!BE62),"",'In Process Calc.'!BE62)</f>
        <v/>
      </c>
      <c r="DP69" s="246" t="str">
        <f>IF(ISBLANK('In Process Calc.'!BF62),"",'In Process Calc.'!BF62)</f>
        <v/>
      </c>
      <c r="DQ69" s="246" t="str">
        <f>IF(ISBLANK('In Process Calc.'!BG62),"",'In Process Calc.'!BG62)</f>
        <v/>
      </c>
      <c r="DR69" s="246" t="str">
        <f>IF(ISBLANK('In Process Calc.'!BH62),"",'In Process Calc.'!BH62)</f>
        <v/>
      </c>
      <c r="DS69" s="246" t="str">
        <f>IF(ISBLANK('In Process Calc.'!BI62),"",'In Process Calc.'!BI62)</f>
        <v/>
      </c>
      <c r="DT69" s="246" t="str">
        <f>IF(ISBLANK('In Process Calc.'!BJ62),"",'In Process Calc.'!BJ62)</f>
        <v/>
      </c>
      <c r="DU69" s="246" t="str">
        <f>IF(ISBLANK('In Process Calc.'!BK62),"",'In Process Calc.'!BK62)</f>
        <v/>
      </c>
      <c r="DV69" s="246" t="str">
        <f>IF(ISBLANK('In Process Calc.'!BL62),"",'In Process Calc.'!BL62)</f>
        <v/>
      </c>
      <c r="DW69" s="246" t="str">
        <f>IF(ISBLANK('In Process Calc.'!BM62),"",'In Process Calc.'!BM62)</f>
        <v/>
      </c>
      <c r="DX69" s="246" t="str">
        <f>IF(ISBLANK('In Process Calc.'!BN62),"",'In Process Calc.'!BN62)</f>
        <v/>
      </c>
      <c r="DY69" s="246" t="str">
        <f>IF(ISBLANK('In Process Calc.'!BO62),"",'In Process Calc.'!BO62)</f>
        <v/>
      </c>
      <c r="DZ69" s="246" t="str">
        <f>IF(ISBLANK('In Process Calc.'!BP62),"",'In Process Calc.'!BP62)</f>
        <v/>
      </c>
      <c r="EA69" s="246" t="str">
        <f>IF(ISBLANK('In Process Calc.'!BQ62),"",'In Process Calc.'!BQ62)</f>
        <v/>
      </c>
      <c r="EB69" s="246" t="str">
        <f>IF(ISBLANK('In Process Calc.'!BR62),"",'In Process Calc.'!BR62)</f>
        <v/>
      </c>
      <c r="EC69" s="246" t="str">
        <f>IF(ISBLANK('In Process Calc.'!BS62),"",'In Process Calc.'!BS62)</f>
        <v/>
      </c>
      <c r="ED69" s="246" t="str">
        <f>IF(ISBLANK('In Process Calc.'!BT62),"",'In Process Calc.'!BT62)</f>
        <v/>
      </c>
      <c r="EE69" s="246" t="str">
        <f>IF(ISBLANK('In Process Calc.'!BU62),"",'In Process Calc.'!BU62)</f>
        <v/>
      </c>
      <c r="EF69" s="246" t="str">
        <f>IF(ISBLANK('In Process Calc.'!BV62),"",'In Process Calc.'!BV62)</f>
        <v/>
      </c>
      <c r="EG69" s="246" t="str">
        <f>IF(ISBLANK('In Process Calc.'!BW62),"",'In Process Calc.'!BW62)</f>
        <v/>
      </c>
      <c r="EH69" s="246" t="str">
        <f>IF(ISBLANK('In Process Calc.'!BX62),"",'In Process Calc.'!BX62)</f>
        <v/>
      </c>
      <c r="EI69" s="246" t="str">
        <f>IF(ISBLANK('In Process Calc.'!BY62),"",'In Process Calc.'!BY62)</f>
        <v/>
      </c>
      <c r="EJ69" s="246" t="str">
        <f>IF(ISBLANK('In Process Calc.'!BZ62),"",'In Process Calc.'!BZ62)</f>
        <v/>
      </c>
      <c r="EK69" s="246" t="str">
        <f>IF(ISBLANK('Post Process Calc.'!A69),"",'Post Process Calc.'!A69)</f>
        <v/>
      </c>
      <c r="EL69" s="246" t="str">
        <f>IF(ISBLANK('Post Process Calc.'!B69),"",'Post Process Calc.'!B69)</f>
        <v/>
      </c>
      <c r="EM69" s="246" t="str">
        <f>IF(ISBLANK('Post Process Calc.'!C69),"",'Post Process Calc.'!C69)</f>
        <v/>
      </c>
      <c r="EN69" s="246" t="str">
        <f>IF(ISBLANK('Post Process Calc.'!D69),"",'Post Process Calc.'!D69)</f>
        <v/>
      </c>
      <c r="EO69" s="246" t="str">
        <f>IF(ISBLANK('Post Process Calc.'!E69),"",'Post Process Calc.'!E69)</f>
        <v/>
      </c>
      <c r="EP69" s="246" t="str">
        <f>IF(ISBLANK('Post Process Calc.'!F69),"",'Post Process Calc.'!F69)</f>
        <v/>
      </c>
      <c r="EQ69" s="246" t="str">
        <f>IF(ISBLANK('Post Process Calc.'!G69),"",'Post Process Calc.'!G69)</f>
        <v/>
      </c>
      <c r="ER69" s="246" t="str">
        <f>IF(ISBLANK('Post Process Calc.'!H69),"",'Post Process Calc.'!H69)</f>
        <v/>
      </c>
      <c r="ES69" s="246" t="str">
        <f>IF(ISBLANK('Post Process Calc.'!I69),"",'Post Process Calc.'!I69)</f>
        <v/>
      </c>
      <c r="ET69" s="246" t="str">
        <f>IF(ISBLANK('Post Process Calc.'!J69),"",'Post Process Calc.'!J69)</f>
        <v/>
      </c>
      <c r="EU69" s="246" t="str">
        <f>IF(ISBLANK('Post Process Calc.'!K69),"",'Post Process Calc.'!K69)</f>
        <v/>
      </c>
      <c r="EV69" s="246" t="str">
        <f>IF(ISBLANK('Post Process Calc.'!L69),"",'Post Process Calc.'!L69)</f>
        <v/>
      </c>
      <c r="EW69" s="246" t="str">
        <f>IF(ISBLANK('Post Process Calc.'!M69),"",'Post Process Calc.'!M69)</f>
        <v/>
      </c>
      <c r="EX69" s="246" t="str">
        <f>IF(ISBLANK('Post Process Calc.'!N69),"",'Post Process Calc.'!N69)</f>
        <v/>
      </c>
      <c r="EY69" s="246" t="str">
        <f>IF(ISBLANK('Post Process Calc.'!O69),"",'Post Process Calc.'!O69)</f>
        <v/>
      </c>
      <c r="EZ69" s="246" t="str">
        <f>IF(ISBLANK('Post Process Calc.'!P69),"",'Post Process Calc.'!P69)</f>
        <v/>
      </c>
      <c r="FA69" s="246" t="str">
        <f>IF(ISBLANK('Post Process Calc.'!Q69),"",'Post Process Calc.'!Q69)</f>
        <v/>
      </c>
      <c r="FB69" s="246" t="str">
        <f>IF(ISBLANK('Post Process Calc.'!R69),"",'Post Process Calc.'!R69)</f>
        <v/>
      </c>
      <c r="FC69" s="246" t="str">
        <f>IF(ISBLANK('Post Process Calc.'!S69),"",'Post Process Calc.'!S69)</f>
        <v/>
      </c>
      <c r="FD69" s="246" t="str">
        <f>IF(ISBLANK('Post Process Calc.'!T69),"",'Post Process Calc.'!T69)</f>
        <v/>
      </c>
      <c r="FE69" s="246" t="str">
        <f>IF(ISBLANK('Post Process Calc.'!U69),"",'Post Process Calc.'!U69)</f>
        <v/>
      </c>
      <c r="FF69" s="246" t="str">
        <f>IF(ISBLANK('Post Process Calc.'!V69),"",'Post Process Calc.'!V69)</f>
        <v/>
      </c>
      <c r="FG69" s="246" t="str">
        <f>IF(ISBLANK('Post Process Calc.'!W69),"",'Post Process Calc.'!W69)</f>
        <v/>
      </c>
      <c r="FH69" s="246" t="str">
        <f>IF(ISBLANK('Post Process Calc.'!X69),"",'Post Process Calc.'!X69)</f>
        <v/>
      </c>
      <c r="FI69" s="246" t="str">
        <f>IF(ISBLANK('Post Process Calc.'!Y69),"",'Post Process Calc.'!Y69)</f>
        <v/>
      </c>
      <c r="FJ69" s="246" t="str">
        <f>IF(ISBLANK('Post Process Calc.'!Z69),"",'Post Process Calc.'!Z69)</f>
        <v/>
      </c>
      <c r="FK69" s="246" t="str">
        <f>IF(ISBLANK('Post Process Calc.'!AA69),"",'Post Process Calc.'!AA69)</f>
        <v/>
      </c>
      <c r="FL69" s="246" t="str">
        <f>IF(ISBLANK('Post Process Calc.'!AB69),"",'Post Process Calc.'!AB69)</f>
        <v/>
      </c>
      <c r="FM69" s="246" t="str">
        <f>IF(ISBLANK('Post Process Calc.'!AC69),"",'Post Process Calc.'!AC69)</f>
        <v/>
      </c>
      <c r="FN69" s="246" t="str">
        <f>IF(ISBLANK('Post Process Calc.'!AD69),"",'Post Process Calc.'!AD69)</f>
        <v/>
      </c>
      <c r="FO69" s="246" t="str">
        <f>IF(ISBLANK('Post Process Calc.'!AE69),"",'Post Process Calc.'!AE69)</f>
        <v/>
      </c>
      <c r="FP69" s="246" t="str">
        <f>IF(ISBLANK('Post Process Calc.'!AF69),"",'Post Process Calc.'!AF69)</f>
        <v/>
      </c>
      <c r="FQ69" s="246" t="str">
        <f>IF(ISBLANK('Post Process Calc.'!AG69),"",'Post Process Calc.'!AG69)</f>
        <v/>
      </c>
      <c r="FR69" s="246" t="str">
        <f>IF(ISBLANK('Post Process Calc.'!AH69),"",'Post Process Calc.'!AH69)</f>
        <v/>
      </c>
      <c r="FS69" s="246" t="str">
        <f>IF(ISBLANK('Post Process Calc.'!AI69),"",'Post Process Calc.'!AI69)</f>
        <v/>
      </c>
    </row>
    <row r="70" spans="1:175" x14ac:dyDescent="0.15">
      <c r="A70" s="241" t="str">
        <f>IF('Measured Data'!B63&lt;&gt;0,'Measured Data'!$B$1,"")</f>
        <v/>
      </c>
      <c r="B70" s="241" t="str">
        <f>IF(ISBLANK('Measured Data'!A63),"",'Measured Data'!A63)</f>
        <v/>
      </c>
      <c r="C70" s="248" t="str">
        <f>IF(ISBLANK('Measured Data'!B63),"",'Measured Data'!B63)</f>
        <v/>
      </c>
      <c r="D70" s="249" t="str">
        <f>IF(ISBLANK('Measured Data'!C63),"",'Measured Data'!C63)</f>
        <v/>
      </c>
      <c r="E70" s="241" t="str">
        <f>IF(ISBLANK('Measured Data'!D63),"",'Measured Data'!D63)</f>
        <v/>
      </c>
      <c r="F70" s="241" t="str">
        <f>IF(ISBLANK('Measured Data'!E63),"",'Measured Data'!E63)</f>
        <v/>
      </c>
      <c r="G70" s="241" t="str">
        <f>IF(ISBLANK('Measured Data'!G63),"",'Measured Data'!G63)</f>
        <v/>
      </c>
      <c r="H70" s="241" t="str">
        <f>IF(ISBLANK('Measured Data'!H63),"",'Measured Data'!H63)</f>
        <v/>
      </c>
      <c r="I70" s="241" t="str">
        <f>IF(ISBLANK('Measured Data'!I63),"",'Measured Data'!I63)</f>
        <v/>
      </c>
      <c r="J70" s="241" t="str">
        <f>IF(ISBLANK('Measured Data'!J63),"",'Measured Data'!J63)</f>
        <v/>
      </c>
      <c r="K70" s="241" t="str">
        <f>IF(ISBLANK('Measured Data'!K63),"",'Measured Data'!K63)</f>
        <v/>
      </c>
      <c r="L70" s="241" t="str">
        <f>IF(ISBLANK('Measured Data'!L63),"",'Measured Data'!L63)</f>
        <v/>
      </c>
      <c r="M70" s="241" t="str">
        <f>IF(ISBLANK('Measured Data'!M63),"",'Measured Data'!M63)</f>
        <v/>
      </c>
      <c r="N70" s="241" t="str">
        <f>IF(ISBLANK('Measured Data'!N63),"",'Measured Data'!N63)</f>
        <v/>
      </c>
      <c r="O70" s="241" t="str">
        <f>IF(ISBLANK('Measured Data'!O63),"",'Measured Data'!O63)</f>
        <v/>
      </c>
      <c r="P70" s="241" t="str">
        <f>IF(ISBLANK('Measured Data'!P63),"",'Measured Data'!P63)</f>
        <v/>
      </c>
      <c r="Q70" s="241" t="str">
        <f>IF(ISBLANK('Measured Data'!Q63),"",'Measured Data'!Q63)</f>
        <v/>
      </c>
      <c r="R70" s="241" t="str">
        <f>IF(ISBLANK('Measured Data'!R63),"",'Measured Data'!R63)</f>
        <v/>
      </c>
      <c r="S70" s="241" t="str">
        <f>IF(ISBLANK('Measured Data'!S63),"",'Measured Data'!S63)</f>
        <v/>
      </c>
      <c r="T70" s="241" t="str">
        <f>IF(ISBLANK('Measured Data'!T63),"",'Measured Data'!T63)</f>
        <v/>
      </c>
      <c r="U70" s="241" t="str">
        <f>IF(ISBLANK('Measured Data'!U63),"",'Measured Data'!U63)</f>
        <v/>
      </c>
      <c r="V70" s="241" t="str">
        <f>IF(ISBLANK('Measured Data'!V63),"",'Measured Data'!V63)</f>
        <v/>
      </c>
      <c r="W70" s="241" t="str">
        <f>IF(ISBLANK('Measured Data'!W63),"",'Measured Data'!W63)</f>
        <v/>
      </c>
      <c r="X70" s="241" t="str">
        <f>IF(ISBLANK('Measured Data'!X63),"",'Measured Data'!X63)</f>
        <v/>
      </c>
      <c r="Y70" s="241" t="str">
        <f>IF(ISBLANK('Measured Data'!Y63),"",'Measured Data'!Y63)</f>
        <v/>
      </c>
      <c r="Z70" s="241" t="str">
        <f>IF(ISBLANK('Measured Data'!Z63),"",'Measured Data'!Z63)</f>
        <v/>
      </c>
      <c r="AA70" s="241" t="str">
        <f>IF(ISBLANK('Measured Data'!AA63),"",'Measured Data'!AA63)</f>
        <v/>
      </c>
      <c r="AB70" s="241" t="str">
        <f>IF(ISBLANK('Measured Data'!AB63),"",'Measured Data'!AB63)</f>
        <v/>
      </c>
      <c r="AC70" s="241" t="str">
        <f>IF(ISBLANK('Measured Data'!AC63),"",'Measured Data'!AC63)</f>
        <v/>
      </c>
      <c r="AD70" s="241" t="str">
        <f>IF(ISBLANK('Measured Data'!AD63),"",'Measured Data'!AD63)</f>
        <v/>
      </c>
      <c r="AE70" s="241" t="str">
        <f>IF(ISBLANK('Measured Data'!AE63),"",'Measured Data'!AE63)</f>
        <v/>
      </c>
      <c r="AF70" s="241" t="str">
        <f>IF(ISBLANK('Measured Data'!AF63),"",'Measured Data'!AF63)</f>
        <v/>
      </c>
      <c r="AG70" s="241" t="str">
        <f>IF(ISBLANK('Measured Data'!AG63),"",'Measured Data'!AG63)</f>
        <v/>
      </c>
      <c r="AH70" s="241" t="str">
        <f>IF(ISBLANK('Measured Data'!AH63),"",'Measured Data'!AH63)</f>
        <v/>
      </c>
      <c r="AI70" s="241" t="str">
        <f>IF(ISBLANK('Measured Data'!AI63),"",'Measured Data'!AI63)</f>
        <v/>
      </c>
      <c r="AJ70" s="241" t="str">
        <f>IF(ISBLANK('Measured Data'!AJ63),"",'Measured Data'!AJ63)</f>
        <v/>
      </c>
      <c r="AK70" s="241" t="str">
        <f>IF(ISBLANK('Measured Data'!AK63),"",'Measured Data'!AK63)</f>
        <v/>
      </c>
      <c r="AL70" s="241" t="str">
        <f>IF(ISBLANK('Measured Data'!AL63),"",'Measured Data'!AL63)</f>
        <v/>
      </c>
      <c r="AM70" s="241" t="str">
        <f>IF(ISBLANK('Measured Data'!AM63),"",'Measured Data'!AM63)</f>
        <v/>
      </c>
      <c r="AN70" s="241" t="str">
        <f>IF(ISBLANK('Measured Data'!AN63),"",'Measured Data'!AN63)</f>
        <v/>
      </c>
      <c r="AO70" s="241" t="str">
        <f>IF(ISBLANK('Measured Data'!AO63),"",'Measured Data'!AO63)</f>
        <v/>
      </c>
      <c r="AP70" s="241" t="str">
        <f>IF(ISBLANK('Measured Data'!AP63),"",'Measured Data'!AP63)</f>
        <v/>
      </c>
      <c r="AQ70" s="241" t="str">
        <f>IF(ISBLANK('Measured Data'!AQ63),"",'Measured Data'!AQ63)</f>
        <v/>
      </c>
      <c r="AR70" s="241" t="str">
        <f>IF(ISBLANK('Measured Data'!AR63),"",'Measured Data'!AR63)</f>
        <v/>
      </c>
      <c r="AS70" s="241" t="str">
        <f>IF(ISBLANK('Measured Data'!AS63),"",'Measured Data'!AS63)</f>
        <v/>
      </c>
      <c r="AT70" s="241" t="str">
        <f>IF(ISBLANK('Measured Data'!AT63),"",'Measured Data'!AT63)</f>
        <v/>
      </c>
      <c r="AU70" s="241" t="str">
        <f>IF(ISBLANK('Measured Data'!AU63),"",'Measured Data'!AU63)</f>
        <v/>
      </c>
      <c r="AV70" s="241" t="str">
        <f>IF(ISBLANK('Measured Data'!AV63),"",'Measured Data'!AV63)</f>
        <v/>
      </c>
      <c r="AW70" s="241" t="str">
        <f>IF(ISBLANK('Measured Data'!AW63),"",'Measured Data'!AW63)</f>
        <v/>
      </c>
      <c r="AX70" s="241" t="str">
        <f>IF(ISBLANK('Measured Data'!AX63),"",'Measured Data'!AX63)</f>
        <v/>
      </c>
      <c r="AY70" s="241" t="str">
        <f>IF(ISBLANK('Measured Data'!AY63),"",'Measured Data'!AY63)</f>
        <v/>
      </c>
      <c r="AZ70" s="241" t="str">
        <f>IF(ISBLANK('Measured Data'!AZ63),"",'Measured Data'!AZ63)</f>
        <v/>
      </c>
      <c r="BA70" s="241" t="str">
        <f>IF(ISBLANK('Measured Data'!BA63),"",'Measured Data'!BA63)</f>
        <v/>
      </c>
      <c r="BB70" s="241" t="str">
        <f>IF(ISBLANK('Measured Data'!BB63),"",'Measured Data'!BB63)</f>
        <v/>
      </c>
      <c r="BC70" s="241" t="str">
        <f>IF(ISBLANK('Measured Data'!BC63),"",'Measured Data'!BC63)</f>
        <v/>
      </c>
      <c r="BD70" s="241" t="str">
        <f>IF(ISBLANK('Measured Data'!BD63),"",'Measured Data'!BD63)</f>
        <v/>
      </c>
      <c r="BE70" s="241" t="str">
        <f>IF(ISBLANK('Measured Data'!BE63),"",'Measured Data'!BE63)</f>
        <v/>
      </c>
      <c r="BF70" s="241" t="str">
        <f>IF(ISBLANK('Measured Data'!BF63),"",'Measured Data'!BF63)</f>
        <v/>
      </c>
      <c r="BG70" s="241" t="str">
        <f>IF(ISBLANK('Measured Data'!BG63),"",'Measured Data'!BG63)</f>
        <v/>
      </c>
      <c r="BH70" s="241" t="str">
        <f>IF(ISBLANK('Measured Data'!BH63),"",'Measured Data'!BH63)</f>
        <v/>
      </c>
      <c r="BI70" s="241" t="str">
        <f>IF(ISBLANK('Measured Data'!BI63),"",'Measured Data'!BI63)</f>
        <v/>
      </c>
      <c r="BJ70" s="241" t="str">
        <f>IF(ISBLANK('Measured Data'!BJ63),"",'Measured Data'!BJ63)</f>
        <v/>
      </c>
      <c r="BK70" s="241" t="str">
        <f>IF(ISBLANK('Measured Data'!BK63),"",'Measured Data'!BK63)</f>
        <v/>
      </c>
      <c r="BL70" s="241" t="str">
        <f>IF(ISBLANK('Measured Data'!BL63),"",'Measured Data'!BL63)</f>
        <v/>
      </c>
      <c r="BM70" s="241" t="str">
        <f>IF(ISBLANK('Measured Data'!BM63),"",'Measured Data'!BM63)</f>
        <v/>
      </c>
      <c r="BN70" s="241" t="str">
        <f>IF(ISBLANK('In Process Calc.'!B63),"",ROUND('In Process Calc.'!B63,2))</f>
        <v/>
      </c>
      <c r="BO70" s="241" t="str">
        <f>IF(ISBLANK('In Process Calc.'!C63),"",ROUND('In Process Calc.'!C63,2))</f>
        <v/>
      </c>
      <c r="BP70" s="241" t="str">
        <f>IF(ISBLANK('In Process Calc.'!D63),"",'In Process Calc.'!D63)</f>
        <v/>
      </c>
      <c r="BQ70" s="241" t="str">
        <f>IF(ISBLANK('In Process Calc.'!E63),"",'In Process Calc.'!E63)</f>
        <v/>
      </c>
      <c r="BR70" s="241" t="str">
        <f>IF(ISBLANK('In Process Calc.'!G63),"",'In Process Calc.'!G63)</f>
        <v/>
      </c>
      <c r="BS70" s="241" t="str">
        <f>IF(ISBLANK('In Process Calc.'!I63),"",'In Process Calc.'!I63)</f>
        <v/>
      </c>
      <c r="BT70" s="241" t="str">
        <f>IF(ISBLANK('In Process Calc.'!J63),"",'In Process Calc.'!J63)</f>
        <v/>
      </c>
      <c r="BU70" s="241" t="str">
        <f>IF(ISBLANK('In Process Calc.'!K63),"",'In Process Calc.'!K63)</f>
        <v/>
      </c>
      <c r="BV70" s="246" t="str">
        <f>IF(ISBLANK('In Process Calc.'!L63),"",'In Process Calc.'!L63)</f>
        <v/>
      </c>
      <c r="BW70" s="246" t="str">
        <f>IF(ISBLANK('In Process Calc.'!M63),"",'In Process Calc.'!M63)</f>
        <v/>
      </c>
      <c r="BX70" s="246" t="str">
        <f>IF(ISBLANK('In Process Calc.'!N63),"",'In Process Calc.'!N63)</f>
        <v/>
      </c>
      <c r="BY70" s="246" t="str">
        <f>IF(ISBLANK('In Process Calc.'!O63),"",'In Process Calc.'!O63)</f>
        <v/>
      </c>
      <c r="BZ70" s="246" t="str">
        <f>IF(ISBLANK('In Process Calc.'!P63),"",'In Process Calc.'!P63)</f>
        <v/>
      </c>
      <c r="CA70" s="246" t="str">
        <f>IF(ISBLANK('In Process Calc.'!Q63),"",'In Process Calc.'!Q63)</f>
        <v/>
      </c>
      <c r="CB70" s="246" t="str">
        <f>IF(ISBLANK('In Process Calc.'!R63),"",'In Process Calc.'!R63)</f>
        <v/>
      </c>
      <c r="CC70" s="246" t="str">
        <f>IF(ISBLANK('In Process Calc.'!S63),"",'In Process Calc.'!S63)</f>
        <v/>
      </c>
      <c r="CD70" s="246" t="str">
        <f>IF(ISBLANK('In Process Calc.'!T63),"",'In Process Calc.'!T63)</f>
        <v/>
      </c>
      <c r="CE70" s="246" t="str">
        <f>IF(ISBLANK('In Process Calc.'!U63),"",'In Process Calc.'!U63)</f>
        <v/>
      </c>
      <c r="CF70" s="246" t="str">
        <f>IF(ISBLANK('In Process Calc.'!V63),"",'In Process Calc.'!V63)</f>
        <v/>
      </c>
      <c r="CG70" s="246" t="str">
        <f>IF(ISBLANK('In Process Calc.'!W63),"",'In Process Calc.'!W63)</f>
        <v/>
      </c>
      <c r="CH70" s="246" t="str">
        <f>IF(ISBLANK('In Process Calc.'!X63),"",'In Process Calc.'!X63)</f>
        <v/>
      </c>
      <c r="CI70" s="246" t="str">
        <f>IF(ISBLANK('In Process Calc.'!Y63),"",'In Process Calc.'!Y63)</f>
        <v/>
      </c>
      <c r="CJ70" s="246" t="str">
        <f>IF(ISBLANK('In Process Calc.'!Z63),"",'In Process Calc.'!Z63)</f>
        <v/>
      </c>
      <c r="CK70" s="246" t="str">
        <f>IF(ISBLANK('In Process Calc.'!AA63),"",'In Process Calc.'!AA63)</f>
        <v/>
      </c>
      <c r="CL70" s="246" t="str">
        <f>IF(ISBLANK('In Process Calc.'!AB63),"",'In Process Calc.'!AB63)</f>
        <v/>
      </c>
      <c r="CM70" s="246" t="str">
        <f>IF(ISBLANK('In Process Calc.'!AC63),"",'In Process Calc.'!AC63)</f>
        <v/>
      </c>
      <c r="CN70" s="246" t="str">
        <f>IF(ISBLANK('In Process Calc.'!AD63),"",'In Process Calc.'!AD63)</f>
        <v/>
      </c>
      <c r="CO70" s="246" t="str">
        <f>IF(ISBLANK('In Process Calc.'!AE63),"",'In Process Calc.'!AE63)</f>
        <v/>
      </c>
      <c r="CP70" s="246" t="str">
        <f>IF(ISBLANK('In Process Calc.'!AF63),"",'In Process Calc.'!AF63)</f>
        <v/>
      </c>
      <c r="CQ70" s="246" t="str">
        <f>IF(ISBLANK('In Process Calc.'!AG63),"",'In Process Calc.'!AG63)</f>
        <v/>
      </c>
      <c r="CR70" s="246" t="str">
        <f>IF(ISBLANK('In Process Calc.'!AH63),"",'In Process Calc.'!AH63)</f>
        <v/>
      </c>
      <c r="CS70" s="246" t="str">
        <f>IF(ISBLANK('In Process Calc.'!AI63),"",'In Process Calc.'!AI63)</f>
        <v/>
      </c>
      <c r="CT70" s="246" t="str">
        <f>IF(ISBLANK('In Process Calc.'!AJ63),"",'In Process Calc.'!AJ63)</f>
        <v/>
      </c>
      <c r="CU70" s="246" t="str">
        <f>IF(ISBLANK('In Process Calc.'!AK63),"",'In Process Calc.'!AK63)</f>
        <v/>
      </c>
      <c r="CV70" s="246" t="str">
        <f>IF(ISBLANK('In Process Calc.'!AL63),"",'In Process Calc.'!AL63)</f>
        <v/>
      </c>
      <c r="CW70" s="246" t="str">
        <f>IF(ISBLANK('In Process Calc.'!AM63),"",'In Process Calc.'!AM63)</f>
        <v/>
      </c>
      <c r="CX70" s="246" t="str">
        <f>IF(ISBLANK('In Process Calc.'!AN63),"",'In Process Calc.'!AN63)</f>
        <v/>
      </c>
      <c r="CY70" s="246" t="str">
        <f>IF(ISBLANK('In Process Calc.'!AO63),"",'In Process Calc.'!AO63)</f>
        <v/>
      </c>
      <c r="CZ70" s="246" t="str">
        <f>IF(ISBLANK('In Process Calc.'!AP63),"",'In Process Calc.'!AP63)</f>
        <v/>
      </c>
      <c r="DA70" s="246" t="str">
        <f>IF(ISBLANK('In Process Calc.'!AQ63),"",'In Process Calc.'!AQ63)</f>
        <v/>
      </c>
      <c r="DB70" s="246" t="str">
        <f>IF(ISBLANK('In Process Calc.'!AR63),"",'In Process Calc.'!AR63)</f>
        <v/>
      </c>
      <c r="DC70" s="246" t="str">
        <f>IF(ISBLANK('In Process Calc.'!AS63),"",'In Process Calc.'!AS63)</f>
        <v/>
      </c>
      <c r="DD70" s="246" t="str">
        <f>IF(ISBLANK('In Process Calc.'!AT63),"",'In Process Calc.'!AT63)</f>
        <v/>
      </c>
      <c r="DE70" s="246" t="str">
        <f>IF(ISBLANK('In Process Calc.'!AU63),"",'In Process Calc.'!AU63)</f>
        <v/>
      </c>
      <c r="DF70" s="246" t="str">
        <f>IF(ISBLANK('In Process Calc.'!AV63),"",'In Process Calc.'!AV63)</f>
        <v/>
      </c>
      <c r="DG70" s="246" t="str">
        <f>IF(ISBLANK('In Process Calc.'!AW63),"",'In Process Calc.'!AW63)</f>
        <v/>
      </c>
      <c r="DH70" s="246" t="str">
        <f>IF(ISBLANK('In Process Calc.'!AX63),"",'In Process Calc.'!AX63)</f>
        <v/>
      </c>
      <c r="DI70" s="246" t="str">
        <f>IF(ISBLANK('In Process Calc.'!AY63),"",'In Process Calc.'!AY63)</f>
        <v/>
      </c>
      <c r="DJ70" s="246" t="str">
        <f>IF(ISBLANK('In Process Calc.'!AZ63),"",'In Process Calc.'!AZ63)</f>
        <v/>
      </c>
      <c r="DK70" s="246" t="str">
        <f>IF(ISBLANK('In Process Calc.'!BA63),"",'In Process Calc.'!BA63)</f>
        <v/>
      </c>
      <c r="DL70" s="246" t="str">
        <f>IF(ISBLANK('In Process Calc.'!BB63),"",'In Process Calc.'!BB63)</f>
        <v/>
      </c>
      <c r="DM70" s="246" t="str">
        <f>IF(ISBLANK('In Process Calc.'!BC63),"",'In Process Calc.'!BC63)</f>
        <v/>
      </c>
      <c r="DN70" s="246" t="str">
        <f>IF(ISBLANK('In Process Calc.'!BD63),"",'In Process Calc.'!BD63)</f>
        <v/>
      </c>
      <c r="DO70" s="246" t="str">
        <f>IF(ISBLANK('In Process Calc.'!BE63),"",'In Process Calc.'!BE63)</f>
        <v/>
      </c>
      <c r="DP70" s="246" t="str">
        <f>IF(ISBLANK('In Process Calc.'!BF63),"",'In Process Calc.'!BF63)</f>
        <v/>
      </c>
      <c r="DQ70" s="246" t="str">
        <f>IF(ISBLANK('In Process Calc.'!BG63),"",'In Process Calc.'!BG63)</f>
        <v/>
      </c>
      <c r="DR70" s="246" t="str">
        <f>IF(ISBLANK('In Process Calc.'!BH63),"",'In Process Calc.'!BH63)</f>
        <v/>
      </c>
      <c r="DS70" s="246" t="str">
        <f>IF(ISBLANK('In Process Calc.'!BI63),"",'In Process Calc.'!BI63)</f>
        <v/>
      </c>
      <c r="DT70" s="246" t="str">
        <f>IF(ISBLANK('In Process Calc.'!BJ63),"",'In Process Calc.'!BJ63)</f>
        <v/>
      </c>
      <c r="DU70" s="246" t="str">
        <f>IF(ISBLANK('In Process Calc.'!BK63),"",'In Process Calc.'!BK63)</f>
        <v/>
      </c>
      <c r="DV70" s="246" t="str">
        <f>IF(ISBLANK('In Process Calc.'!BL63),"",'In Process Calc.'!BL63)</f>
        <v/>
      </c>
      <c r="DW70" s="246" t="str">
        <f>IF(ISBLANK('In Process Calc.'!BM63),"",'In Process Calc.'!BM63)</f>
        <v/>
      </c>
      <c r="DX70" s="246" t="str">
        <f>IF(ISBLANK('In Process Calc.'!BN63),"",'In Process Calc.'!BN63)</f>
        <v/>
      </c>
      <c r="DY70" s="246" t="str">
        <f>IF(ISBLANK('In Process Calc.'!BO63),"",'In Process Calc.'!BO63)</f>
        <v/>
      </c>
      <c r="DZ70" s="246" t="str">
        <f>IF(ISBLANK('In Process Calc.'!BP63),"",'In Process Calc.'!BP63)</f>
        <v/>
      </c>
      <c r="EA70" s="246" t="str">
        <f>IF(ISBLANK('In Process Calc.'!BQ63),"",'In Process Calc.'!BQ63)</f>
        <v/>
      </c>
      <c r="EB70" s="246" t="str">
        <f>IF(ISBLANK('In Process Calc.'!BR63),"",'In Process Calc.'!BR63)</f>
        <v/>
      </c>
      <c r="EC70" s="246" t="str">
        <f>IF(ISBLANK('In Process Calc.'!BS63),"",'In Process Calc.'!BS63)</f>
        <v/>
      </c>
      <c r="ED70" s="246" t="str">
        <f>IF(ISBLANK('In Process Calc.'!BT63),"",'In Process Calc.'!BT63)</f>
        <v/>
      </c>
      <c r="EE70" s="246" t="str">
        <f>IF(ISBLANK('In Process Calc.'!BU63),"",'In Process Calc.'!BU63)</f>
        <v/>
      </c>
      <c r="EF70" s="246" t="str">
        <f>IF(ISBLANK('In Process Calc.'!BV63),"",'In Process Calc.'!BV63)</f>
        <v/>
      </c>
      <c r="EG70" s="246" t="str">
        <f>IF(ISBLANK('In Process Calc.'!BW63),"",'In Process Calc.'!BW63)</f>
        <v/>
      </c>
      <c r="EH70" s="246" t="str">
        <f>IF(ISBLANK('In Process Calc.'!BX63),"",'In Process Calc.'!BX63)</f>
        <v/>
      </c>
      <c r="EI70" s="246" t="str">
        <f>IF(ISBLANK('In Process Calc.'!BY63),"",'In Process Calc.'!BY63)</f>
        <v/>
      </c>
      <c r="EJ70" s="246" t="str">
        <f>IF(ISBLANK('In Process Calc.'!BZ63),"",'In Process Calc.'!BZ63)</f>
        <v/>
      </c>
      <c r="EK70" s="246" t="str">
        <f>IF(ISBLANK('Post Process Calc.'!A70),"",'Post Process Calc.'!A70)</f>
        <v/>
      </c>
      <c r="EL70" s="246" t="str">
        <f>IF(ISBLANK('Post Process Calc.'!B70),"",'Post Process Calc.'!B70)</f>
        <v/>
      </c>
      <c r="EM70" s="246" t="str">
        <f>IF(ISBLANK('Post Process Calc.'!C70),"",'Post Process Calc.'!C70)</f>
        <v/>
      </c>
      <c r="EN70" s="246" t="str">
        <f>IF(ISBLANK('Post Process Calc.'!D70),"",'Post Process Calc.'!D70)</f>
        <v/>
      </c>
      <c r="EO70" s="246" t="str">
        <f>IF(ISBLANK('Post Process Calc.'!E70),"",'Post Process Calc.'!E70)</f>
        <v/>
      </c>
      <c r="EP70" s="246" t="str">
        <f>IF(ISBLANK('Post Process Calc.'!F70),"",'Post Process Calc.'!F70)</f>
        <v/>
      </c>
      <c r="EQ70" s="246" t="str">
        <f>IF(ISBLANK('Post Process Calc.'!G70),"",'Post Process Calc.'!G70)</f>
        <v/>
      </c>
      <c r="ER70" s="246" t="str">
        <f>IF(ISBLANK('Post Process Calc.'!H70),"",'Post Process Calc.'!H70)</f>
        <v/>
      </c>
      <c r="ES70" s="246" t="str">
        <f>IF(ISBLANK('Post Process Calc.'!I70),"",'Post Process Calc.'!I70)</f>
        <v/>
      </c>
      <c r="ET70" s="246" t="str">
        <f>IF(ISBLANK('Post Process Calc.'!J70),"",'Post Process Calc.'!J70)</f>
        <v/>
      </c>
      <c r="EU70" s="246" t="str">
        <f>IF(ISBLANK('Post Process Calc.'!K70),"",'Post Process Calc.'!K70)</f>
        <v/>
      </c>
      <c r="EV70" s="246" t="str">
        <f>IF(ISBLANK('Post Process Calc.'!L70),"",'Post Process Calc.'!L70)</f>
        <v/>
      </c>
      <c r="EW70" s="246" t="str">
        <f>IF(ISBLANK('Post Process Calc.'!M70),"",'Post Process Calc.'!M70)</f>
        <v/>
      </c>
      <c r="EX70" s="246" t="str">
        <f>IF(ISBLANK('Post Process Calc.'!N70),"",'Post Process Calc.'!N70)</f>
        <v/>
      </c>
      <c r="EY70" s="246" t="str">
        <f>IF(ISBLANK('Post Process Calc.'!O70),"",'Post Process Calc.'!O70)</f>
        <v/>
      </c>
      <c r="EZ70" s="246" t="str">
        <f>IF(ISBLANK('Post Process Calc.'!P70),"",'Post Process Calc.'!P70)</f>
        <v/>
      </c>
      <c r="FA70" s="246" t="str">
        <f>IF(ISBLANK('Post Process Calc.'!Q70),"",'Post Process Calc.'!Q70)</f>
        <v/>
      </c>
      <c r="FB70" s="246" t="str">
        <f>IF(ISBLANK('Post Process Calc.'!R70),"",'Post Process Calc.'!R70)</f>
        <v/>
      </c>
      <c r="FC70" s="246" t="str">
        <f>IF(ISBLANK('Post Process Calc.'!S70),"",'Post Process Calc.'!S70)</f>
        <v/>
      </c>
      <c r="FD70" s="246" t="str">
        <f>IF(ISBLANK('Post Process Calc.'!T70),"",'Post Process Calc.'!T70)</f>
        <v/>
      </c>
      <c r="FE70" s="246" t="str">
        <f>IF(ISBLANK('Post Process Calc.'!U70),"",'Post Process Calc.'!U70)</f>
        <v/>
      </c>
      <c r="FF70" s="246" t="str">
        <f>IF(ISBLANK('Post Process Calc.'!V70),"",'Post Process Calc.'!V70)</f>
        <v/>
      </c>
      <c r="FG70" s="246" t="str">
        <f>IF(ISBLANK('Post Process Calc.'!W70),"",'Post Process Calc.'!W70)</f>
        <v/>
      </c>
      <c r="FH70" s="246" t="str">
        <f>IF(ISBLANK('Post Process Calc.'!X70),"",'Post Process Calc.'!X70)</f>
        <v/>
      </c>
      <c r="FI70" s="246" t="str">
        <f>IF(ISBLANK('Post Process Calc.'!Y70),"",'Post Process Calc.'!Y70)</f>
        <v/>
      </c>
      <c r="FJ70" s="246" t="str">
        <f>IF(ISBLANK('Post Process Calc.'!Z70),"",'Post Process Calc.'!Z70)</f>
        <v/>
      </c>
      <c r="FK70" s="246" t="str">
        <f>IF(ISBLANK('Post Process Calc.'!AA70),"",'Post Process Calc.'!AA70)</f>
        <v/>
      </c>
      <c r="FL70" s="246" t="str">
        <f>IF(ISBLANK('Post Process Calc.'!AB70),"",'Post Process Calc.'!AB70)</f>
        <v/>
      </c>
      <c r="FM70" s="246" t="str">
        <f>IF(ISBLANK('Post Process Calc.'!AC70),"",'Post Process Calc.'!AC70)</f>
        <v/>
      </c>
      <c r="FN70" s="246" t="str">
        <f>IF(ISBLANK('Post Process Calc.'!AD70),"",'Post Process Calc.'!AD70)</f>
        <v/>
      </c>
      <c r="FO70" s="246" t="str">
        <f>IF(ISBLANK('Post Process Calc.'!AE70),"",'Post Process Calc.'!AE70)</f>
        <v/>
      </c>
      <c r="FP70" s="246" t="str">
        <f>IF(ISBLANK('Post Process Calc.'!AF70),"",'Post Process Calc.'!AF70)</f>
        <v/>
      </c>
      <c r="FQ70" s="246" t="str">
        <f>IF(ISBLANK('Post Process Calc.'!AG70),"",'Post Process Calc.'!AG70)</f>
        <v/>
      </c>
      <c r="FR70" s="246" t="str">
        <f>IF(ISBLANK('Post Process Calc.'!AH70),"",'Post Process Calc.'!AH70)</f>
        <v/>
      </c>
      <c r="FS70" s="246" t="str">
        <f>IF(ISBLANK('Post Process Calc.'!AI70),"",'Post Process Calc.'!AI70)</f>
        <v/>
      </c>
    </row>
    <row r="71" spans="1:175" x14ac:dyDescent="0.15">
      <c r="A71" s="241" t="str">
        <f>IF('Measured Data'!B64&lt;&gt;0,'Measured Data'!$B$1,"")</f>
        <v/>
      </c>
      <c r="B71" s="241" t="str">
        <f>IF(ISBLANK('Measured Data'!A64),"",'Measured Data'!A64)</f>
        <v/>
      </c>
      <c r="C71" s="248" t="str">
        <f>IF(ISBLANK('Measured Data'!B64),"",'Measured Data'!B64)</f>
        <v/>
      </c>
      <c r="D71" s="249" t="str">
        <f>IF(ISBLANK('Measured Data'!C64),"",'Measured Data'!C64)</f>
        <v/>
      </c>
      <c r="E71" s="241" t="str">
        <f>IF(ISBLANK('Measured Data'!D64),"",'Measured Data'!D64)</f>
        <v/>
      </c>
      <c r="F71" s="241" t="str">
        <f>IF(ISBLANK('Measured Data'!E64),"",'Measured Data'!E64)</f>
        <v/>
      </c>
      <c r="G71" s="241" t="str">
        <f>IF(ISBLANK('Measured Data'!G64),"",'Measured Data'!G64)</f>
        <v/>
      </c>
      <c r="H71" s="241" t="str">
        <f>IF(ISBLANK('Measured Data'!H64),"",'Measured Data'!H64)</f>
        <v/>
      </c>
      <c r="I71" s="241" t="str">
        <f>IF(ISBLANK('Measured Data'!I64),"",'Measured Data'!I64)</f>
        <v/>
      </c>
      <c r="J71" s="241" t="str">
        <f>IF(ISBLANK('Measured Data'!J64),"",'Measured Data'!J64)</f>
        <v/>
      </c>
      <c r="K71" s="241" t="str">
        <f>IF(ISBLANK('Measured Data'!K64),"",'Measured Data'!K64)</f>
        <v/>
      </c>
      <c r="L71" s="241" t="str">
        <f>IF(ISBLANK('Measured Data'!L64),"",'Measured Data'!L64)</f>
        <v/>
      </c>
      <c r="M71" s="241" t="str">
        <f>IF(ISBLANK('Measured Data'!M64),"",'Measured Data'!M64)</f>
        <v/>
      </c>
      <c r="N71" s="241" t="str">
        <f>IF(ISBLANK('Measured Data'!N64),"",'Measured Data'!N64)</f>
        <v/>
      </c>
      <c r="O71" s="241" t="str">
        <f>IF(ISBLANK('Measured Data'!O64),"",'Measured Data'!O64)</f>
        <v/>
      </c>
      <c r="P71" s="241" t="str">
        <f>IF(ISBLANK('Measured Data'!P64),"",'Measured Data'!P64)</f>
        <v/>
      </c>
      <c r="Q71" s="241" t="str">
        <f>IF(ISBLANK('Measured Data'!Q64),"",'Measured Data'!Q64)</f>
        <v/>
      </c>
      <c r="R71" s="241" t="str">
        <f>IF(ISBLANK('Measured Data'!R64),"",'Measured Data'!R64)</f>
        <v/>
      </c>
      <c r="S71" s="241" t="str">
        <f>IF(ISBLANK('Measured Data'!S64),"",'Measured Data'!S64)</f>
        <v/>
      </c>
      <c r="T71" s="241" t="str">
        <f>IF(ISBLANK('Measured Data'!T64),"",'Measured Data'!T64)</f>
        <v/>
      </c>
      <c r="U71" s="241" t="str">
        <f>IF(ISBLANK('Measured Data'!U64),"",'Measured Data'!U64)</f>
        <v/>
      </c>
      <c r="V71" s="241" t="str">
        <f>IF(ISBLANK('Measured Data'!V64),"",'Measured Data'!V64)</f>
        <v/>
      </c>
      <c r="W71" s="241" t="str">
        <f>IF(ISBLANK('Measured Data'!W64),"",'Measured Data'!W64)</f>
        <v/>
      </c>
      <c r="X71" s="241" t="str">
        <f>IF(ISBLANK('Measured Data'!X64),"",'Measured Data'!X64)</f>
        <v/>
      </c>
      <c r="Y71" s="241" t="str">
        <f>IF(ISBLANK('Measured Data'!Y64),"",'Measured Data'!Y64)</f>
        <v/>
      </c>
      <c r="Z71" s="241" t="str">
        <f>IF(ISBLANK('Measured Data'!Z64),"",'Measured Data'!Z64)</f>
        <v/>
      </c>
      <c r="AA71" s="241" t="str">
        <f>IF(ISBLANK('Measured Data'!AA64),"",'Measured Data'!AA64)</f>
        <v/>
      </c>
      <c r="AB71" s="241" t="str">
        <f>IF(ISBLANK('Measured Data'!AB64),"",'Measured Data'!AB64)</f>
        <v/>
      </c>
      <c r="AC71" s="241" t="str">
        <f>IF(ISBLANK('Measured Data'!AC64),"",'Measured Data'!AC64)</f>
        <v/>
      </c>
      <c r="AD71" s="241" t="str">
        <f>IF(ISBLANK('Measured Data'!AD64),"",'Measured Data'!AD64)</f>
        <v/>
      </c>
      <c r="AE71" s="241" t="str">
        <f>IF(ISBLANK('Measured Data'!AE64),"",'Measured Data'!AE64)</f>
        <v/>
      </c>
      <c r="AF71" s="241" t="str">
        <f>IF(ISBLANK('Measured Data'!AF64),"",'Measured Data'!AF64)</f>
        <v/>
      </c>
      <c r="AG71" s="241" t="str">
        <f>IF(ISBLANK('Measured Data'!AG64),"",'Measured Data'!AG64)</f>
        <v/>
      </c>
      <c r="AH71" s="241" t="str">
        <f>IF(ISBLANK('Measured Data'!AH64),"",'Measured Data'!AH64)</f>
        <v/>
      </c>
      <c r="AI71" s="241" t="str">
        <f>IF(ISBLANK('Measured Data'!AI64),"",'Measured Data'!AI64)</f>
        <v/>
      </c>
      <c r="AJ71" s="241" t="str">
        <f>IF(ISBLANK('Measured Data'!AJ64),"",'Measured Data'!AJ64)</f>
        <v/>
      </c>
      <c r="AK71" s="241" t="str">
        <f>IF(ISBLANK('Measured Data'!AK64),"",'Measured Data'!AK64)</f>
        <v/>
      </c>
      <c r="AL71" s="241" t="str">
        <f>IF(ISBLANK('Measured Data'!AL64),"",'Measured Data'!AL64)</f>
        <v/>
      </c>
      <c r="AM71" s="241" t="str">
        <f>IF(ISBLANK('Measured Data'!AM64),"",'Measured Data'!AM64)</f>
        <v/>
      </c>
      <c r="AN71" s="241" t="str">
        <f>IF(ISBLANK('Measured Data'!AN64),"",'Measured Data'!AN64)</f>
        <v/>
      </c>
      <c r="AO71" s="241" t="str">
        <f>IF(ISBLANK('Measured Data'!AO64),"",'Measured Data'!AO64)</f>
        <v/>
      </c>
      <c r="AP71" s="241" t="str">
        <f>IF(ISBLANK('Measured Data'!AP64),"",'Measured Data'!AP64)</f>
        <v/>
      </c>
      <c r="AQ71" s="241" t="str">
        <f>IF(ISBLANK('Measured Data'!AQ64),"",'Measured Data'!AQ64)</f>
        <v/>
      </c>
      <c r="AR71" s="241" t="str">
        <f>IF(ISBLANK('Measured Data'!AR64),"",'Measured Data'!AR64)</f>
        <v/>
      </c>
      <c r="AS71" s="241" t="str">
        <f>IF(ISBLANK('Measured Data'!AS64),"",'Measured Data'!AS64)</f>
        <v/>
      </c>
      <c r="AT71" s="241" t="str">
        <f>IF(ISBLANK('Measured Data'!AT64),"",'Measured Data'!AT64)</f>
        <v/>
      </c>
      <c r="AU71" s="241" t="str">
        <f>IF(ISBLANK('Measured Data'!AU64),"",'Measured Data'!AU64)</f>
        <v/>
      </c>
      <c r="AV71" s="241" t="str">
        <f>IF(ISBLANK('Measured Data'!AV64),"",'Measured Data'!AV64)</f>
        <v/>
      </c>
      <c r="AW71" s="241" t="str">
        <f>IF(ISBLANK('Measured Data'!AW64),"",'Measured Data'!AW64)</f>
        <v/>
      </c>
      <c r="AX71" s="241" t="str">
        <f>IF(ISBLANK('Measured Data'!AX64),"",'Measured Data'!AX64)</f>
        <v/>
      </c>
      <c r="AY71" s="241" t="str">
        <f>IF(ISBLANK('Measured Data'!AY64),"",'Measured Data'!AY64)</f>
        <v/>
      </c>
      <c r="AZ71" s="241" t="str">
        <f>IF(ISBLANK('Measured Data'!AZ64),"",'Measured Data'!AZ64)</f>
        <v/>
      </c>
      <c r="BA71" s="241" t="str">
        <f>IF(ISBLANK('Measured Data'!BA64),"",'Measured Data'!BA64)</f>
        <v/>
      </c>
      <c r="BB71" s="241" t="str">
        <f>IF(ISBLANK('Measured Data'!BB64),"",'Measured Data'!BB64)</f>
        <v/>
      </c>
      <c r="BC71" s="241" t="str">
        <f>IF(ISBLANK('Measured Data'!BC64),"",'Measured Data'!BC64)</f>
        <v/>
      </c>
      <c r="BD71" s="241" t="str">
        <f>IF(ISBLANK('Measured Data'!BD64),"",'Measured Data'!BD64)</f>
        <v/>
      </c>
      <c r="BE71" s="241" t="str">
        <f>IF(ISBLANK('Measured Data'!BE64),"",'Measured Data'!BE64)</f>
        <v/>
      </c>
      <c r="BF71" s="241" t="str">
        <f>IF(ISBLANK('Measured Data'!BF64),"",'Measured Data'!BF64)</f>
        <v/>
      </c>
      <c r="BG71" s="241" t="str">
        <f>IF(ISBLANK('Measured Data'!BG64),"",'Measured Data'!BG64)</f>
        <v/>
      </c>
      <c r="BH71" s="241" t="str">
        <f>IF(ISBLANK('Measured Data'!BH64),"",'Measured Data'!BH64)</f>
        <v/>
      </c>
      <c r="BI71" s="241" t="str">
        <f>IF(ISBLANK('Measured Data'!BI64),"",'Measured Data'!BI64)</f>
        <v/>
      </c>
      <c r="BJ71" s="241" t="str">
        <f>IF(ISBLANK('Measured Data'!BJ64),"",'Measured Data'!BJ64)</f>
        <v/>
      </c>
      <c r="BK71" s="241" t="str">
        <f>IF(ISBLANK('Measured Data'!BK64),"",'Measured Data'!BK64)</f>
        <v/>
      </c>
      <c r="BL71" s="241" t="str">
        <f>IF(ISBLANK('Measured Data'!BL64),"",'Measured Data'!BL64)</f>
        <v/>
      </c>
      <c r="BM71" s="241" t="str">
        <f>IF(ISBLANK('Measured Data'!BM64),"",'Measured Data'!BM64)</f>
        <v/>
      </c>
      <c r="BN71" s="241" t="str">
        <f>IF(ISBLANK('In Process Calc.'!B64),"",ROUND('In Process Calc.'!B64,2))</f>
        <v/>
      </c>
      <c r="BO71" s="241" t="str">
        <f>IF(ISBLANK('In Process Calc.'!C64),"",ROUND('In Process Calc.'!C64,2))</f>
        <v/>
      </c>
      <c r="BP71" s="241" t="str">
        <f>IF(ISBLANK('In Process Calc.'!D64),"",'In Process Calc.'!D64)</f>
        <v/>
      </c>
      <c r="BQ71" s="241" t="str">
        <f>IF(ISBLANK('In Process Calc.'!E64),"",'In Process Calc.'!E64)</f>
        <v/>
      </c>
      <c r="BR71" s="241" t="str">
        <f>IF(ISBLANK('In Process Calc.'!G64),"",'In Process Calc.'!G64)</f>
        <v/>
      </c>
      <c r="BS71" s="241" t="str">
        <f>IF(ISBLANK('In Process Calc.'!I64),"",'In Process Calc.'!I64)</f>
        <v/>
      </c>
      <c r="BT71" s="241" t="str">
        <f>IF(ISBLANK('In Process Calc.'!J64),"",'In Process Calc.'!J64)</f>
        <v/>
      </c>
      <c r="BU71" s="241" t="str">
        <f>IF(ISBLANK('In Process Calc.'!K64),"",'In Process Calc.'!K64)</f>
        <v/>
      </c>
      <c r="BV71" s="246" t="str">
        <f>IF(ISBLANK('In Process Calc.'!L64),"",'In Process Calc.'!L64)</f>
        <v/>
      </c>
      <c r="BW71" s="246" t="str">
        <f>IF(ISBLANK('In Process Calc.'!M64),"",'In Process Calc.'!M64)</f>
        <v/>
      </c>
      <c r="BX71" s="246" t="str">
        <f>IF(ISBLANK('In Process Calc.'!N64),"",'In Process Calc.'!N64)</f>
        <v/>
      </c>
      <c r="BY71" s="246" t="str">
        <f>IF(ISBLANK('In Process Calc.'!O64),"",'In Process Calc.'!O64)</f>
        <v/>
      </c>
      <c r="BZ71" s="246" t="str">
        <f>IF(ISBLANK('In Process Calc.'!P64),"",'In Process Calc.'!P64)</f>
        <v/>
      </c>
      <c r="CA71" s="246" t="str">
        <f>IF(ISBLANK('In Process Calc.'!Q64),"",'In Process Calc.'!Q64)</f>
        <v/>
      </c>
      <c r="CB71" s="246" t="str">
        <f>IF(ISBLANK('In Process Calc.'!R64),"",'In Process Calc.'!R64)</f>
        <v/>
      </c>
      <c r="CC71" s="246" t="str">
        <f>IF(ISBLANK('In Process Calc.'!S64),"",'In Process Calc.'!S64)</f>
        <v/>
      </c>
      <c r="CD71" s="246" t="str">
        <f>IF(ISBLANK('In Process Calc.'!T64),"",'In Process Calc.'!T64)</f>
        <v/>
      </c>
      <c r="CE71" s="246" t="str">
        <f>IF(ISBLANK('In Process Calc.'!U64),"",'In Process Calc.'!U64)</f>
        <v/>
      </c>
      <c r="CF71" s="246" t="str">
        <f>IF(ISBLANK('In Process Calc.'!V64),"",'In Process Calc.'!V64)</f>
        <v/>
      </c>
      <c r="CG71" s="246" t="str">
        <f>IF(ISBLANK('In Process Calc.'!W64),"",'In Process Calc.'!W64)</f>
        <v/>
      </c>
      <c r="CH71" s="246" t="str">
        <f>IF(ISBLANK('In Process Calc.'!X64),"",'In Process Calc.'!X64)</f>
        <v/>
      </c>
      <c r="CI71" s="246" t="str">
        <f>IF(ISBLANK('In Process Calc.'!Y64),"",'In Process Calc.'!Y64)</f>
        <v/>
      </c>
      <c r="CJ71" s="246" t="str">
        <f>IF(ISBLANK('In Process Calc.'!Z64),"",'In Process Calc.'!Z64)</f>
        <v/>
      </c>
      <c r="CK71" s="246" t="str">
        <f>IF(ISBLANK('In Process Calc.'!AA64),"",'In Process Calc.'!AA64)</f>
        <v/>
      </c>
      <c r="CL71" s="246" t="str">
        <f>IF(ISBLANK('In Process Calc.'!AB64),"",'In Process Calc.'!AB64)</f>
        <v/>
      </c>
      <c r="CM71" s="246" t="str">
        <f>IF(ISBLANK('In Process Calc.'!AC64),"",'In Process Calc.'!AC64)</f>
        <v/>
      </c>
      <c r="CN71" s="246" t="str">
        <f>IF(ISBLANK('In Process Calc.'!AD64),"",'In Process Calc.'!AD64)</f>
        <v/>
      </c>
      <c r="CO71" s="246" t="str">
        <f>IF(ISBLANK('In Process Calc.'!AE64),"",'In Process Calc.'!AE64)</f>
        <v/>
      </c>
      <c r="CP71" s="246" t="str">
        <f>IF(ISBLANK('In Process Calc.'!AF64),"",'In Process Calc.'!AF64)</f>
        <v/>
      </c>
      <c r="CQ71" s="246" t="str">
        <f>IF(ISBLANK('In Process Calc.'!AG64),"",'In Process Calc.'!AG64)</f>
        <v/>
      </c>
      <c r="CR71" s="246" t="str">
        <f>IF(ISBLANK('In Process Calc.'!AH64),"",'In Process Calc.'!AH64)</f>
        <v/>
      </c>
      <c r="CS71" s="246" t="str">
        <f>IF(ISBLANK('In Process Calc.'!AI64),"",'In Process Calc.'!AI64)</f>
        <v/>
      </c>
      <c r="CT71" s="246" t="str">
        <f>IF(ISBLANK('In Process Calc.'!AJ64),"",'In Process Calc.'!AJ64)</f>
        <v/>
      </c>
      <c r="CU71" s="246" t="str">
        <f>IF(ISBLANK('In Process Calc.'!AK64),"",'In Process Calc.'!AK64)</f>
        <v/>
      </c>
      <c r="CV71" s="246" t="str">
        <f>IF(ISBLANK('In Process Calc.'!AL64),"",'In Process Calc.'!AL64)</f>
        <v/>
      </c>
      <c r="CW71" s="246" t="str">
        <f>IF(ISBLANK('In Process Calc.'!AM64),"",'In Process Calc.'!AM64)</f>
        <v/>
      </c>
      <c r="CX71" s="246" t="str">
        <f>IF(ISBLANK('In Process Calc.'!AN64),"",'In Process Calc.'!AN64)</f>
        <v/>
      </c>
      <c r="CY71" s="246" t="str">
        <f>IF(ISBLANK('In Process Calc.'!AO64),"",'In Process Calc.'!AO64)</f>
        <v/>
      </c>
      <c r="CZ71" s="246" t="str">
        <f>IF(ISBLANK('In Process Calc.'!AP64),"",'In Process Calc.'!AP64)</f>
        <v/>
      </c>
      <c r="DA71" s="246" t="str">
        <f>IF(ISBLANK('In Process Calc.'!AQ64),"",'In Process Calc.'!AQ64)</f>
        <v/>
      </c>
      <c r="DB71" s="246" t="str">
        <f>IF(ISBLANK('In Process Calc.'!AR64),"",'In Process Calc.'!AR64)</f>
        <v/>
      </c>
      <c r="DC71" s="246" t="str">
        <f>IF(ISBLANK('In Process Calc.'!AS64),"",'In Process Calc.'!AS64)</f>
        <v/>
      </c>
      <c r="DD71" s="246" t="str">
        <f>IF(ISBLANK('In Process Calc.'!AT64),"",'In Process Calc.'!AT64)</f>
        <v/>
      </c>
      <c r="DE71" s="246" t="str">
        <f>IF(ISBLANK('In Process Calc.'!AU64),"",'In Process Calc.'!AU64)</f>
        <v/>
      </c>
      <c r="DF71" s="246" t="str">
        <f>IF(ISBLANK('In Process Calc.'!AV64),"",'In Process Calc.'!AV64)</f>
        <v/>
      </c>
      <c r="DG71" s="246" t="str">
        <f>IF(ISBLANK('In Process Calc.'!AW64),"",'In Process Calc.'!AW64)</f>
        <v/>
      </c>
      <c r="DH71" s="246" t="str">
        <f>IF(ISBLANK('In Process Calc.'!AX64),"",'In Process Calc.'!AX64)</f>
        <v/>
      </c>
      <c r="DI71" s="246" t="str">
        <f>IF(ISBLANK('In Process Calc.'!AY64),"",'In Process Calc.'!AY64)</f>
        <v/>
      </c>
      <c r="DJ71" s="246" t="str">
        <f>IF(ISBLANK('In Process Calc.'!AZ64),"",'In Process Calc.'!AZ64)</f>
        <v/>
      </c>
      <c r="DK71" s="246" t="str">
        <f>IF(ISBLANK('In Process Calc.'!BA64),"",'In Process Calc.'!BA64)</f>
        <v/>
      </c>
      <c r="DL71" s="246" t="str">
        <f>IF(ISBLANK('In Process Calc.'!BB64),"",'In Process Calc.'!BB64)</f>
        <v/>
      </c>
      <c r="DM71" s="246" t="str">
        <f>IF(ISBLANK('In Process Calc.'!BC64),"",'In Process Calc.'!BC64)</f>
        <v/>
      </c>
      <c r="DN71" s="246" t="str">
        <f>IF(ISBLANK('In Process Calc.'!BD64),"",'In Process Calc.'!BD64)</f>
        <v/>
      </c>
      <c r="DO71" s="246" t="str">
        <f>IF(ISBLANK('In Process Calc.'!BE64),"",'In Process Calc.'!BE64)</f>
        <v/>
      </c>
      <c r="DP71" s="246" t="str">
        <f>IF(ISBLANK('In Process Calc.'!BF64),"",'In Process Calc.'!BF64)</f>
        <v/>
      </c>
      <c r="DQ71" s="246" t="str">
        <f>IF(ISBLANK('In Process Calc.'!BG64),"",'In Process Calc.'!BG64)</f>
        <v/>
      </c>
      <c r="DR71" s="246" t="str">
        <f>IF(ISBLANK('In Process Calc.'!BH64),"",'In Process Calc.'!BH64)</f>
        <v/>
      </c>
      <c r="DS71" s="246" t="str">
        <f>IF(ISBLANK('In Process Calc.'!BI64),"",'In Process Calc.'!BI64)</f>
        <v/>
      </c>
      <c r="DT71" s="246" t="str">
        <f>IF(ISBLANK('In Process Calc.'!BJ64),"",'In Process Calc.'!BJ64)</f>
        <v/>
      </c>
      <c r="DU71" s="246" t="str">
        <f>IF(ISBLANK('In Process Calc.'!BK64),"",'In Process Calc.'!BK64)</f>
        <v/>
      </c>
      <c r="DV71" s="246" t="str">
        <f>IF(ISBLANK('In Process Calc.'!BL64),"",'In Process Calc.'!BL64)</f>
        <v/>
      </c>
      <c r="DW71" s="246" t="str">
        <f>IF(ISBLANK('In Process Calc.'!BM64),"",'In Process Calc.'!BM64)</f>
        <v/>
      </c>
      <c r="DX71" s="246" t="str">
        <f>IF(ISBLANK('In Process Calc.'!BN64),"",'In Process Calc.'!BN64)</f>
        <v/>
      </c>
      <c r="DY71" s="246" t="str">
        <f>IF(ISBLANK('In Process Calc.'!BO64),"",'In Process Calc.'!BO64)</f>
        <v/>
      </c>
      <c r="DZ71" s="246" t="str">
        <f>IF(ISBLANK('In Process Calc.'!BP64),"",'In Process Calc.'!BP64)</f>
        <v/>
      </c>
      <c r="EA71" s="246" t="str">
        <f>IF(ISBLANK('In Process Calc.'!BQ64),"",'In Process Calc.'!BQ64)</f>
        <v/>
      </c>
      <c r="EB71" s="246" t="str">
        <f>IF(ISBLANK('In Process Calc.'!BR64),"",'In Process Calc.'!BR64)</f>
        <v/>
      </c>
      <c r="EC71" s="246" t="str">
        <f>IF(ISBLANK('In Process Calc.'!BS64),"",'In Process Calc.'!BS64)</f>
        <v/>
      </c>
      <c r="ED71" s="246" t="str">
        <f>IF(ISBLANK('In Process Calc.'!BT64),"",'In Process Calc.'!BT64)</f>
        <v/>
      </c>
      <c r="EE71" s="246" t="str">
        <f>IF(ISBLANK('In Process Calc.'!BU64),"",'In Process Calc.'!BU64)</f>
        <v/>
      </c>
      <c r="EF71" s="246" t="str">
        <f>IF(ISBLANK('In Process Calc.'!BV64),"",'In Process Calc.'!BV64)</f>
        <v/>
      </c>
      <c r="EG71" s="246" t="str">
        <f>IF(ISBLANK('In Process Calc.'!BW64),"",'In Process Calc.'!BW64)</f>
        <v/>
      </c>
      <c r="EH71" s="246" t="str">
        <f>IF(ISBLANK('In Process Calc.'!BX64),"",'In Process Calc.'!BX64)</f>
        <v/>
      </c>
      <c r="EI71" s="246" t="str">
        <f>IF(ISBLANK('In Process Calc.'!BY64),"",'In Process Calc.'!BY64)</f>
        <v/>
      </c>
      <c r="EJ71" s="246" t="str">
        <f>IF(ISBLANK('In Process Calc.'!BZ64),"",'In Process Calc.'!BZ64)</f>
        <v/>
      </c>
      <c r="EK71" s="246" t="str">
        <f>IF(ISBLANK('Post Process Calc.'!A71),"",'Post Process Calc.'!A71)</f>
        <v/>
      </c>
      <c r="EL71" s="246" t="str">
        <f>IF(ISBLANK('Post Process Calc.'!B71),"",'Post Process Calc.'!B71)</f>
        <v/>
      </c>
      <c r="EM71" s="246" t="str">
        <f>IF(ISBLANK('Post Process Calc.'!C71),"",'Post Process Calc.'!C71)</f>
        <v/>
      </c>
      <c r="EN71" s="246" t="str">
        <f>IF(ISBLANK('Post Process Calc.'!D71),"",'Post Process Calc.'!D71)</f>
        <v/>
      </c>
      <c r="EO71" s="246" t="str">
        <f>IF(ISBLANK('Post Process Calc.'!E71),"",'Post Process Calc.'!E71)</f>
        <v/>
      </c>
      <c r="EP71" s="246" t="str">
        <f>IF(ISBLANK('Post Process Calc.'!F71),"",'Post Process Calc.'!F71)</f>
        <v/>
      </c>
      <c r="EQ71" s="246" t="str">
        <f>IF(ISBLANK('Post Process Calc.'!G71),"",'Post Process Calc.'!G71)</f>
        <v/>
      </c>
      <c r="ER71" s="246" t="str">
        <f>IF(ISBLANK('Post Process Calc.'!H71),"",'Post Process Calc.'!H71)</f>
        <v/>
      </c>
      <c r="ES71" s="246" t="str">
        <f>IF(ISBLANK('Post Process Calc.'!I71),"",'Post Process Calc.'!I71)</f>
        <v/>
      </c>
      <c r="ET71" s="246" t="str">
        <f>IF(ISBLANK('Post Process Calc.'!J71),"",'Post Process Calc.'!J71)</f>
        <v/>
      </c>
      <c r="EU71" s="246" t="str">
        <f>IF(ISBLANK('Post Process Calc.'!K71),"",'Post Process Calc.'!K71)</f>
        <v/>
      </c>
      <c r="EV71" s="246" t="str">
        <f>IF(ISBLANK('Post Process Calc.'!L71),"",'Post Process Calc.'!L71)</f>
        <v/>
      </c>
      <c r="EW71" s="246" t="str">
        <f>IF(ISBLANK('Post Process Calc.'!M71),"",'Post Process Calc.'!M71)</f>
        <v/>
      </c>
      <c r="EX71" s="246" t="str">
        <f>IF(ISBLANK('Post Process Calc.'!N71),"",'Post Process Calc.'!N71)</f>
        <v/>
      </c>
      <c r="EY71" s="246" t="str">
        <f>IF(ISBLANK('Post Process Calc.'!O71),"",'Post Process Calc.'!O71)</f>
        <v/>
      </c>
      <c r="EZ71" s="246" t="str">
        <f>IF(ISBLANK('Post Process Calc.'!P71),"",'Post Process Calc.'!P71)</f>
        <v/>
      </c>
      <c r="FA71" s="246" t="str">
        <f>IF(ISBLANK('Post Process Calc.'!Q71),"",'Post Process Calc.'!Q71)</f>
        <v/>
      </c>
      <c r="FB71" s="246" t="str">
        <f>IF(ISBLANK('Post Process Calc.'!R71),"",'Post Process Calc.'!R71)</f>
        <v/>
      </c>
      <c r="FC71" s="246" t="str">
        <f>IF(ISBLANK('Post Process Calc.'!S71),"",'Post Process Calc.'!S71)</f>
        <v/>
      </c>
      <c r="FD71" s="246" t="str">
        <f>IF(ISBLANK('Post Process Calc.'!T71),"",'Post Process Calc.'!T71)</f>
        <v/>
      </c>
      <c r="FE71" s="246" t="str">
        <f>IF(ISBLANK('Post Process Calc.'!U71),"",'Post Process Calc.'!U71)</f>
        <v/>
      </c>
      <c r="FF71" s="246" t="str">
        <f>IF(ISBLANK('Post Process Calc.'!V71),"",'Post Process Calc.'!V71)</f>
        <v/>
      </c>
      <c r="FG71" s="246" t="str">
        <f>IF(ISBLANK('Post Process Calc.'!W71),"",'Post Process Calc.'!W71)</f>
        <v/>
      </c>
      <c r="FH71" s="246" t="str">
        <f>IF(ISBLANK('Post Process Calc.'!X71),"",'Post Process Calc.'!X71)</f>
        <v/>
      </c>
      <c r="FI71" s="246" t="str">
        <f>IF(ISBLANK('Post Process Calc.'!Y71),"",'Post Process Calc.'!Y71)</f>
        <v/>
      </c>
      <c r="FJ71" s="246" t="str">
        <f>IF(ISBLANK('Post Process Calc.'!Z71),"",'Post Process Calc.'!Z71)</f>
        <v/>
      </c>
      <c r="FK71" s="246" t="str">
        <f>IF(ISBLANK('Post Process Calc.'!AA71),"",'Post Process Calc.'!AA71)</f>
        <v/>
      </c>
      <c r="FL71" s="246" t="str">
        <f>IF(ISBLANK('Post Process Calc.'!AB71),"",'Post Process Calc.'!AB71)</f>
        <v/>
      </c>
      <c r="FM71" s="246" t="str">
        <f>IF(ISBLANK('Post Process Calc.'!AC71),"",'Post Process Calc.'!AC71)</f>
        <v/>
      </c>
      <c r="FN71" s="246" t="str">
        <f>IF(ISBLANK('Post Process Calc.'!AD71),"",'Post Process Calc.'!AD71)</f>
        <v/>
      </c>
      <c r="FO71" s="246" t="str">
        <f>IF(ISBLANK('Post Process Calc.'!AE71),"",'Post Process Calc.'!AE71)</f>
        <v/>
      </c>
      <c r="FP71" s="246" t="str">
        <f>IF(ISBLANK('Post Process Calc.'!AF71),"",'Post Process Calc.'!AF71)</f>
        <v/>
      </c>
      <c r="FQ71" s="246" t="str">
        <f>IF(ISBLANK('Post Process Calc.'!AG71),"",'Post Process Calc.'!AG71)</f>
        <v/>
      </c>
      <c r="FR71" s="246" t="str">
        <f>IF(ISBLANK('Post Process Calc.'!AH71),"",'Post Process Calc.'!AH71)</f>
        <v/>
      </c>
      <c r="FS71" s="246" t="str">
        <f>IF(ISBLANK('Post Process Calc.'!AI71),"",'Post Process Calc.'!AI71)</f>
        <v/>
      </c>
    </row>
    <row r="72" spans="1:175" x14ac:dyDescent="0.15">
      <c r="A72" s="241" t="str">
        <f>IF('Measured Data'!B65&lt;&gt;0,'Measured Data'!$B$1,"")</f>
        <v/>
      </c>
      <c r="B72" s="241" t="str">
        <f>IF(ISBLANK('Measured Data'!A65),"",'Measured Data'!A65)</f>
        <v/>
      </c>
      <c r="C72" s="248" t="str">
        <f>IF(ISBLANK('Measured Data'!B65),"",'Measured Data'!B65)</f>
        <v/>
      </c>
      <c r="D72" s="249" t="str">
        <f>IF(ISBLANK('Measured Data'!C65),"",'Measured Data'!C65)</f>
        <v/>
      </c>
      <c r="E72" s="241" t="str">
        <f>IF(ISBLANK('Measured Data'!D65),"",'Measured Data'!D65)</f>
        <v/>
      </c>
      <c r="F72" s="241" t="str">
        <f>IF(ISBLANK('Measured Data'!E65),"",'Measured Data'!E65)</f>
        <v/>
      </c>
      <c r="G72" s="241" t="str">
        <f>IF(ISBLANK('Measured Data'!G65),"",'Measured Data'!G65)</f>
        <v/>
      </c>
      <c r="H72" s="241" t="str">
        <f>IF(ISBLANK('Measured Data'!H65),"",'Measured Data'!H65)</f>
        <v/>
      </c>
      <c r="I72" s="241" t="str">
        <f>IF(ISBLANK('Measured Data'!I65),"",'Measured Data'!I65)</f>
        <v/>
      </c>
      <c r="J72" s="241" t="str">
        <f>IF(ISBLANK('Measured Data'!J65),"",'Measured Data'!J65)</f>
        <v/>
      </c>
      <c r="K72" s="241" t="str">
        <f>IF(ISBLANK('Measured Data'!K65),"",'Measured Data'!K65)</f>
        <v/>
      </c>
      <c r="L72" s="241" t="str">
        <f>IF(ISBLANK('Measured Data'!L65),"",'Measured Data'!L65)</f>
        <v/>
      </c>
      <c r="M72" s="241" t="str">
        <f>IF(ISBLANK('Measured Data'!M65),"",'Measured Data'!M65)</f>
        <v/>
      </c>
      <c r="N72" s="241" t="str">
        <f>IF(ISBLANK('Measured Data'!N65),"",'Measured Data'!N65)</f>
        <v/>
      </c>
      <c r="O72" s="241" t="str">
        <f>IF(ISBLANK('Measured Data'!O65),"",'Measured Data'!O65)</f>
        <v/>
      </c>
      <c r="P72" s="241" t="str">
        <f>IF(ISBLANK('Measured Data'!P65),"",'Measured Data'!P65)</f>
        <v/>
      </c>
      <c r="Q72" s="241" t="str">
        <f>IF(ISBLANK('Measured Data'!Q65),"",'Measured Data'!Q65)</f>
        <v/>
      </c>
      <c r="R72" s="241" t="str">
        <f>IF(ISBLANK('Measured Data'!R65),"",'Measured Data'!R65)</f>
        <v/>
      </c>
      <c r="S72" s="241" t="str">
        <f>IF(ISBLANK('Measured Data'!S65),"",'Measured Data'!S65)</f>
        <v/>
      </c>
      <c r="T72" s="241" t="str">
        <f>IF(ISBLANK('Measured Data'!T65),"",'Measured Data'!T65)</f>
        <v/>
      </c>
      <c r="U72" s="241" t="str">
        <f>IF(ISBLANK('Measured Data'!U65),"",'Measured Data'!U65)</f>
        <v/>
      </c>
      <c r="V72" s="241" t="str">
        <f>IF(ISBLANK('Measured Data'!V65),"",'Measured Data'!V65)</f>
        <v/>
      </c>
      <c r="W72" s="241" t="str">
        <f>IF(ISBLANK('Measured Data'!W65),"",'Measured Data'!W65)</f>
        <v/>
      </c>
      <c r="X72" s="241" t="str">
        <f>IF(ISBLANK('Measured Data'!X65),"",'Measured Data'!X65)</f>
        <v/>
      </c>
      <c r="Y72" s="241" t="str">
        <f>IF(ISBLANK('Measured Data'!Y65),"",'Measured Data'!Y65)</f>
        <v/>
      </c>
      <c r="Z72" s="241" t="str">
        <f>IF(ISBLANK('Measured Data'!Z65),"",'Measured Data'!Z65)</f>
        <v/>
      </c>
      <c r="AA72" s="241" t="str">
        <f>IF(ISBLANK('Measured Data'!AA65),"",'Measured Data'!AA65)</f>
        <v/>
      </c>
      <c r="AB72" s="241" t="str">
        <f>IF(ISBLANK('Measured Data'!AB65),"",'Measured Data'!AB65)</f>
        <v/>
      </c>
      <c r="AC72" s="241" t="str">
        <f>IF(ISBLANK('Measured Data'!AC65),"",'Measured Data'!AC65)</f>
        <v/>
      </c>
      <c r="AD72" s="241" t="str">
        <f>IF(ISBLANK('Measured Data'!AD65),"",'Measured Data'!AD65)</f>
        <v/>
      </c>
      <c r="AE72" s="241" t="str">
        <f>IF(ISBLANK('Measured Data'!AE65),"",'Measured Data'!AE65)</f>
        <v/>
      </c>
      <c r="AF72" s="241" t="str">
        <f>IF(ISBLANK('Measured Data'!AF65),"",'Measured Data'!AF65)</f>
        <v/>
      </c>
      <c r="AG72" s="241" t="str">
        <f>IF(ISBLANK('Measured Data'!AG65),"",'Measured Data'!AG65)</f>
        <v/>
      </c>
      <c r="AH72" s="241" t="str">
        <f>IF(ISBLANK('Measured Data'!AH65),"",'Measured Data'!AH65)</f>
        <v/>
      </c>
      <c r="AI72" s="241" t="str">
        <f>IF(ISBLANK('Measured Data'!AI65),"",'Measured Data'!AI65)</f>
        <v/>
      </c>
      <c r="AJ72" s="241" t="str">
        <f>IF(ISBLANK('Measured Data'!AJ65),"",'Measured Data'!AJ65)</f>
        <v/>
      </c>
      <c r="AK72" s="241" t="str">
        <f>IF(ISBLANK('Measured Data'!AK65),"",'Measured Data'!AK65)</f>
        <v/>
      </c>
      <c r="AL72" s="241" t="str">
        <f>IF(ISBLANK('Measured Data'!AL65),"",'Measured Data'!AL65)</f>
        <v/>
      </c>
      <c r="AM72" s="241" t="str">
        <f>IF(ISBLANK('Measured Data'!AM65),"",'Measured Data'!AM65)</f>
        <v/>
      </c>
      <c r="AN72" s="241" t="str">
        <f>IF(ISBLANK('Measured Data'!AN65),"",'Measured Data'!AN65)</f>
        <v/>
      </c>
      <c r="AO72" s="241" t="str">
        <f>IF(ISBLANK('Measured Data'!AO65),"",'Measured Data'!AO65)</f>
        <v/>
      </c>
      <c r="AP72" s="241" t="str">
        <f>IF(ISBLANK('Measured Data'!AP65),"",'Measured Data'!AP65)</f>
        <v/>
      </c>
      <c r="AQ72" s="241" t="str">
        <f>IF(ISBLANK('Measured Data'!AQ65),"",'Measured Data'!AQ65)</f>
        <v/>
      </c>
      <c r="AR72" s="241" t="str">
        <f>IF(ISBLANK('Measured Data'!AR65),"",'Measured Data'!AR65)</f>
        <v/>
      </c>
      <c r="AS72" s="241" t="str">
        <f>IF(ISBLANK('Measured Data'!AS65),"",'Measured Data'!AS65)</f>
        <v/>
      </c>
      <c r="AT72" s="241" t="str">
        <f>IF(ISBLANK('Measured Data'!AT65),"",'Measured Data'!AT65)</f>
        <v/>
      </c>
      <c r="AU72" s="241" t="str">
        <f>IF(ISBLANK('Measured Data'!AU65),"",'Measured Data'!AU65)</f>
        <v/>
      </c>
      <c r="AV72" s="241" t="str">
        <f>IF(ISBLANK('Measured Data'!AV65),"",'Measured Data'!AV65)</f>
        <v/>
      </c>
      <c r="AW72" s="241" t="str">
        <f>IF(ISBLANK('Measured Data'!AW65),"",'Measured Data'!AW65)</f>
        <v/>
      </c>
      <c r="AX72" s="241" t="str">
        <f>IF(ISBLANK('Measured Data'!AX65),"",'Measured Data'!AX65)</f>
        <v/>
      </c>
      <c r="AY72" s="241" t="str">
        <f>IF(ISBLANK('Measured Data'!AY65),"",'Measured Data'!AY65)</f>
        <v/>
      </c>
      <c r="AZ72" s="241" t="str">
        <f>IF(ISBLANK('Measured Data'!AZ65),"",'Measured Data'!AZ65)</f>
        <v/>
      </c>
      <c r="BA72" s="241" t="str">
        <f>IF(ISBLANK('Measured Data'!BA65),"",'Measured Data'!BA65)</f>
        <v/>
      </c>
      <c r="BB72" s="241" t="str">
        <f>IF(ISBLANK('Measured Data'!BB65),"",'Measured Data'!BB65)</f>
        <v/>
      </c>
      <c r="BC72" s="241" t="str">
        <f>IF(ISBLANK('Measured Data'!BC65),"",'Measured Data'!BC65)</f>
        <v/>
      </c>
      <c r="BD72" s="241" t="str">
        <f>IF(ISBLANK('Measured Data'!BD65),"",'Measured Data'!BD65)</f>
        <v/>
      </c>
      <c r="BE72" s="241" t="str">
        <f>IF(ISBLANK('Measured Data'!BE65),"",'Measured Data'!BE65)</f>
        <v/>
      </c>
      <c r="BF72" s="241" t="str">
        <f>IF(ISBLANK('Measured Data'!BF65),"",'Measured Data'!BF65)</f>
        <v/>
      </c>
      <c r="BG72" s="241" t="str">
        <f>IF(ISBLANK('Measured Data'!BG65),"",'Measured Data'!BG65)</f>
        <v/>
      </c>
      <c r="BH72" s="241" t="str">
        <f>IF(ISBLANK('Measured Data'!BH65),"",'Measured Data'!BH65)</f>
        <v/>
      </c>
      <c r="BI72" s="241" t="str">
        <f>IF(ISBLANK('Measured Data'!BI65),"",'Measured Data'!BI65)</f>
        <v/>
      </c>
      <c r="BJ72" s="241" t="str">
        <f>IF(ISBLANK('Measured Data'!BJ65),"",'Measured Data'!BJ65)</f>
        <v/>
      </c>
      <c r="BK72" s="241" t="str">
        <f>IF(ISBLANK('Measured Data'!BK65),"",'Measured Data'!BK65)</f>
        <v/>
      </c>
      <c r="BL72" s="241" t="str">
        <f>IF(ISBLANK('Measured Data'!BL65),"",'Measured Data'!BL65)</f>
        <v/>
      </c>
      <c r="BM72" s="241" t="str">
        <f>IF(ISBLANK('Measured Data'!BM65),"",'Measured Data'!BM65)</f>
        <v/>
      </c>
      <c r="BN72" s="241" t="str">
        <f>IF(ISBLANK('In Process Calc.'!B65),"",ROUND('In Process Calc.'!B65,2))</f>
        <v/>
      </c>
      <c r="BO72" s="241" t="str">
        <f>IF(ISBLANK('In Process Calc.'!C65),"",ROUND('In Process Calc.'!C65,2))</f>
        <v/>
      </c>
      <c r="BP72" s="241" t="str">
        <f>IF(ISBLANK('In Process Calc.'!D65),"",'In Process Calc.'!D65)</f>
        <v/>
      </c>
      <c r="BQ72" s="241" t="str">
        <f>IF(ISBLANK('In Process Calc.'!E65),"",'In Process Calc.'!E65)</f>
        <v/>
      </c>
      <c r="BR72" s="241" t="str">
        <f>IF(ISBLANK('In Process Calc.'!G65),"",'In Process Calc.'!G65)</f>
        <v/>
      </c>
      <c r="BS72" s="241" t="str">
        <f>IF(ISBLANK('In Process Calc.'!I65),"",'In Process Calc.'!I65)</f>
        <v/>
      </c>
      <c r="BT72" s="241" t="str">
        <f>IF(ISBLANK('In Process Calc.'!J65),"",'In Process Calc.'!J65)</f>
        <v/>
      </c>
      <c r="BU72" s="241" t="str">
        <f>IF(ISBLANK('In Process Calc.'!K65),"",'In Process Calc.'!K65)</f>
        <v/>
      </c>
      <c r="BV72" s="246" t="str">
        <f>IF(ISBLANK('In Process Calc.'!L65),"",'In Process Calc.'!L65)</f>
        <v/>
      </c>
      <c r="BW72" s="246" t="str">
        <f>IF(ISBLANK('In Process Calc.'!M65),"",'In Process Calc.'!M65)</f>
        <v/>
      </c>
      <c r="BX72" s="246" t="str">
        <f>IF(ISBLANK('In Process Calc.'!N65),"",'In Process Calc.'!N65)</f>
        <v/>
      </c>
      <c r="BY72" s="246" t="str">
        <f>IF(ISBLANK('In Process Calc.'!O65),"",'In Process Calc.'!O65)</f>
        <v/>
      </c>
      <c r="BZ72" s="246" t="str">
        <f>IF(ISBLANK('In Process Calc.'!P65),"",'In Process Calc.'!P65)</f>
        <v/>
      </c>
      <c r="CA72" s="246" t="str">
        <f>IF(ISBLANK('In Process Calc.'!Q65),"",'In Process Calc.'!Q65)</f>
        <v/>
      </c>
      <c r="CB72" s="246" t="str">
        <f>IF(ISBLANK('In Process Calc.'!R65),"",'In Process Calc.'!R65)</f>
        <v/>
      </c>
      <c r="CC72" s="246" t="str">
        <f>IF(ISBLANK('In Process Calc.'!S65),"",'In Process Calc.'!S65)</f>
        <v/>
      </c>
      <c r="CD72" s="246" t="str">
        <f>IF(ISBLANK('In Process Calc.'!T65),"",'In Process Calc.'!T65)</f>
        <v/>
      </c>
      <c r="CE72" s="246" t="str">
        <f>IF(ISBLANK('In Process Calc.'!U65),"",'In Process Calc.'!U65)</f>
        <v/>
      </c>
      <c r="CF72" s="246" t="str">
        <f>IF(ISBLANK('In Process Calc.'!V65),"",'In Process Calc.'!V65)</f>
        <v/>
      </c>
      <c r="CG72" s="246" t="str">
        <f>IF(ISBLANK('In Process Calc.'!W65),"",'In Process Calc.'!W65)</f>
        <v/>
      </c>
      <c r="CH72" s="246" t="str">
        <f>IF(ISBLANK('In Process Calc.'!X65),"",'In Process Calc.'!X65)</f>
        <v/>
      </c>
      <c r="CI72" s="246" t="str">
        <f>IF(ISBLANK('In Process Calc.'!Y65),"",'In Process Calc.'!Y65)</f>
        <v/>
      </c>
      <c r="CJ72" s="246" t="str">
        <f>IF(ISBLANK('In Process Calc.'!Z65),"",'In Process Calc.'!Z65)</f>
        <v/>
      </c>
      <c r="CK72" s="246" t="str">
        <f>IF(ISBLANK('In Process Calc.'!AA65),"",'In Process Calc.'!AA65)</f>
        <v/>
      </c>
      <c r="CL72" s="246" t="str">
        <f>IF(ISBLANK('In Process Calc.'!AB65),"",'In Process Calc.'!AB65)</f>
        <v/>
      </c>
      <c r="CM72" s="246" t="str">
        <f>IF(ISBLANK('In Process Calc.'!AC65),"",'In Process Calc.'!AC65)</f>
        <v/>
      </c>
      <c r="CN72" s="246" t="str">
        <f>IF(ISBLANK('In Process Calc.'!AD65),"",'In Process Calc.'!AD65)</f>
        <v/>
      </c>
      <c r="CO72" s="246" t="str">
        <f>IF(ISBLANK('In Process Calc.'!AE65),"",'In Process Calc.'!AE65)</f>
        <v/>
      </c>
      <c r="CP72" s="246" t="str">
        <f>IF(ISBLANK('In Process Calc.'!AF65),"",'In Process Calc.'!AF65)</f>
        <v/>
      </c>
      <c r="CQ72" s="246" t="str">
        <f>IF(ISBLANK('In Process Calc.'!AG65),"",'In Process Calc.'!AG65)</f>
        <v/>
      </c>
      <c r="CR72" s="246" t="str">
        <f>IF(ISBLANK('In Process Calc.'!AH65),"",'In Process Calc.'!AH65)</f>
        <v/>
      </c>
      <c r="CS72" s="246" t="str">
        <f>IF(ISBLANK('In Process Calc.'!AI65),"",'In Process Calc.'!AI65)</f>
        <v/>
      </c>
      <c r="CT72" s="246" t="str">
        <f>IF(ISBLANK('In Process Calc.'!AJ65),"",'In Process Calc.'!AJ65)</f>
        <v/>
      </c>
      <c r="CU72" s="246" t="str">
        <f>IF(ISBLANK('In Process Calc.'!AK65),"",'In Process Calc.'!AK65)</f>
        <v/>
      </c>
      <c r="CV72" s="246" t="str">
        <f>IF(ISBLANK('In Process Calc.'!AL65),"",'In Process Calc.'!AL65)</f>
        <v/>
      </c>
      <c r="CW72" s="246" t="str">
        <f>IF(ISBLANK('In Process Calc.'!AM65),"",'In Process Calc.'!AM65)</f>
        <v/>
      </c>
      <c r="CX72" s="246" t="str">
        <f>IF(ISBLANK('In Process Calc.'!AN65),"",'In Process Calc.'!AN65)</f>
        <v/>
      </c>
      <c r="CY72" s="246" t="str">
        <f>IF(ISBLANK('In Process Calc.'!AO65),"",'In Process Calc.'!AO65)</f>
        <v/>
      </c>
      <c r="CZ72" s="246" t="str">
        <f>IF(ISBLANK('In Process Calc.'!AP65),"",'In Process Calc.'!AP65)</f>
        <v/>
      </c>
      <c r="DA72" s="246" t="str">
        <f>IF(ISBLANK('In Process Calc.'!AQ65),"",'In Process Calc.'!AQ65)</f>
        <v/>
      </c>
      <c r="DB72" s="246" t="str">
        <f>IF(ISBLANK('In Process Calc.'!AR65),"",'In Process Calc.'!AR65)</f>
        <v/>
      </c>
      <c r="DC72" s="246" t="str">
        <f>IF(ISBLANK('In Process Calc.'!AS65),"",'In Process Calc.'!AS65)</f>
        <v/>
      </c>
      <c r="DD72" s="246" t="str">
        <f>IF(ISBLANK('In Process Calc.'!AT65),"",'In Process Calc.'!AT65)</f>
        <v/>
      </c>
      <c r="DE72" s="246" t="str">
        <f>IF(ISBLANK('In Process Calc.'!AU65),"",'In Process Calc.'!AU65)</f>
        <v/>
      </c>
      <c r="DF72" s="246" t="str">
        <f>IF(ISBLANK('In Process Calc.'!AV65),"",'In Process Calc.'!AV65)</f>
        <v/>
      </c>
      <c r="DG72" s="246" t="str">
        <f>IF(ISBLANK('In Process Calc.'!AW65),"",'In Process Calc.'!AW65)</f>
        <v/>
      </c>
      <c r="DH72" s="246" t="str">
        <f>IF(ISBLANK('In Process Calc.'!AX65),"",'In Process Calc.'!AX65)</f>
        <v/>
      </c>
      <c r="DI72" s="246" t="str">
        <f>IF(ISBLANK('In Process Calc.'!AY65),"",'In Process Calc.'!AY65)</f>
        <v/>
      </c>
      <c r="DJ72" s="246" t="str">
        <f>IF(ISBLANK('In Process Calc.'!AZ65),"",'In Process Calc.'!AZ65)</f>
        <v/>
      </c>
      <c r="DK72" s="246" t="str">
        <f>IF(ISBLANK('In Process Calc.'!BA65),"",'In Process Calc.'!BA65)</f>
        <v/>
      </c>
      <c r="DL72" s="246" t="str">
        <f>IF(ISBLANK('In Process Calc.'!BB65),"",'In Process Calc.'!BB65)</f>
        <v/>
      </c>
      <c r="DM72" s="246" t="str">
        <f>IF(ISBLANK('In Process Calc.'!BC65),"",'In Process Calc.'!BC65)</f>
        <v/>
      </c>
      <c r="DN72" s="246" t="str">
        <f>IF(ISBLANK('In Process Calc.'!BD65),"",'In Process Calc.'!BD65)</f>
        <v/>
      </c>
      <c r="DO72" s="246" t="str">
        <f>IF(ISBLANK('In Process Calc.'!BE65),"",'In Process Calc.'!BE65)</f>
        <v/>
      </c>
      <c r="DP72" s="246" t="str">
        <f>IF(ISBLANK('In Process Calc.'!BF65),"",'In Process Calc.'!BF65)</f>
        <v/>
      </c>
      <c r="DQ72" s="246" t="str">
        <f>IF(ISBLANK('In Process Calc.'!BG65),"",'In Process Calc.'!BG65)</f>
        <v/>
      </c>
      <c r="DR72" s="246" t="str">
        <f>IF(ISBLANK('In Process Calc.'!BH65),"",'In Process Calc.'!BH65)</f>
        <v/>
      </c>
      <c r="DS72" s="246" t="str">
        <f>IF(ISBLANK('In Process Calc.'!BI65),"",'In Process Calc.'!BI65)</f>
        <v/>
      </c>
      <c r="DT72" s="246" t="str">
        <f>IF(ISBLANK('In Process Calc.'!BJ65),"",'In Process Calc.'!BJ65)</f>
        <v/>
      </c>
      <c r="DU72" s="246" t="str">
        <f>IF(ISBLANK('In Process Calc.'!BK65),"",'In Process Calc.'!BK65)</f>
        <v/>
      </c>
      <c r="DV72" s="246" t="str">
        <f>IF(ISBLANK('In Process Calc.'!BL65),"",'In Process Calc.'!BL65)</f>
        <v/>
      </c>
      <c r="DW72" s="246" t="str">
        <f>IF(ISBLANK('In Process Calc.'!BM65),"",'In Process Calc.'!BM65)</f>
        <v/>
      </c>
      <c r="DX72" s="246" t="str">
        <f>IF(ISBLANK('In Process Calc.'!BN65),"",'In Process Calc.'!BN65)</f>
        <v/>
      </c>
      <c r="DY72" s="246" t="str">
        <f>IF(ISBLANK('In Process Calc.'!BO65),"",'In Process Calc.'!BO65)</f>
        <v/>
      </c>
      <c r="DZ72" s="246" t="str">
        <f>IF(ISBLANK('In Process Calc.'!BP65),"",'In Process Calc.'!BP65)</f>
        <v/>
      </c>
      <c r="EA72" s="246" t="str">
        <f>IF(ISBLANK('In Process Calc.'!BQ65),"",'In Process Calc.'!BQ65)</f>
        <v/>
      </c>
      <c r="EB72" s="246" t="str">
        <f>IF(ISBLANK('In Process Calc.'!BR65),"",'In Process Calc.'!BR65)</f>
        <v/>
      </c>
      <c r="EC72" s="246" t="str">
        <f>IF(ISBLANK('In Process Calc.'!BS65),"",'In Process Calc.'!BS65)</f>
        <v/>
      </c>
      <c r="ED72" s="246" t="str">
        <f>IF(ISBLANK('In Process Calc.'!BT65),"",'In Process Calc.'!BT65)</f>
        <v/>
      </c>
      <c r="EE72" s="246" t="str">
        <f>IF(ISBLANK('In Process Calc.'!BU65),"",'In Process Calc.'!BU65)</f>
        <v/>
      </c>
      <c r="EF72" s="246" t="str">
        <f>IF(ISBLANK('In Process Calc.'!BV65),"",'In Process Calc.'!BV65)</f>
        <v/>
      </c>
      <c r="EG72" s="246" t="str">
        <f>IF(ISBLANK('In Process Calc.'!BW65),"",'In Process Calc.'!BW65)</f>
        <v/>
      </c>
      <c r="EH72" s="246" t="str">
        <f>IF(ISBLANK('In Process Calc.'!BX65),"",'In Process Calc.'!BX65)</f>
        <v/>
      </c>
      <c r="EI72" s="246" t="str">
        <f>IF(ISBLANK('In Process Calc.'!BY65),"",'In Process Calc.'!BY65)</f>
        <v/>
      </c>
      <c r="EJ72" s="246" t="str">
        <f>IF(ISBLANK('In Process Calc.'!BZ65),"",'In Process Calc.'!BZ65)</f>
        <v/>
      </c>
      <c r="EK72" s="246" t="str">
        <f>IF(ISBLANK('Post Process Calc.'!A72),"",'Post Process Calc.'!A72)</f>
        <v/>
      </c>
      <c r="EL72" s="246" t="str">
        <f>IF(ISBLANK('Post Process Calc.'!B72),"",'Post Process Calc.'!B72)</f>
        <v/>
      </c>
      <c r="EM72" s="246" t="str">
        <f>IF(ISBLANK('Post Process Calc.'!C72),"",'Post Process Calc.'!C72)</f>
        <v/>
      </c>
      <c r="EN72" s="246" t="str">
        <f>IF(ISBLANK('Post Process Calc.'!D72),"",'Post Process Calc.'!D72)</f>
        <v/>
      </c>
      <c r="EO72" s="246" t="str">
        <f>IF(ISBLANK('Post Process Calc.'!E72),"",'Post Process Calc.'!E72)</f>
        <v/>
      </c>
      <c r="EP72" s="246" t="str">
        <f>IF(ISBLANK('Post Process Calc.'!F72),"",'Post Process Calc.'!F72)</f>
        <v/>
      </c>
      <c r="EQ72" s="246" t="str">
        <f>IF(ISBLANK('Post Process Calc.'!G72),"",'Post Process Calc.'!G72)</f>
        <v/>
      </c>
      <c r="ER72" s="246" t="str">
        <f>IF(ISBLANK('Post Process Calc.'!H72),"",'Post Process Calc.'!H72)</f>
        <v/>
      </c>
      <c r="ES72" s="246" t="str">
        <f>IF(ISBLANK('Post Process Calc.'!I72),"",'Post Process Calc.'!I72)</f>
        <v/>
      </c>
      <c r="ET72" s="246" t="str">
        <f>IF(ISBLANK('Post Process Calc.'!J72),"",'Post Process Calc.'!J72)</f>
        <v/>
      </c>
      <c r="EU72" s="246" t="str">
        <f>IF(ISBLANK('Post Process Calc.'!K72),"",'Post Process Calc.'!K72)</f>
        <v/>
      </c>
      <c r="EV72" s="246" t="str">
        <f>IF(ISBLANK('Post Process Calc.'!L72),"",'Post Process Calc.'!L72)</f>
        <v/>
      </c>
      <c r="EW72" s="246" t="str">
        <f>IF(ISBLANK('Post Process Calc.'!M72),"",'Post Process Calc.'!M72)</f>
        <v/>
      </c>
      <c r="EX72" s="246" t="str">
        <f>IF(ISBLANK('Post Process Calc.'!N72),"",'Post Process Calc.'!N72)</f>
        <v/>
      </c>
      <c r="EY72" s="246" t="str">
        <f>IF(ISBLANK('Post Process Calc.'!O72),"",'Post Process Calc.'!O72)</f>
        <v/>
      </c>
      <c r="EZ72" s="246" t="str">
        <f>IF(ISBLANK('Post Process Calc.'!P72),"",'Post Process Calc.'!P72)</f>
        <v/>
      </c>
      <c r="FA72" s="246" t="str">
        <f>IF(ISBLANK('Post Process Calc.'!Q72),"",'Post Process Calc.'!Q72)</f>
        <v/>
      </c>
      <c r="FB72" s="246" t="str">
        <f>IF(ISBLANK('Post Process Calc.'!R72),"",'Post Process Calc.'!R72)</f>
        <v/>
      </c>
      <c r="FC72" s="246" t="str">
        <f>IF(ISBLANK('Post Process Calc.'!S72),"",'Post Process Calc.'!S72)</f>
        <v/>
      </c>
      <c r="FD72" s="246" t="str">
        <f>IF(ISBLANK('Post Process Calc.'!T72),"",'Post Process Calc.'!T72)</f>
        <v/>
      </c>
      <c r="FE72" s="246" t="str">
        <f>IF(ISBLANK('Post Process Calc.'!U72),"",'Post Process Calc.'!U72)</f>
        <v/>
      </c>
      <c r="FF72" s="246" t="str">
        <f>IF(ISBLANK('Post Process Calc.'!V72),"",'Post Process Calc.'!V72)</f>
        <v/>
      </c>
      <c r="FG72" s="246" t="str">
        <f>IF(ISBLANK('Post Process Calc.'!W72),"",'Post Process Calc.'!W72)</f>
        <v/>
      </c>
      <c r="FH72" s="246" t="str">
        <f>IF(ISBLANK('Post Process Calc.'!X72),"",'Post Process Calc.'!X72)</f>
        <v/>
      </c>
      <c r="FI72" s="246" t="str">
        <f>IF(ISBLANK('Post Process Calc.'!Y72),"",'Post Process Calc.'!Y72)</f>
        <v/>
      </c>
      <c r="FJ72" s="246" t="str">
        <f>IF(ISBLANK('Post Process Calc.'!Z72),"",'Post Process Calc.'!Z72)</f>
        <v/>
      </c>
      <c r="FK72" s="246" t="str">
        <f>IF(ISBLANK('Post Process Calc.'!AA72),"",'Post Process Calc.'!AA72)</f>
        <v/>
      </c>
      <c r="FL72" s="246" t="str">
        <f>IF(ISBLANK('Post Process Calc.'!AB72),"",'Post Process Calc.'!AB72)</f>
        <v/>
      </c>
      <c r="FM72" s="246" t="str">
        <f>IF(ISBLANK('Post Process Calc.'!AC72),"",'Post Process Calc.'!AC72)</f>
        <v/>
      </c>
      <c r="FN72" s="246" t="str">
        <f>IF(ISBLANK('Post Process Calc.'!AD72),"",'Post Process Calc.'!AD72)</f>
        <v/>
      </c>
      <c r="FO72" s="246" t="str">
        <f>IF(ISBLANK('Post Process Calc.'!AE72),"",'Post Process Calc.'!AE72)</f>
        <v/>
      </c>
      <c r="FP72" s="246" t="str">
        <f>IF(ISBLANK('Post Process Calc.'!AF72),"",'Post Process Calc.'!AF72)</f>
        <v/>
      </c>
      <c r="FQ72" s="246" t="str">
        <f>IF(ISBLANK('Post Process Calc.'!AG72),"",'Post Process Calc.'!AG72)</f>
        <v/>
      </c>
      <c r="FR72" s="246" t="str">
        <f>IF(ISBLANK('Post Process Calc.'!AH72),"",'Post Process Calc.'!AH72)</f>
        <v/>
      </c>
      <c r="FS72" s="246" t="str">
        <f>IF(ISBLANK('Post Process Calc.'!AI72),"",'Post Process Calc.'!AI72)</f>
        <v/>
      </c>
    </row>
    <row r="73" spans="1:175" x14ac:dyDescent="0.15">
      <c r="A73" s="241" t="str">
        <f>IF('Measured Data'!B66&lt;&gt;0,'Measured Data'!$B$1,"")</f>
        <v/>
      </c>
      <c r="B73" s="241" t="str">
        <f>IF(ISBLANK('Measured Data'!A66),"",'Measured Data'!A66)</f>
        <v/>
      </c>
      <c r="C73" s="248" t="str">
        <f>IF(ISBLANK('Measured Data'!B66),"",'Measured Data'!B66)</f>
        <v/>
      </c>
      <c r="D73" s="249" t="str">
        <f>IF(ISBLANK('Measured Data'!C66),"",'Measured Data'!C66)</f>
        <v/>
      </c>
      <c r="E73" s="241" t="str">
        <f>IF(ISBLANK('Measured Data'!D66),"",'Measured Data'!D66)</f>
        <v/>
      </c>
      <c r="F73" s="241" t="str">
        <f>IF(ISBLANK('Measured Data'!E66),"",'Measured Data'!E66)</f>
        <v/>
      </c>
      <c r="G73" s="241" t="str">
        <f>IF(ISBLANK('Measured Data'!G66),"",'Measured Data'!G66)</f>
        <v/>
      </c>
      <c r="H73" s="241" t="str">
        <f>IF(ISBLANK('Measured Data'!H66),"",'Measured Data'!H66)</f>
        <v/>
      </c>
      <c r="I73" s="241" t="str">
        <f>IF(ISBLANK('Measured Data'!I66),"",'Measured Data'!I66)</f>
        <v/>
      </c>
      <c r="J73" s="241" t="str">
        <f>IF(ISBLANK('Measured Data'!J66),"",'Measured Data'!J66)</f>
        <v/>
      </c>
      <c r="K73" s="241" t="str">
        <f>IF(ISBLANK('Measured Data'!K66),"",'Measured Data'!K66)</f>
        <v/>
      </c>
      <c r="L73" s="241" t="str">
        <f>IF(ISBLANK('Measured Data'!L66),"",'Measured Data'!L66)</f>
        <v/>
      </c>
      <c r="M73" s="241" t="str">
        <f>IF(ISBLANK('Measured Data'!M66),"",'Measured Data'!M66)</f>
        <v/>
      </c>
      <c r="N73" s="241" t="str">
        <f>IF(ISBLANK('Measured Data'!N66),"",'Measured Data'!N66)</f>
        <v/>
      </c>
      <c r="O73" s="241" t="str">
        <f>IF(ISBLANK('Measured Data'!O66),"",'Measured Data'!O66)</f>
        <v/>
      </c>
      <c r="P73" s="241" t="str">
        <f>IF(ISBLANK('Measured Data'!P66),"",'Measured Data'!P66)</f>
        <v/>
      </c>
      <c r="Q73" s="241" t="str">
        <f>IF(ISBLANK('Measured Data'!Q66),"",'Measured Data'!Q66)</f>
        <v/>
      </c>
      <c r="R73" s="241" t="str">
        <f>IF(ISBLANK('Measured Data'!R66),"",'Measured Data'!R66)</f>
        <v/>
      </c>
      <c r="S73" s="241" t="str">
        <f>IF(ISBLANK('Measured Data'!S66),"",'Measured Data'!S66)</f>
        <v/>
      </c>
      <c r="T73" s="241" t="str">
        <f>IF(ISBLANK('Measured Data'!T66),"",'Measured Data'!T66)</f>
        <v/>
      </c>
      <c r="U73" s="241" t="str">
        <f>IF(ISBLANK('Measured Data'!U66),"",'Measured Data'!U66)</f>
        <v/>
      </c>
      <c r="V73" s="241" t="str">
        <f>IF(ISBLANK('Measured Data'!V66),"",'Measured Data'!V66)</f>
        <v/>
      </c>
      <c r="W73" s="241" t="str">
        <f>IF(ISBLANK('Measured Data'!W66),"",'Measured Data'!W66)</f>
        <v/>
      </c>
      <c r="X73" s="241" t="str">
        <f>IF(ISBLANK('Measured Data'!X66),"",'Measured Data'!X66)</f>
        <v/>
      </c>
      <c r="Y73" s="241" t="str">
        <f>IF(ISBLANK('Measured Data'!Y66),"",'Measured Data'!Y66)</f>
        <v/>
      </c>
      <c r="Z73" s="241" t="str">
        <f>IF(ISBLANK('Measured Data'!Z66),"",'Measured Data'!Z66)</f>
        <v/>
      </c>
      <c r="AA73" s="241" t="str">
        <f>IF(ISBLANK('Measured Data'!AA66),"",'Measured Data'!AA66)</f>
        <v/>
      </c>
      <c r="AB73" s="241" t="str">
        <f>IF(ISBLANK('Measured Data'!AB66),"",'Measured Data'!AB66)</f>
        <v/>
      </c>
      <c r="AC73" s="241" t="str">
        <f>IF(ISBLANK('Measured Data'!AC66),"",'Measured Data'!AC66)</f>
        <v/>
      </c>
      <c r="AD73" s="241" t="str">
        <f>IF(ISBLANK('Measured Data'!AD66),"",'Measured Data'!AD66)</f>
        <v/>
      </c>
      <c r="AE73" s="241" t="str">
        <f>IF(ISBLANK('Measured Data'!AE66),"",'Measured Data'!AE66)</f>
        <v/>
      </c>
      <c r="AF73" s="241" t="str">
        <f>IF(ISBLANK('Measured Data'!AF66),"",'Measured Data'!AF66)</f>
        <v/>
      </c>
      <c r="AG73" s="241" t="str">
        <f>IF(ISBLANK('Measured Data'!AG66),"",'Measured Data'!AG66)</f>
        <v/>
      </c>
      <c r="AH73" s="241" t="str">
        <f>IF(ISBLANK('Measured Data'!AH66),"",'Measured Data'!AH66)</f>
        <v/>
      </c>
      <c r="AI73" s="241" t="str">
        <f>IF(ISBLANK('Measured Data'!AI66),"",'Measured Data'!AI66)</f>
        <v/>
      </c>
      <c r="AJ73" s="241" t="str">
        <f>IF(ISBLANK('Measured Data'!AJ66),"",'Measured Data'!AJ66)</f>
        <v/>
      </c>
      <c r="AK73" s="241" t="str">
        <f>IF(ISBLANK('Measured Data'!AK66),"",'Measured Data'!AK66)</f>
        <v/>
      </c>
      <c r="AL73" s="241" t="str">
        <f>IF(ISBLANK('Measured Data'!AL66),"",'Measured Data'!AL66)</f>
        <v/>
      </c>
      <c r="AM73" s="241" t="str">
        <f>IF(ISBLANK('Measured Data'!AM66),"",'Measured Data'!AM66)</f>
        <v/>
      </c>
      <c r="AN73" s="241" t="str">
        <f>IF(ISBLANK('Measured Data'!AN66),"",'Measured Data'!AN66)</f>
        <v/>
      </c>
      <c r="AO73" s="241" t="str">
        <f>IF(ISBLANK('Measured Data'!AO66),"",'Measured Data'!AO66)</f>
        <v/>
      </c>
      <c r="AP73" s="241" t="str">
        <f>IF(ISBLANK('Measured Data'!AP66),"",'Measured Data'!AP66)</f>
        <v/>
      </c>
      <c r="AQ73" s="241" t="str">
        <f>IF(ISBLANK('Measured Data'!AQ66),"",'Measured Data'!AQ66)</f>
        <v/>
      </c>
      <c r="AR73" s="241" t="str">
        <f>IF(ISBLANK('Measured Data'!AR66),"",'Measured Data'!AR66)</f>
        <v/>
      </c>
      <c r="AS73" s="241" t="str">
        <f>IF(ISBLANK('Measured Data'!AS66),"",'Measured Data'!AS66)</f>
        <v/>
      </c>
      <c r="AT73" s="241" t="str">
        <f>IF(ISBLANK('Measured Data'!AT66),"",'Measured Data'!AT66)</f>
        <v/>
      </c>
      <c r="AU73" s="241" t="str">
        <f>IF(ISBLANK('Measured Data'!AU66),"",'Measured Data'!AU66)</f>
        <v/>
      </c>
      <c r="AV73" s="241" t="str">
        <f>IF(ISBLANK('Measured Data'!AV66),"",'Measured Data'!AV66)</f>
        <v/>
      </c>
      <c r="AW73" s="241" t="str">
        <f>IF(ISBLANK('Measured Data'!AW66),"",'Measured Data'!AW66)</f>
        <v/>
      </c>
      <c r="AX73" s="241" t="str">
        <f>IF(ISBLANK('Measured Data'!AX66),"",'Measured Data'!AX66)</f>
        <v/>
      </c>
      <c r="AY73" s="241" t="str">
        <f>IF(ISBLANK('Measured Data'!AY66),"",'Measured Data'!AY66)</f>
        <v/>
      </c>
      <c r="AZ73" s="241" t="str">
        <f>IF(ISBLANK('Measured Data'!AZ66),"",'Measured Data'!AZ66)</f>
        <v/>
      </c>
      <c r="BA73" s="241" t="str">
        <f>IF(ISBLANK('Measured Data'!BA66),"",'Measured Data'!BA66)</f>
        <v/>
      </c>
      <c r="BB73" s="241" t="str">
        <f>IF(ISBLANK('Measured Data'!BB66),"",'Measured Data'!BB66)</f>
        <v/>
      </c>
      <c r="BC73" s="241" t="str">
        <f>IF(ISBLANK('Measured Data'!BC66),"",'Measured Data'!BC66)</f>
        <v/>
      </c>
      <c r="BD73" s="241" t="str">
        <f>IF(ISBLANK('Measured Data'!BD66),"",'Measured Data'!BD66)</f>
        <v/>
      </c>
      <c r="BE73" s="241" t="str">
        <f>IF(ISBLANK('Measured Data'!BE66),"",'Measured Data'!BE66)</f>
        <v/>
      </c>
      <c r="BF73" s="241" t="str">
        <f>IF(ISBLANK('Measured Data'!BF66),"",'Measured Data'!BF66)</f>
        <v/>
      </c>
      <c r="BG73" s="241" t="str">
        <f>IF(ISBLANK('Measured Data'!BG66),"",'Measured Data'!BG66)</f>
        <v/>
      </c>
      <c r="BH73" s="241" t="str">
        <f>IF(ISBLANK('Measured Data'!BH66),"",'Measured Data'!BH66)</f>
        <v/>
      </c>
      <c r="BI73" s="241" t="str">
        <f>IF(ISBLANK('Measured Data'!BI66),"",'Measured Data'!BI66)</f>
        <v/>
      </c>
      <c r="BJ73" s="241" t="str">
        <f>IF(ISBLANK('Measured Data'!BJ66),"",'Measured Data'!BJ66)</f>
        <v/>
      </c>
      <c r="BK73" s="241" t="str">
        <f>IF(ISBLANK('Measured Data'!BK66),"",'Measured Data'!BK66)</f>
        <v/>
      </c>
      <c r="BL73" s="241" t="str">
        <f>IF(ISBLANK('Measured Data'!BL66),"",'Measured Data'!BL66)</f>
        <v/>
      </c>
      <c r="BM73" s="241" t="str">
        <f>IF(ISBLANK('Measured Data'!BM66),"",'Measured Data'!BM66)</f>
        <v/>
      </c>
      <c r="BN73" s="241" t="str">
        <f>IF(ISBLANK('In Process Calc.'!B66),"",ROUND('In Process Calc.'!B66,2))</f>
        <v/>
      </c>
      <c r="BO73" s="241" t="str">
        <f>IF(ISBLANK('In Process Calc.'!C66),"",ROUND('In Process Calc.'!C66,2))</f>
        <v/>
      </c>
      <c r="BP73" s="241" t="str">
        <f>IF(ISBLANK('In Process Calc.'!D66),"",'In Process Calc.'!D66)</f>
        <v/>
      </c>
      <c r="BQ73" s="241" t="str">
        <f>IF(ISBLANK('In Process Calc.'!E66),"",'In Process Calc.'!E66)</f>
        <v/>
      </c>
      <c r="BR73" s="241" t="str">
        <f>IF(ISBLANK('In Process Calc.'!G66),"",'In Process Calc.'!G66)</f>
        <v/>
      </c>
      <c r="BS73" s="241" t="str">
        <f>IF(ISBLANK('In Process Calc.'!I66),"",'In Process Calc.'!I66)</f>
        <v/>
      </c>
      <c r="BT73" s="241" t="str">
        <f>IF(ISBLANK('In Process Calc.'!J66),"",'In Process Calc.'!J66)</f>
        <v/>
      </c>
      <c r="BU73" s="241" t="str">
        <f>IF(ISBLANK('In Process Calc.'!K66),"",'In Process Calc.'!K66)</f>
        <v/>
      </c>
      <c r="BV73" s="246" t="str">
        <f>IF(ISBLANK('In Process Calc.'!L66),"",'In Process Calc.'!L66)</f>
        <v/>
      </c>
      <c r="BW73" s="246" t="str">
        <f>IF(ISBLANK('In Process Calc.'!M66),"",'In Process Calc.'!M66)</f>
        <v/>
      </c>
      <c r="BX73" s="246" t="str">
        <f>IF(ISBLANK('In Process Calc.'!N66),"",'In Process Calc.'!N66)</f>
        <v/>
      </c>
      <c r="BY73" s="246" t="str">
        <f>IF(ISBLANK('In Process Calc.'!O66),"",'In Process Calc.'!O66)</f>
        <v/>
      </c>
      <c r="BZ73" s="246" t="str">
        <f>IF(ISBLANK('In Process Calc.'!P66),"",'In Process Calc.'!P66)</f>
        <v/>
      </c>
      <c r="CA73" s="246" t="str">
        <f>IF(ISBLANK('In Process Calc.'!Q66),"",'In Process Calc.'!Q66)</f>
        <v/>
      </c>
      <c r="CB73" s="246" t="str">
        <f>IF(ISBLANK('In Process Calc.'!R66),"",'In Process Calc.'!R66)</f>
        <v/>
      </c>
      <c r="CC73" s="246" t="str">
        <f>IF(ISBLANK('In Process Calc.'!S66),"",'In Process Calc.'!S66)</f>
        <v/>
      </c>
      <c r="CD73" s="246" t="str">
        <f>IF(ISBLANK('In Process Calc.'!T66),"",'In Process Calc.'!T66)</f>
        <v/>
      </c>
      <c r="CE73" s="246" t="str">
        <f>IF(ISBLANK('In Process Calc.'!U66),"",'In Process Calc.'!U66)</f>
        <v/>
      </c>
      <c r="CF73" s="246" t="str">
        <f>IF(ISBLANK('In Process Calc.'!V66),"",'In Process Calc.'!V66)</f>
        <v/>
      </c>
      <c r="CG73" s="246" t="str">
        <f>IF(ISBLANK('In Process Calc.'!W66),"",'In Process Calc.'!W66)</f>
        <v/>
      </c>
      <c r="CH73" s="246" t="str">
        <f>IF(ISBLANK('In Process Calc.'!X66),"",'In Process Calc.'!X66)</f>
        <v/>
      </c>
      <c r="CI73" s="246" t="str">
        <f>IF(ISBLANK('In Process Calc.'!Y66),"",'In Process Calc.'!Y66)</f>
        <v/>
      </c>
      <c r="CJ73" s="246" t="str">
        <f>IF(ISBLANK('In Process Calc.'!Z66),"",'In Process Calc.'!Z66)</f>
        <v/>
      </c>
      <c r="CK73" s="246" t="str">
        <f>IF(ISBLANK('In Process Calc.'!AA66),"",'In Process Calc.'!AA66)</f>
        <v/>
      </c>
      <c r="CL73" s="246" t="str">
        <f>IF(ISBLANK('In Process Calc.'!AB66),"",'In Process Calc.'!AB66)</f>
        <v/>
      </c>
      <c r="CM73" s="246" t="str">
        <f>IF(ISBLANK('In Process Calc.'!AC66),"",'In Process Calc.'!AC66)</f>
        <v/>
      </c>
      <c r="CN73" s="246" t="str">
        <f>IF(ISBLANK('In Process Calc.'!AD66),"",'In Process Calc.'!AD66)</f>
        <v/>
      </c>
      <c r="CO73" s="246" t="str">
        <f>IF(ISBLANK('In Process Calc.'!AE66),"",'In Process Calc.'!AE66)</f>
        <v/>
      </c>
      <c r="CP73" s="246" t="str">
        <f>IF(ISBLANK('In Process Calc.'!AF66),"",'In Process Calc.'!AF66)</f>
        <v/>
      </c>
      <c r="CQ73" s="246" t="str">
        <f>IF(ISBLANK('In Process Calc.'!AG66),"",'In Process Calc.'!AG66)</f>
        <v/>
      </c>
      <c r="CR73" s="246" t="str">
        <f>IF(ISBLANK('In Process Calc.'!AH66),"",'In Process Calc.'!AH66)</f>
        <v/>
      </c>
      <c r="CS73" s="246" t="str">
        <f>IF(ISBLANK('In Process Calc.'!AI66),"",'In Process Calc.'!AI66)</f>
        <v/>
      </c>
      <c r="CT73" s="246" t="str">
        <f>IF(ISBLANK('In Process Calc.'!AJ66),"",'In Process Calc.'!AJ66)</f>
        <v/>
      </c>
      <c r="CU73" s="246" t="str">
        <f>IF(ISBLANK('In Process Calc.'!AK66),"",'In Process Calc.'!AK66)</f>
        <v/>
      </c>
      <c r="CV73" s="246" t="str">
        <f>IF(ISBLANK('In Process Calc.'!AL66),"",'In Process Calc.'!AL66)</f>
        <v/>
      </c>
      <c r="CW73" s="246" t="str">
        <f>IF(ISBLANK('In Process Calc.'!AM66),"",'In Process Calc.'!AM66)</f>
        <v/>
      </c>
      <c r="CX73" s="246" t="str">
        <f>IF(ISBLANK('In Process Calc.'!AN66),"",'In Process Calc.'!AN66)</f>
        <v/>
      </c>
      <c r="CY73" s="246" t="str">
        <f>IF(ISBLANK('In Process Calc.'!AO66),"",'In Process Calc.'!AO66)</f>
        <v/>
      </c>
      <c r="CZ73" s="246" t="str">
        <f>IF(ISBLANK('In Process Calc.'!AP66),"",'In Process Calc.'!AP66)</f>
        <v/>
      </c>
      <c r="DA73" s="246" t="str">
        <f>IF(ISBLANK('In Process Calc.'!AQ66),"",'In Process Calc.'!AQ66)</f>
        <v/>
      </c>
      <c r="DB73" s="246" t="str">
        <f>IF(ISBLANK('In Process Calc.'!AR66),"",'In Process Calc.'!AR66)</f>
        <v/>
      </c>
      <c r="DC73" s="246" t="str">
        <f>IF(ISBLANK('In Process Calc.'!AS66),"",'In Process Calc.'!AS66)</f>
        <v/>
      </c>
      <c r="DD73" s="246" t="str">
        <f>IF(ISBLANK('In Process Calc.'!AT66),"",'In Process Calc.'!AT66)</f>
        <v/>
      </c>
      <c r="DE73" s="246" t="str">
        <f>IF(ISBLANK('In Process Calc.'!AU66),"",'In Process Calc.'!AU66)</f>
        <v/>
      </c>
      <c r="DF73" s="246" t="str">
        <f>IF(ISBLANK('In Process Calc.'!AV66),"",'In Process Calc.'!AV66)</f>
        <v/>
      </c>
      <c r="DG73" s="246" t="str">
        <f>IF(ISBLANK('In Process Calc.'!AW66),"",'In Process Calc.'!AW66)</f>
        <v/>
      </c>
      <c r="DH73" s="246" t="str">
        <f>IF(ISBLANK('In Process Calc.'!AX66),"",'In Process Calc.'!AX66)</f>
        <v/>
      </c>
      <c r="DI73" s="246" t="str">
        <f>IF(ISBLANK('In Process Calc.'!AY66),"",'In Process Calc.'!AY66)</f>
        <v/>
      </c>
      <c r="DJ73" s="246" t="str">
        <f>IF(ISBLANK('In Process Calc.'!AZ66),"",'In Process Calc.'!AZ66)</f>
        <v/>
      </c>
      <c r="DK73" s="246" t="str">
        <f>IF(ISBLANK('In Process Calc.'!BA66),"",'In Process Calc.'!BA66)</f>
        <v/>
      </c>
      <c r="DL73" s="246" t="str">
        <f>IF(ISBLANK('In Process Calc.'!BB66),"",'In Process Calc.'!BB66)</f>
        <v/>
      </c>
      <c r="DM73" s="246" t="str">
        <f>IF(ISBLANK('In Process Calc.'!BC66),"",'In Process Calc.'!BC66)</f>
        <v/>
      </c>
      <c r="DN73" s="246" t="str">
        <f>IF(ISBLANK('In Process Calc.'!BD66),"",'In Process Calc.'!BD66)</f>
        <v/>
      </c>
      <c r="DO73" s="246" t="str">
        <f>IF(ISBLANK('In Process Calc.'!BE66),"",'In Process Calc.'!BE66)</f>
        <v/>
      </c>
      <c r="DP73" s="246" t="str">
        <f>IF(ISBLANK('In Process Calc.'!BF66),"",'In Process Calc.'!BF66)</f>
        <v/>
      </c>
      <c r="DQ73" s="246" t="str">
        <f>IF(ISBLANK('In Process Calc.'!BG66),"",'In Process Calc.'!BG66)</f>
        <v/>
      </c>
      <c r="DR73" s="246" t="str">
        <f>IF(ISBLANK('In Process Calc.'!BH66),"",'In Process Calc.'!BH66)</f>
        <v/>
      </c>
      <c r="DS73" s="246" t="str">
        <f>IF(ISBLANK('In Process Calc.'!BI66),"",'In Process Calc.'!BI66)</f>
        <v/>
      </c>
      <c r="DT73" s="246" t="str">
        <f>IF(ISBLANK('In Process Calc.'!BJ66),"",'In Process Calc.'!BJ66)</f>
        <v/>
      </c>
      <c r="DU73" s="246" t="str">
        <f>IF(ISBLANK('In Process Calc.'!BK66),"",'In Process Calc.'!BK66)</f>
        <v/>
      </c>
      <c r="DV73" s="246" t="str">
        <f>IF(ISBLANK('In Process Calc.'!BL66),"",'In Process Calc.'!BL66)</f>
        <v/>
      </c>
      <c r="DW73" s="246" t="str">
        <f>IF(ISBLANK('In Process Calc.'!BM66),"",'In Process Calc.'!BM66)</f>
        <v/>
      </c>
      <c r="DX73" s="246" t="str">
        <f>IF(ISBLANK('In Process Calc.'!BN66),"",'In Process Calc.'!BN66)</f>
        <v/>
      </c>
      <c r="DY73" s="246" t="str">
        <f>IF(ISBLANK('In Process Calc.'!BO66),"",'In Process Calc.'!BO66)</f>
        <v/>
      </c>
      <c r="DZ73" s="246" t="str">
        <f>IF(ISBLANK('In Process Calc.'!BP66),"",'In Process Calc.'!BP66)</f>
        <v/>
      </c>
      <c r="EA73" s="246" t="str">
        <f>IF(ISBLANK('In Process Calc.'!BQ66),"",'In Process Calc.'!BQ66)</f>
        <v/>
      </c>
      <c r="EB73" s="246" t="str">
        <f>IF(ISBLANK('In Process Calc.'!BR66),"",'In Process Calc.'!BR66)</f>
        <v/>
      </c>
      <c r="EC73" s="246" t="str">
        <f>IF(ISBLANK('In Process Calc.'!BS66),"",'In Process Calc.'!BS66)</f>
        <v/>
      </c>
      <c r="ED73" s="246" t="str">
        <f>IF(ISBLANK('In Process Calc.'!BT66),"",'In Process Calc.'!BT66)</f>
        <v/>
      </c>
      <c r="EE73" s="246" t="str">
        <f>IF(ISBLANK('In Process Calc.'!BU66),"",'In Process Calc.'!BU66)</f>
        <v/>
      </c>
      <c r="EF73" s="246" t="str">
        <f>IF(ISBLANK('In Process Calc.'!BV66),"",'In Process Calc.'!BV66)</f>
        <v/>
      </c>
      <c r="EG73" s="246" t="str">
        <f>IF(ISBLANK('In Process Calc.'!BW66),"",'In Process Calc.'!BW66)</f>
        <v/>
      </c>
      <c r="EH73" s="246" t="str">
        <f>IF(ISBLANK('In Process Calc.'!BX66),"",'In Process Calc.'!BX66)</f>
        <v/>
      </c>
      <c r="EI73" s="246" t="str">
        <f>IF(ISBLANK('In Process Calc.'!BY66),"",'In Process Calc.'!BY66)</f>
        <v/>
      </c>
      <c r="EJ73" s="246" t="str">
        <f>IF(ISBLANK('In Process Calc.'!BZ66),"",'In Process Calc.'!BZ66)</f>
        <v/>
      </c>
      <c r="EK73" s="246" t="str">
        <f>IF(ISBLANK('Post Process Calc.'!A73),"",'Post Process Calc.'!A73)</f>
        <v/>
      </c>
      <c r="EL73" s="246" t="str">
        <f>IF(ISBLANK('Post Process Calc.'!B73),"",'Post Process Calc.'!B73)</f>
        <v/>
      </c>
      <c r="EM73" s="246" t="str">
        <f>IF(ISBLANK('Post Process Calc.'!C73),"",'Post Process Calc.'!C73)</f>
        <v/>
      </c>
      <c r="EN73" s="246" t="str">
        <f>IF(ISBLANK('Post Process Calc.'!D73),"",'Post Process Calc.'!D73)</f>
        <v/>
      </c>
      <c r="EO73" s="246" t="str">
        <f>IF(ISBLANK('Post Process Calc.'!E73),"",'Post Process Calc.'!E73)</f>
        <v/>
      </c>
      <c r="EP73" s="246" t="str">
        <f>IF(ISBLANK('Post Process Calc.'!F73),"",'Post Process Calc.'!F73)</f>
        <v/>
      </c>
      <c r="EQ73" s="246" t="str">
        <f>IF(ISBLANK('Post Process Calc.'!G73),"",'Post Process Calc.'!G73)</f>
        <v/>
      </c>
      <c r="ER73" s="246" t="str">
        <f>IF(ISBLANK('Post Process Calc.'!H73),"",'Post Process Calc.'!H73)</f>
        <v/>
      </c>
      <c r="ES73" s="246" t="str">
        <f>IF(ISBLANK('Post Process Calc.'!I73),"",'Post Process Calc.'!I73)</f>
        <v/>
      </c>
      <c r="ET73" s="246" t="str">
        <f>IF(ISBLANK('Post Process Calc.'!J73),"",'Post Process Calc.'!J73)</f>
        <v/>
      </c>
      <c r="EU73" s="246" t="str">
        <f>IF(ISBLANK('Post Process Calc.'!K73),"",'Post Process Calc.'!K73)</f>
        <v/>
      </c>
      <c r="EV73" s="246" t="str">
        <f>IF(ISBLANK('Post Process Calc.'!L73),"",'Post Process Calc.'!L73)</f>
        <v/>
      </c>
      <c r="EW73" s="246" t="str">
        <f>IF(ISBLANK('Post Process Calc.'!M73),"",'Post Process Calc.'!M73)</f>
        <v/>
      </c>
      <c r="EX73" s="246" t="str">
        <f>IF(ISBLANK('Post Process Calc.'!N73),"",'Post Process Calc.'!N73)</f>
        <v/>
      </c>
      <c r="EY73" s="246" t="str">
        <f>IF(ISBLANK('Post Process Calc.'!O73),"",'Post Process Calc.'!O73)</f>
        <v/>
      </c>
      <c r="EZ73" s="246" t="str">
        <f>IF(ISBLANK('Post Process Calc.'!P73),"",'Post Process Calc.'!P73)</f>
        <v/>
      </c>
      <c r="FA73" s="246" t="str">
        <f>IF(ISBLANK('Post Process Calc.'!Q73),"",'Post Process Calc.'!Q73)</f>
        <v/>
      </c>
      <c r="FB73" s="246" t="str">
        <f>IF(ISBLANK('Post Process Calc.'!R73),"",'Post Process Calc.'!R73)</f>
        <v/>
      </c>
      <c r="FC73" s="246" t="str">
        <f>IF(ISBLANK('Post Process Calc.'!S73),"",'Post Process Calc.'!S73)</f>
        <v/>
      </c>
      <c r="FD73" s="246" t="str">
        <f>IF(ISBLANK('Post Process Calc.'!T73),"",'Post Process Calc.'!T73)</f>
        <v/>
      </c>
      <c r="FE73" s="246" t="str">
        <f>IF(ISBLANK('Post Process Calc.'!U73),"",'Post Process Calc.'!U73)</f>
        <v/>
      </c>
      <c r="FF73" s="246" t="str">
        <f>IF(ISBLANK('Post Process Calc.'!V73),"",'Post Process Calc.'!V73)</f>
        <v/>
      </c>
      <c r="FG73" s="246" t="str">
        <f>IF(ISBLANK('Post Process Calc.'!W73),"",'Post Process Calc.'!W73)</f>
        <v/>
      </c>
      <c r="FH73" s="246" t="str">
        <f>IF(ISBLANK('Post Process Calc.'!X73),"",'Post Process Calc.'!X73)</f>
        <v/>
      </c>
      <c r="FI73" s="246" t="str">
        <f>IF(ISBLANK('Post Process Calc.'!Y73),"",'Post Process Calc.'!Y73)</f>
        <v/>
      </c>
      <c r="FJ73" s="246" t="str">
        <f>IF(ISBLANK('Post Process Calc.'!Z73),"",'Post Process Calc.'!Z73)</f>
        <v/>
      </c>
      <c r="FK73" s="246" t="str">
        <f>IF(ISBLANK('Post Process Calc.'!AA73),"",'Post Process Calc.'!AA73)</f>
        <v/>
      </c>
      <c r="FL73" s="246" t="str">
        <f>IF(ISBLANK('Post Process Calc.'!AB73),"",'Post Process Calc.'!AB73)</f>
        <v/>
      </c>
      <c r="FM73" s="246" t="str">
        <f>IF(ISBLANK('Post Process Calc.'!AC73),"",'Post Process Calc.'!AC73)</f>
        <v/>
      </c>
      <c r="FN73" s="246" t="str">
        <f>IF(ISBLANK('Post Process Calc.'!AD73),"",'Post Process Calc.'!AD73)</f>
        <v/>
      </c>
      <c r="FO73" s="246" t="str">
        <f>IF(ISBLANK('Post Process Calc.'!AE73),"",'Post Process Calc.'!AE73)</f>
        <v/>
      </c>
      <c r="FP73" s="246" t="str">
        <f>IF(ISBLANK('Post Process Calc.'!AF73),"",'Post Process Calc.'!AF73)</f>
        <v/>
      </c>
      <c r="FQ73" s="246" t="str">
        <f>IF(ISBLANK('Post Process Calc.'!AG73),"",'Post Process Calc.'!AG73)</f>
        <v/>
      </c>
      <c r="FR73" s="246" t="str">
        <f>IF(ISBLANK('Post Process Calc.'!AH73),"",'Post Process Calc.'!AH73)</f>
        <v/>
      </c>
      <c r="FS73" s="246" t="str">
        <f>IF(ISBLANK('Post Process Calc.'!AI73),"",'Post Process Calc.'!AI73)</f>
        <v/>
      </c>
    </row>
    <row r="74" spans="1:175" x14ac:dyDescent="0.15">
      <c r="A74" s="241" t="str">
        <f>IF('Measured Data'!B67&lt;&gt;0,'Measured Data'!$B$1,"")</f>
        <v/>
      </c>
      <c r="B74" s="241" t="str">
        <f>IF(ISBLANK('Measured Data'!A67),"",'Measured Data'!A67)</f>
        <v/>
      </c>
      <c r="C74" s="248" t="str">
        <f>IF(ISBLANK('Measured Data'!B67),"",'Measured Data'!B67)</f>
        <v/>
      </c>
      <c r="D74" s="249" t="str">
        <f>IF(ISBLANK('Measured Data'!C67),"",'Measured Data'!C67)</f>
        <v/>
      </c>
      <c r="E74" s="241" t="str">
        <f>IF(ISBLANK('Measured Data'!D67),"",'Measured Data'!D67)</f>
        <v/>
      </c>
      <c r="F74" s="241" t="str">
        <f>IF(ISBLANK('Measured Data'!E67),"",'Measured Data'!E67)</f>
        <v/>
      </c>
      <c r="G74" s="241" t="str">
        <f>IF(ISBLANK('Measured Data'!G67),"",'Measured Data'!G67)</f>
        <v/>
      </c>
      <c r="H74" s="241" t="str">
        <f>IF(ISBLANK('Measured Data'!H67),"",'Measured Data'!H67)</f>
        <v/>
      </c>
      <c r="I74" s="241" t="str">
        <f>IF(ISBLANK('Measured Data'!I67),"",'Measured Data'!I67)</f>
        <v/>
      </c>
      <c r="J74" s="241" t="str">
        <f>IF(ISBLANK('Measured Data'!J67),"",'Measured Data'!J67)</f>
        <v/>
      </c>
      <c r="K74" s="241" t="str">
        <f>IF(ISBLANK('Measured Data'!K67),"",'Measured Data'!K67)</f>
        <v/>
      </c>
      <c r="L74" s="241" t="str">
        <f>IF(ISBLANK('Measured Data'!L67),"",'Measured Data'!L67)</f>
        <v/>
      </c>
      <c r="M74" s="241" t="str">
        <f>IF(ISBLANK('Measured Data'!M67),"",'Measured Data'!M67)</f>
        <v/>
      </c>
      <c r="N74" s="241" t="str">
        <f>IF(ISBLANK('Measured Data'!N67),"",'Measured Data'!N67)</f>
        <v/>
      </c>
      <c r="O74" s="241" t="str">
        <f>IF(ISBLANK('Measured Data'!O67),"",'Measured Data'!O67)</f>
        <v/>
      </c>
      <c r="P74" s="241" t="str">
        <f>IF(ISBLANK('Measured Data'!P67),"",'Measured Data'!P67)</f>
        <v/>
      </c>
      <c r="Q74" s="241" t="str">
        <f>IF(ISBLANK('Measured Data'!Q67),"",'Measured Data'!Q67)</f>
        <v/>
      </c>
      <c r="R74" s="241" t="str">
        <f>IF(ISBLANK('Measured Data'!R67),"",'Measured Data'!R67)</f>
        <v/>
      </c>
      <c r="S74" s="241" t="str">
        <f>IF(ISBLANK('Measured Data'!S67),"",'Measured Data'!S67)</f>
        <v/>
      </c>
      <c r="T74" s="241" t="str">
        <f>IF(ISBLANK('Measured Data'!T67),"",'Measured Data'!T67)</f>
        <v/>
      </c>
      <c r="U74" s="241" t="str">
        <f>IF(ISBLANK('Measured Data'!U67),"",'Measured Data'!U67)</f>
        <v/>
      </c>
      <c r="V74" s="241" t="str">
        <f>IF(ISBLANK('Measured Data'!V67),"",'Measured Data'!V67)</f>
        <v/>
      </c>
      <c r="W74" s="241" t="str">
        <f>IF(ISBLANK('Measured Data'!W67),"",'Measured Data'!W67)</f>
        <v/>
      </c>
      <c r="X74" s="241" t="str">
        <f>IF(ISBLANK('Measured Data'!X67),"",'Measured Data'!X67)</f>
        <v/>
      </c>
      <c r="Y74" s="241" t="str">
        <f>IF(ISBLANK('Measured Data'!Y67),"",'Measured Data'!Y67)</f>
        <v/>
      </c>
      <c r="Z74" s="241" t="str">
        <f>IF(ISBLANK('Measured Data'!Z67),"",'Measured Data'!Z67)</f>
        <v/>
      </c>
      <c r="AA74" s="241" t="str">
        <f>IF(ISBLANK('Measured Data'!AA67),"",'Measured Data'!AA67)</f>
        <v/>
      </c>
      <c r="AB74" s="241" t="str">
        <f>IF(ISBLANK('Measured Data'!AB67),"",'Measured Data'!AB67)</f>
        <v/>
      </c>
      <c r="AC74" s="241" t="str">
        <f>IF(ISBLANK('Measured Data'!AC67),"",'Measured Data'!AC67)</f>
        <v/>
      </c>
      <c r="AD74" s="241" t="str">
        <f>IF(ISBLANK('Measured Data'!AD67),"",'Measured Data'!AD67)</f>
        <v/>
      </c>
      <c r="AE74" s="241" t="str">
        <f>IF(ISBLANK('Measured Data'!AE67),"",'Measured Data'!AE67)</f>
        <v/>
      </c>
      <c r="AF74" s="241" t="str">
        <f>IF(ISBLANK('Measured Data'!AF67),"",'Measured Data'!AF67)</f>
        <v/>
      </c>
      <c r="AG74" s="241" t="str">
        <f>IF(ISBLANK('Measured Data'!AG67),"",'Measured Data'!AG67)</f>
        <v/>
      </c>
      <c r="AH74" s="241" t="str">
        <f>IF(ISBLANK('Measured Data'!AH67),"",'Measured Data'!AH67)</f>
        <v/>
      </c>
      <c r="AI74" s="241" t="str">
        <f>IF(ISBLANK('Measured Data'!AI67),"",'Measured Data'!AI67)</f>
        <v/>
      </c>
      <c r="AJ74" s="241" t="str">
        <f>IF(ISBLANK('Measured Data'!AJ67),"",'Measured Data'!AJ67)</f>
        <v/>
      </c>
      <c r="AK74" s="241" t="str">
        <f>IF(ISBLANK('Measured Data'!AK67),"",'Measured Data'!AK67)</f>
        <v/>
      </c>
      <c r="AL74" s="241" t="str">
        <f>IF(ISBLANK('Measured Data'!AL67),"",'Measured Data'!AL67)</f>
        <v/>
      </c>
      <c r="AM74" s="241" t="str">
        <f>IF(ISBLANK('Measured Data'!AM67),"",'Measured Data'!AM67)</f>
        <v/>
      </c>
      <c r="AN74" s="241" t="str">
        <f>IF(ISBLANK('Measured Data'!AN67),"",'Measured Data'!AN67)</f>
        <v/>
      </c>
      <c r="AO74" s="241" t="str">
        <f>IF(ISBLANK('Measured Data'!AO67),"",'Measured Data'!AO67)</f>
        <v/>
      </c>
      <c r="AP74" s="241" t="str">
        <f>IF(ISBLANK('Measured Data'!AP67),"",'Measured Data'!AP67)</f>
        <v/>
      </c>
      <c r="AQ74" s="241" t="str">
        <f>IF(ISBLANK('Measured Data'!AQ67),"",'Measured Data'!AQ67)</f>
        <v/>
      </c>
      <c r="AR74" s="241" t="str">
        <f>IF(ISBLANK('Measured Data'!AR67),"",'Measured Data'!AR67)</f>
        <v/>
      </c>
      <c r="AS74" s="241" t="str">
        <f>IF(ISBLANK('Measured Data'!AS67),"",'Measured Data'!AS67)</f>
        <v/>
      </c>
      <c r="AT74" s="241" t="str">
        <f>IF(ISBLANK('Measured Data'!AT67),"",'Measured Data'!AT67)</f>
        <v/>
      </c>
      <c r="AU74" s="241" t="str">
        <f>IF(ISBLANK('Measured Data'!AU67),"",'Measured Data'!AU67)</f>
        <v/>
      </c>
      <c r="AV74" s="241" t="str">
        <f>IF(ISBLANK('Measured Data'!AV67),"",'Measured Data'!AV67)</f>
        <v/>
      </c>
      <c r="AW74" s="241" t="str">
        <f>IF(ISBLANK('Measured Data'!AW67),"",'Measured Data'!AW67)</f>
        <v/>
      </c>
      <c r="AX74" s="241" t="str">
        <f>IF(ISBLANK('Measured Data'!AX67),"",'Measured Data'!AX67)</f>
        <v/>
      </c>
      <c r="AY74" s="241" t="str">
        <f>IF(ISBLANK('Measured Data'!AY67),"",'Measured Data'!AY67)</f>
        <v/>
      </c>
      <c r="AZ74" s="241" t="str">
        <f>IF(ISBLANK('Measured Data'!AZ67),"",'Measured Data'!AZ67)</f>
        <v/>
      </c>
      <c r="BA74" s="241" t="str">
        <f>IF(ISBLANK('Measured Data'!BA67),"",'Measured Data'!BA67)</f>
        <v/>
      </c>
      <c r="BB74" s="241" t="str">
        <f>IF(ISBLANK('Measured Data'!BB67),"",'Measured Data'!BB67)</f>
        <v/>
      </c>
      <c r="BC74" s="241" t="str">
        <f>IF(ISBLANK('Measured Data'!BC67),"",'Measured Data'!BC67)</f>
        <v/>
      </c>
      <c r="BD74" s="241" t="str">
        <f>IF(ISBLANK('Measured Data'!BD67),"",'Measured Data'!BD67)</f>
        <v/>
      </c>
      <c r="BE74" s="241" t="str">
        <f>IF(ISBLANK('Measured Data'!BE67),"",'Measured Data'!BE67)</f>
        <v/>
      </c>
      <c r="BF74" s="241" t="str">
        <f>IF(ISBLANK('Measured Data'!BF67),"",'Measured Data'!BF67)</f>
        <v/>
      </c>
      <c r="BG74" s="241" t="str">
        <f>IF(ISBLANK('Measured Data'!BG67),"",'Measured Data'!BG67)</f>
        <v/>
      </c>
      <c r="BH74" s="241" t="str">
        <f>IF(ISBLANK('Measured Data'!BH67),"",'Measured Data'!BH67)</f>
        <v/>
      </c>
      <c r="BI74" s="241" t="str">
        <f>IF(ISBLANK('Measured Data'!BI67),"",'Measured Data'!BI67)</f>
        <v/>
      </c>
      <c r="BJ74" s="241" t="str">
        <f>IF(ISBLANK('Measured Data'!BJ67),"",'Measured Data'!BJ67)</f>
        <v/>
      </c>
      <c r="BK74" s="241" t="str">
        <f>IF(ISBLANK('Measured Data'!BK67),"",'Measured Data'!BK67)</f>
        <v/>
      </c>
      <c r="BL74" s="241" t="str">
        <f>IF(ISBLANK('Measured Data'!BL67),"",'Measured Data'!BL67)</f>
        <v/>
      </c>
      <c r="BM74" s="241" t="str">
        <f>IF(ISBLANK('Measured Data'!BM67),"",'Measured Data'!BM67)</f>
        <v/>
      </c>
      <c r="BN74" s="241" t="str">
        <f>IF(ISBLANK('In Process Calc.'!B67),"",ROUND('In Process Calc.'!B67,2))</f>
        <v/>
      </c>
      <c r="BO74" s="241" t="str">
        <f>IF(ISBLANK('In Process Calc.'!C67),"",ROUND('In Process Calc.'!C67,2))</f>
        <v/>
      </c>
      <c r="BP74" s="241" t="str">
        <f>IF(ISBLANK('In Process Calc.'!D67),"",'In Process Calc.'!D67)</f>
        <v/>
      </c>
      <c r="BQ74" s="241" t="str">
        <f>IF(ISBLANK('In Process Calc.'!E67),"",'In Process Calc.'!E67)</f>
        <v/>
      </c>
      <c r="BR74" s="241" t="str">
        <f>IF(ISBLANK('In Process Calc.'!G67),"",'In Process Calc.'!G67)</f>
        <v/>
      </c>
      <c r="BS74" s="241" t="str">
        <f>IF(ISBLANK('In Process Calc.'!I67),"",'In Process Calc.'!I67)</f>
        <v/>
      </c>
      <c r="BT74" s="241" t="str">
        <f>IF(ISBLANK('In Process Calc.'!J67),"",'In Process Calc.'!J67)</f>
        <v/>
      </c>
      <c r="BU74" s="241" t="str">
        <f>IF(ISBLANK('In Process Calc.'!K67),"",'In Process Calc.'!K67)</f>
        <v/>
      </c>
      <c r="BV74" s="246" t="str">
        <f>IF(ISBLANK('In Process Calc.'!L67),"",'In Process Calc.'!L67)</f>
        <v/>
      </c>
      <c r="BW74" s="246" t="str">
        <f>IF(ISBLANK('In Process Calc.'!M67),"",'In Process Calc.'!M67)</f>
        <v/>
      </c>
      <c r="BX74" s="246" t="str">
        <f>IF(ISBLANK('In Process Calc.'!N67),"",'In Process Calc.'!N67)</f>
        <v/>
      </c>
      <c r="BY74" s="246" t="str">
        <f>IF(ISBLANK('In Process Calc.'!O67),"",'In Process Calc.'!O67)</f>
        <v/>
      </c>
      <c r="BZ74" s="246" t="str">
        <f>IF(ISBLANK('In Process Calc.'!P67),"",'In Process Calc.'!P67)</f>
        <v/>
      </c>
      <c r="CA74" s="246" t="str">
        <f>IF(ISBLANK('In Process Calc.'!Q67),"",'In Process Calc.'!Q67)</f>
        <v/>
      </c>
      <c r="CB74" s="246" t="str">
        <f>IF(ISBLANK('In Process Calc.'!R67),"",'In Process Calc.'!R67)</f>
        <v/>
      </c>
      <c r="CC74" s="246" t="str">
        <f>IF(ISBLANK('In Process Calc.'!S67),"",'In Process Calc.'!S67)</f>
        <v/>
      </c>
      <c r="CD74" s="246" t="str">
        <f>IF(ISBLANK('In Process Calc.'!T67),"",'In Process Calc.'!T67)</f>
        <v/>
      </c>
      <c r="CE74" s="246" t="str">
        <f>IF(ISBLANK('In Process Calc.'!U67),"",'In Process Calc.'!U67)</f>
        <v/>
      </c>
      <c r="CF74" s="246" t="str">
        <f>IF(ISBLANK('In Process Calc.'!V67),"",'In Process Calc.'!V67)</f>
        <v/>
      </c>
      <c r="CG74" s="246" t="str">
        <f>IF(ISBLANK('In Process Calc.'!W67),"",'In Process Calc.'!W67)</f>
        <v/>
      </c>
      <c r="CH74" s="246" t="str">
        <f>IF(ISBLANK('In Process Calc.'!X67),"",'In Process Calc.'!X67)</f>
        <v/>
      </c>
      <c r="CI74" s="246" t="str">
        <f>IF(ISBLANK('In Process Calc.'!Y67),"",'In Process Calc.'!Y67)</f>
        <v/>
      </c>
      <c r="CJ74" s="246" t="str">
        <f>IF(ISBLANK('In Process Calc.'!Z67),"",'In Process Calc.'!Z67)</f>
        <v/>
      </c>
      <c r="CK74" s="246" t="str">
        <f>IF(ISBLANK('In Process Calc.'!AA67),"",'In Process Calc.'!AA67)</f>
        <v/>
      </c>
      <c r="CL74" s="246" t="str">
        <f>IF(ISBLANK('In Process Calc.'!AB67),"",'In Process Calc.'!AB67)</f>
        <v/>
      </c>
      <c r="CM74" s="246" t="str">
        <f>IF(ISBLANK('In Process Calc.'!AC67),"",'In Process Calc.'!AC67)</f>
        <v/>
      </c>
      <c r="CN74" s="246" t="str">
        <f>IF(ISBLANK('In Process Calc.'!AD67),"",'In Process Calc.'!AD67)</f>
        <v/>
      </c>
      <c r="CO74" s="246" t="str">
        <f>IF(ISBLANK('In Process Calc.'!AE67),"",'In Process Calc.'!AE67)</f>
        <v/>
      </c>
      <c r="CP74" s="246" t="str">
        <f>IF(ISBLANK('In Process Calc.'!AF67),"",'In Process Calc.'!AF67)</f>
        <v/>
      </c>
      <c r="CQ74" s="246" t="str">
        <f>IF(ISBLANK('In Process Calc.'!AG67),"",'In Process Calc.'!AG67)</f>
        <v/>
      </c>
      <c r="CR74" s="246" t="str">
        <f>IF(ISBLANK('In Process Calc.'!AH67),"",'In Process Calc.'!AH67)</f>
        <v/>
      </c>
      <c r="CS74" s="246" t="str">
        <f>IF(ISBLANK('In Process Calc.'!AI67),"",'In Process Calc.'!AI67)</f>
        <v/>
      </c>
      <c r="CT74" s="246" t="str">
        <f>IF(ISBLANK('In Process Calc.'!AJ67),"",'In Process Calc.'!AJ67)</f>
        <v/>
      </c>
      <c r="CU74" s="246" t="str">
        <f>IF(ISBLANK('In Process Calc.'!AK67),"",'In Process Calc.'!AK67)</f>
        <v/>
      </c>
      <c r="CV74" s="246" t="str">
        <f>IF(ISBLANK('In Process Calc.'!AL67),"",'In Process Calc.'!AL67)</f>
        <v/>
      </c>
      <c r="CW74" s="246" t="str">
        <f>IF(ISBLANK('In Process Calc.'!AM67),"",'In Process Calc.'!AM67)</f>
        <v/>
      </c>
      <c r="CX74" s="246" t="str">
        <f>IF(ISBLANK('In Process Calc.'!AN67),"",'In Process Calc.'!AN67)</f>
        <v/>
      </c>
      <c r="CY74" s="246" t="str">
        <f>IF(ISBLANK('In Process Calc.'!AO67),"",'In Process Calc.'!AO67)</f>
        <v/>
      </c>
      <c r="CZ74" s="246" t="str">
        <f>IF(ISBLANK('In Process Calc.'!AP67),"",'In Process Calc.'!AP67)</f>
        <v/>
      </c>
      <c r="DA74" s="246" t="str">
        <f>IF(ISBLANK('In Process Calc.'!AQ67),"",'In Process Calc.'!AQ67)</f>
        <v/>
      </c>
      <c r="DB74" s="246" t="str">
        <f>IF(ISBLANK('In Process Calc.'!AR67),"",'In Process Calc.'!AR67)</f>
        <v/>
      </c>
      <c r="DC74" s="246" t="str">
        <f>IF(ISBLANK('In Process Calc.'!AS67),"",'In Process Calc.'!AS67)</f>
        <v/>
      </c>
      <c r="DD74" s="246" t="str">
        <f>IF(ISBLANK('In Process Calc.'!AT67),"",'In Process Calc.'!AT67)</f>
        <v/>
      </c>
      <c r="DE74" s="246" t="str">
        <f>IF(ISBLANK('In Process Calc.'!AU67),"",'In Process Calc.'!AU67)</f>
        <v/>
      </c>
      <c r="DF74" s="246" t="str">
        <f>IF(ISBLANK('In Process Calc.'!AV67),"",'In Process Calc.'!AV67)</f>
        <v/>
      </c>
      <c r="DG74" s="246" t="str">
        <f>IF(ISBLANK('In Process Calc.'!AW67),"",'In Process Calc.'!AW67)</f>
        <v/>
      </c>
      <c r="DH74" s="246" t="str">
        <f>IF(ISBLANK('In Process Calc.'!AX67),"",'In Process Calc.'!AX67)</f>
        <v/>
      </c>
      <c r="DI74" s="246" t="str">
        <f>IF(ISBLANK('In Process Calc.'!AY67),"",'In Process Calc.'!AY67)</f>
        <v/>
      </c>
      <c r="DJ74" s="246" t="str">
        <f>IF(ISBLANK('In Process Calc.'!AZ67),"",'In Process Calc.'!AZ67)</f>
        <v/>
      </c>
      <c r="DK74" s="246" t="str">
        <f>IF(ISBLANK('In Process Calc.'!BA67),"",'In Process Calc.'!BA67)</f>
        <v/>
      </c>
      <c r="DL74" s="246" t="str">
        <f>IF(ISBLANK('In Process Calc.'!BB67),"",'In Process Calc.'!BB67)</f>
        <v/>
      </c>
      <c r="DM74" s="246" t="str">
        <f>IF(ISBLANK('In Process Calc.'!BC67),"",'In Process Calc.'!BC67)</f>
        <v/>
      </c>
      <c r="DN74" s="246" t="str">
        <f>IF(ISBLANK('In Process Calc.'!BD67),"",'In Process Calc.'!BD67)</f>
        <v/>
      </c>
      <c r="DO74" s="246" t="str">
        <f>IF(ISBLANK('In Process Calc.'!BE67),"",'In Process Calc.'!BE67)</f>
        <v/>
      </c>
      <c r="DP74" s="246" t="str">
        <f>IF(ISBLANK('In Process Calc.'!BF67),"",'In Process Calc.'!BF67)</f>
        <v/>
      </c>
      <c r="DQ74" s="246" t="str">
        <f>IF(ISBLANK('In Process Calc.'!BG67),"",'In Process Calc.'!BG67)</f>
        <v/>
      </c>
      <c r="DR74" s="246" t="str">
        <f>IF(ISBLANK('In Process Calc.'!BH67),"",'In Process Calc.'!BH67)</f>
        <v/>
      </c>
      <c r="DS74" s="246" t="str">
        <f>IF(ISBLANK('In Process Calc.'!BI67),"",'In Process Calc.'!BI67)</f>
        <v/>
      </c>
      <c r="DT74" s="246" t="str">
        <f>IF(ISBLANK('In Process Calc.'!BJ67),"",'In Process Calc.'!BJ67)</f>
        <v/>
      </c>
      <c r="DU74" s="246" t="str">
        <f>IF(ISBLANK('In Process Calc.'!BK67),"",'In Process Calc.'!BK67)</f>
        <v/>
      </c>
      <c r="DV74" s="246" t="str">
        <f>IF(ISBLANK('In Process Calc.'!BL67),"",'In Process Calc.'!BL67)</f>
        <v/>
      </c>
      <c r="DW74" s="246" t="str">
        <f>IF(ISBLANK('In Process Calc.'!BM67),"",'In Process Calc.'!BM67)</f>
        <v/>
      </c>
      <c r="DX74" s="246" t="str">
        <f>IF(ISBLANK('In Process Calc.'!BN67),"",'In Process Calc.'!BN67)</f>
        <v/>
      </c>
      <c r="DY74" s="246" t="str">
        <f>IF(ISBLANK('In Process Calc.'!BO67),"",'In Process Calc.'!BO67)</f>
        <v/>
      </c>
      <c r="DZ74" s="246" t="str">
        <f>IF(ISBLANK('In Process Calc.'!BP67),"",'In Process Calc.'!BP67)</f>
        <v/>
      </c>
      <c r="EA74" s="246" t="str">
        <f>IF(ISBLANK('In Process Calc.'!BQ67),"",'In Process Calc.'!BQ67)</f>
        <v/>
      </c>
      <c r="EB74" s="246" t="str">
        <f>IF(ISBLANK('In Process Calc.'!BR67),"",'In Process Calc.'!BR67)</f>
        <v/>
      </c>
      <c r="EC74" s="246" t="str">
        <f>IF(ISBLANK('In Process Calc.'!BS67),"",'In Process Calc.'!BS67)</f>
        <v/>
      </c>
      <c r="ED74" s="246" t="str">
        <f>IF(ISBLANK('In Process Calc.'!BT67),"",'In Process Calc.'!BT67)</f>
        <v/>
      </c>
      <c r="EE74" s="246" t="str">
        <f>IF(ISBLANK('In Process Calc.'!BU67),"",'In Process Calc.'!BU67)</f>
        <v/>
      </c>
      <c r="EF74" s="246" t="str">
        <f>IF(ISBLANK('In Process Calc.'!BV67),"",'In Process Calc.'!BV67)</f>
        <v/>
      </c>
      <c r="EG74" s="246" t="str">
        <f>IF(ISBLANK('In Process Calc.'!BW67),"",'In Process Calc.'!BW67)</f>
        <v/>
      </c>
      <c r="EH74" s="246" t="str">
        <f>IF(ISBLANK('In Process Calc.'!BX67),"",'In Process Calc.'!BX67)</f>
        <v/>
      </c>
      <c r="EI74" s="246" t="str">
        <f>IF(ISBLANK('In Process Calc.'!BY67),"",'In Process Calc.'!BY67)</f>
        <v/>
      </c>
      <c r="EJ74" s="246" t="str">
        <f>IF(ISBLANK('In Process Calc.'!BZ67),"",'In Process Calc.'!BZ67)</f>
        <v/>
      </c>
      <c r="EK74" s="246" t="str">
        <f>IF(ISBLANK('Post Process Calc.'!A74),"",'Post Process Calc.'!A74)</f>
        <v/>
      </c>
      <c r="EL74" s="246" t="str">
        <f>IF(ISBLANK('Post Process Calc.'!B74),"",'Post Process Calc.'!B74)</f>
        <v/>
      </c>
      <c r="EM74" s="246" t="str">
        <f>IF(ISBLANK('Post Process Calc.'!C74),"",'Post Process Calc.'!C74)</f>
        <v/>
      </c>
      <c r="EN74" s="246" t="str">
        <f>IF(ISBLANK('Post Process Calc.'!D74),"",'Post Process Calc.'!D74)</f>
        <v/>
      </c>
      <c r="EO74" s="246" t="str">
        <f>IF(ISBLANK('Post Process Calc.'!E74),"",'Post Process Calc.'!E74)</f>
        <v/>
      </c>
      <c r="EP74" s="246" t="str">
        <f>IF(ISBLANK('Post Process Calc.'!F74),"",'Post Process Calc.'!F74)</f>
        <v/>
      </c>
      <c r="EQ74" s="246" t="str">
        <f>IF(ISBLANK('Post Process Calc.'!G74),"",'Post Process Calc.'!G74)</f>
        <v/>
      </c>
      <c r="ER74" s="246" t="str">
        <f>IF(ISBLANK('Post Process Calc.'!H74),"",'Post Process Calc.'!H74)</f>
        <v/>
      </c>
      <c r="ES74" s="246" t="str">
        <f>IF(ISBLANK('Post Process Calc.'!I74),"",'Post Process Calc.'!I74)</f>
        <v/>
      </c>
      <c r="ET74" s="246" t="str">
        <f>IF(ISBLANK('Post Process Calc.'!J74),"",'Post Process Calc.'!J74)</f>
        <v/>
      </c>
      <c r="EU74" s="246" t="str">
        <f>IF(ISBLANK('Post Process Calc.'!K74),"",'Post Process Calc.'!K74)</f>
        <v/>
      </c>
      <c r="EV74" s="246" t="str">
        <f>IF(ISBLANK('Post Process Calc.'!L74),"",'Post Process Calc.'!L74)</f>
        <v/>
      </c>
      <c r="EW74" s="246" t="str">
        <f>IF(ISBLANK('Post Process Calc.'!M74),"",'Post Process Calc.'!M74)</f>
        <v/>
      </c>
      <c r="EX74" s="246" t="str">
        <f>IF(ISBLANK('Post Process Calc.'!N74),"",'Post Process Calc.'!N74)</f>
        <v/>
      </c>
      <c r="EY74" s="246" t="str">
        <f>IF(ISBLANK('Post Process Calc.'!O74),"",'Post Process Calc.'!O74)</f>
        <v/>
      </c>
      <c r="EZ74" s="246" t="str">
        <f>IF(ISBLANK('Post Process Calc.'!P74),"",'Post Process Calc.'!P74)</f>
        <v/>
      </c>
      <c r="FA74" s="246" t="str">
        <f>IF(ISBLANK('Post Process Calc.'!Q74),"",'Post Process Calc.'!Q74)</f>
        <v/>
      </c>
      <c r="FB74" s="246" t="str">
        <f>IF(ISBLANK('Post Process Calc.'!R74),"",'Post Process Calc.'!R74)</f>
        <v/>
      </c>
      <c r="FC74" s="246" t="str">
        <f>IF(ISBLANK('Post Process Calc.'!S74),"",'Post Process Calc.'!S74)</f>
        <v/>
      </c>
      <c r="FD74" s="246" t="str">
        <f>IF(ISBLANK('Post Process Calc.'!T74),"",'Post Process Calc.'!T74)</f>
        <v/>
      </c>
      <c r="FE74" s="246" t="str">
        <f>IF(ISBLANK('Post Process Calc.'!U74),"",'Post Process Calc.'!U74)</f>
        <v/>
      </c>
      <c r="FF74" s="246" t="str">
        <f>IF(ISBLANK('Post Process Calc.'!V74),"",'Post Process Calc.'!V74)</f>
        <v/>
      </c>
      <c r="FG74" s="246" t="str">
        <f>IF(ISBLANK('Post Process Calc.'!W74),"",'Post Process Calc.'!W74)</f>
        <v/>
      </c>
      <c r="FH74" s="246" t="str">
        <f>IF(ISBLANK('Post Process Calc.'!X74),"",'Post Process Calc.'!X74)</f>
        <v/>
      </c>
      <c r="FI74" s="246" t="str">
        <f>IF(ISBLANK('Post Process Calc.'!Y74),"",'Post Process Calc.'!Y74)</f>
        <v/>
      </c>
      <c r="FJ74" s="246" t="str">
        <f>IF(ISBLANK('Post Process Calc.'!Z74),"",'Post Process Calc.'!Z74)</f>
        <v/>
      </c>
      <c r="FK74" s="246" t="str">
        <f>IF(ISBLANK('Post Process Calc.'!AA74),"",'Post Process Calc.'!AA74)</f>
        <v/>
      </c>
      <c r="FL74" s="246" t="str">
        <f>IF(ISBLANK('Post Process Calc.'!AB74),"",'Post Process Calc.'!AB74)</f>
        <v/>
      </c>
      <c r="FM74" s="246" t="str">
        <f>IF(ISBLANK('Post Process Calc.'!AC74),"",'Post Process Calc.'!AC74)</f>
        <v/>
      </c>
      <c r="FN74" s="246" t="str">
        <f>IF(ISBLANK('Post Process Calc.'!AD74),"",'Post Process Calc.'!AD74)</f>
        <v/>
      </c>
      <c r="FO74" s="246" t="str">
        <f>IF(ISBLANK('Post Process Calc.'!AE74),"",'Post Process Calc.'!AE74)</f>
        <v/>
      </c>
      <c r="FP74" s="246" t="str">
        <f>IF(ISBLANK('Post Process Calc.'!AF74),"",'Post Process Calc.'!AF74)</f>
        <v/>
      </c>
      <c r="FQ74" s="246" t="str">
        <f>IF(ISBLANK('Post Process Calc.'!AG74),"",'Post Process Calc.'!AG74)</f>
        <v/>
      </c>
      <c r="FR74" s="246" t="str">
        <f>IF(ISBLANK('Post Process Calc.'!AH74),"",'Post Process Calc.'!AH74)</f>
        <v/>
      </c>
      <c r="FS74" s="246" t="str">
        <f>IF(ISBLANK('Post Process Calc.'!AI74),"",'Post Process Calc.'!AI74)</f>
        <v/>
      </c>
    </row>
    <row r="75" spans="1:175" x14ac:dyDescent="0.15">
      <c r="A75" s="241" t="str">
        <f>IF('Measured Data'!B68&lt;&gt;0,'Measured Data'!$B$1,"")</f>
        <v/>
      </c>
      <c r="B75" s="241" t="str">
        <f>IF(ISBLANK('Measured Data'!A68),"",'Measured Data'!A68)</f>
        <v/>
      </c>
      <c r="C75" s="248" t="str">
        <f>IF(ISBLANK('Measured Data'!B68),"",'Measured Data'!B68)</f>
        <v/>
      </c>
      <c r="D75" s="249" t="str">
        <f>IF(ISBLANK('Measured Data'!C68),"",'Measured Data'!C68)</f>
        <v/>
      </c>
      <c r="E75" s="241" t="str">
        <f>IF(ISBLANK('Measured Data'!D68),"",'Measured Data'!D68)</f>
        <v/>
      </c>
      <c r="F75" s="241" t="str">
        <f>IF(ISBLANK('Measured Data'!E68),"",'Measured Data'!E68)</f>
        <v/>
      </c>
      <c r="G75" s="241" t="str">
        <f>IF(ISBLANK('Measured Data'!G68),"",'Measured Data'!G68)</f>
        <v/>
      </c>
      <c r="H75" s="241" t="str">
        <f>IF(ISBLANK('Measured Data'!H68),"",'Measured Data'!H68)</f>
        <v/>
      </c>
      <c r="I75" s="241" t="str">
        <f>IF(ISBLANK('Measured Data'!I68),"",'Measured Data'!I68)</f>
        <v/>
      </c>
      <c r="J75" s="241" t="str">
        <f>IF(ISBLANK('Measured Data'!J68),"",'Measured Data'!J68)</f>
        <v/>
      </c>
      <c r="K75" s="241" t="str">
        <f>IF(ISBLANK('Measured Data'!K68),"",'Measured Data'!K68)</f>
        <v/>
      </c>
      <c r="L75" s="241" t="str">
        <f>IF(ISBLANK('Measured Data'!L68),"",'Measured Data'!L68)</f>
        <v/>
      </c>
      <c r="M75" s="241" t="str">
        <f>IF(ISBLANK('Measured Data'!M68),"",'Measured Data'!M68)</f>
        <v/>
      </c>
      <c r="N75" s="241" t="str">
        <f>IF(ISBLANK('Measured Data'!N68),"",'Measured Data'!N68)</f>
        <v/>
      </c>
      <c r="O75" s="241" t="str">
        <f>IF(ISBLANK('Measured Data'!O68),"",'Measured Data'!O68)</f>
        <v/>
      </c>
      <c r="P75" s="241" t="str">
        <f>IF(ISBLANK('Measured Data'!P68),"",'Measured Data'!P68)</f>
        <v/>
      </c>
      <c r="Q75" s="241" t="str">
        <f>IF(ISBLANK('Measured Data'!Q68),"",'Measured Data'!Q68)</f>
        <v/>
      </c>
      <c r="R75" s="241" t="str">
        <f>IF(ISBLANK('Measured Data'!R68),"",'Measured Data'!R68)</f>
        <v/>
      </c>
      <c r="S75" s="241" t="str">
        <f>IF(ISBLANK('Measured Data'!S68),"",'Measured Data'!S68)</f>
        <v/>
      </c>
      <c r="T75" s="241" t="str">
        <f>IF(ISBLANK('Measured Data'!T68),"",'Measured Data'!T68)</f>
        <v/>
      </c>
      <c r="U75" s="241" t="str">
        <f>IF(ISBLANK('Measured Data'!U68),"",'Measured Data'!U68)</f>
        <v/>
      </c>
      <c r="V75" s="241" t="str">
        <f>IF(ISBLANK('Measured Data'!V68),"",'Measured Data'!V68)</f>
        <v/>
      </c>
      <c r="W75" s="241" t="str">
        <f>IF(ISBLANK('Measured Data'!W68),"",'Measured Data'!W68)</f>
        <v/>
      </c>
      <c r="X75" s="241" t="str">
        <f>IF(ISBLANK('Measured Data'!X68),"",'Measured Data'!X68)</f>
        <v/>
      </c>
      <c r="Y75" s="241" t="str">
        <f>IF(ISBLANK('Measured Data'!Y68),"",'Measured Data'!Y68)</f>
        <v/>
      </c>
      <c r="Z75" s="241" t="str">
        <f>IF(ISBLANK('Measured Data'!Z68),"",'Measured Data'!Z68)</f>
        <v/>
      </c>
      <c r="AA75" s="241" t="str">
        <f>IF(ISBLANK('Measured Data'!AA68),"",'Measured Data'!AA68)</f>
        <v/>
      </c>
      <c r="AB75" s="241" t="str">
        <f>IF(ISBLANK('Measured Data'!AB68),"",'Measured Data'!AB68)</f>
        <v/>
      </c>
      <c r="AC75" s="241" t="str">
        <f>IF(ISBLANK('Measured Data'!AC68),"",'Measured Data'!AC68)</f>
        <v/>
      </c>
      <c r="AD75" s="241" t="str">
        <f>IF(ISBLANK('Measured Data'!AD68),"",'Measured Data'!AD68)</f>
        <v/>
      </c>
      <c r="AE75" s="241" t="str">
        <f>IF(ISBLANK('Measured Data'!AE68),"",'Measured Data'!AE68)</f>
        <v/>
      </c>
      <c r="AF75" s="241" t="str">
        <f>IF(ISBLANK('Measured Data'!AF68),"",'Measured Data'!AF68)</f>
        <v/>
      </c>
      <c r="AG75" s="241" t="str">
        <f>IF(ISBLANK('Measured Data'!AG68),"",'Measured Data'!AG68)</f>
        <v/>
      </c>
      <c r="AH75" s="241" t="str">
        <f>IF(ISBLANK('Measured Data'!AH68),"",'Measured Data'!AH68)</f>
        <v/>
      </c>
      <c r="AI75" s="241" t="str">
        <f>IF(ISBLANK('Measured Data'!AI68),"",'Measured Data'!AI68)</f>
        <v/>
      </c>
      <c r="AJ75" s="241" t="str">
        <f>IF(ISBLANK('Measured Data'!AJ68),"",'Measured Data'!AJ68)</f>
        <v/>
      </c>
      <c r="AK75" s="241" t="str">
        <f>IF(ISBLANK('Measured Data'!AK68),"",'Measured Data'!AK68)</f>
        <v/>
      </c>
      <c r="AL75" s="241" t="str">
        <f>IF(ISBLANK('Measured Data'!AL68),"",'Measured Data'!AL68)</f>
        <v/>
      </c>
      <c r="AM75" s="241" t="str">
        <f>IF(ISBLANK('Measured Data'!AM68),"",'Measured Data'!AM68)</f>
        <v/>
      </c>
      <c r="AN75" s="241" t="str">
        <f>IF(ISBLANK('Measured Data'!AN68),"",'Measured Data'!AN68)</f>
        <v/>
      </c>
      <c r="AO75" s="241" t="str">
        <f>IF(ISBLANK('Measured Data'!AO68),"",'Measured Data'!AO68)</f>
        <v/>
      </c>
      <c r="AP75" s="241" t="str">
        <f>IF(ISBLANK('Measured Data'!AP68),"",'Measured Data'!AP68)</f>
        <v/>
      </c>
      <c r="AQ75" s="241" t="str">
        <f>IF(ISBLANK('Measured Data'!AQ68),"",'Measured Data'!AQ68)</f>
        <v/>
      </c>
      <c r="AR75" s="241" t="str">
        <f>IF(ISBLANK('Measured Data'!AR68),"",'Measured Data'!AR68)</f>
        <v/>
      </c>
      <c r="AS75" s="241" t="str">
        <f>IF(ISBLANK('Measured Data'!AS68),"",'Measured Data'!AS68)</f>
        <v/>
      </c>
      <c r="AT75" s="241" t="str">
        <f>IF(ISBLANK('Measured Data'!AT68),"",'Measured Data'!AT68)</f>
        <v/>
      </c>
      <c r="AU75" s="241" t="str">
        <f>IF(ISBLANK('Measured Data'!AU68),"",'Measured Data'!AU68)</f>
        <v/>
      </c>
      <c r="AV75" s="241" t="str">
        <f>IF(ISBLANK('Measured Data'!AV68),"",'Measured Data'!AV68)</f>
        <v/>
      </c>
      <c r="AW75" s="241" t="str">
        <f>IF(ISBLANK('Measured Data'!AW68),"",'Measured Data'!AW68)</f>
        <v/>
      </c>
      <c r="AX75" s="241" t="str">
        <f>IF(ISBLANK('Measured Data'!AX68),"",'Measured Data'!AX68)</f>
        <v/>
      </c>
      <c r="AY75" s="241" t="str">
        <f>IF(ISBLANK('Measured Data'!AY68),"",'Measured Data'!AY68)</f>
        <v/>
      </c>
      <c r="AZ75" s="241" t="str">
        <f>IF(ISBLANK('Measured Data'!AZ68),"",'Measured Data'!AZ68)</f>
        <v/>
      </c>
      <c r="BA75" s="241" t="str">
        <f>IF(ISBLANK('Measured Data'!BA68),"",'Measured Data'!BA68)</f>
        <v/>
      </c>
      <c r="BB75" s="241" t="str">
        <f>IF(ISBLANK('Measured Data'!BB68),"",'Measured Data'!BB68)</f>
        <v/>
      </c>
      <c r="BC75" s="241" t="str">
        <f>IF(ISBLANK('Measured Data'!BC68),"",'Measured Data'!BC68)</f>
        <v/>
      </c>
      <c r="BD75" s="241" t="str">
        <f>IF(ISBLANK('Measured Data'!BD68),"",'Measured Data'!BD68)</f>
        <v/>
      </c>
      <c r="BE75" s="241" t="str">
        <f>IF(ISBLANK('Measured Data'!BE68),"",'Measured Data'!BE68)</f>
        <v/>
      </c>
      <c r="BF75" s="241" t="str">
        <f>IF(ISBLANK('Measured Data'!BF68),"",'Measured Data'!BF68)</f>
        <v/>
      </c>
      <c r="BG75" s="241" t="str">
        <f>IF(ISBLANK('Measured Data'!BG68),"",'Measured Data'!BG68)</f>
        <v/>
      </c>
      <c r="BH75" s="241" t="str">
        <f>IF(ISBLANK('Measured Data'!BH68),"",'Measured Data'!BH68)</f>
        <v/>
      </c>
      <c r="BI75" s="241" t="str">
        <f>IF(ISBLANK('Measured Data'!BI68),"",'Measured Data'!BI68)</f>
        <v/>
      </c>
      <c r="BJ75" s="241" t="str">
        <f>IF(ISBLANK('Measured Data'!BJ68),"",'Measured Data'!BJ68)</f>
        <v/>
      </c>
      <c r="BK75" s="241" t="str">
        <f>IF(ISBLANK('Measured Data'!BK68),"",'Measured Data'!BK68)</f>
        <v/>
      </c>
      <c r="BL75" s="241" t="str">
        <f>IF(ISBLANK('Measured Data'!BL68),"",'Measured Data'!BL68)</f>
        <v/>
      </c>
      <c r="BM75" s="241" t="str">
        <f>IF(ISBLANK('Measured Data'!BM68),"",'Measured Data'!BM68)</f>
        <v/>
      </c>
      <c r="BN75" s="241" t="str">
        <f>IF(ISBLANK('In Process Calc.'!B68),"",ROUND('In Process Calc.'!B68,2))</f>
        <v/>
      </c>
      <c r="BO75" s="241" t="str">
        <f>IF(ISBLANK('In Process Calc.'!C68),"",ROUND('In Process Calc.'!C68,2))</f>
        <v/>
      </c>
      <c r="BP75" s="241" t="str">
        <f>IF(ISBLANK('In Process Calc.'!D68),"",'In Process Calc.'!D68)</f>
        <v/>
      </c>
      <c r="BQ75" s="241" t="str">
        <f>IF(ISBLANK('In Process Calc.'!E68),"",'In Process Calc.'!E68)</f>
        <v/>
      </c>
      <c r="BR75" s="241" t="str">
        <f>IF(ISBLANK('In Process Calc.'!G68),"",'In Process Calc.'!G68)</f>
        <v/>
      </c>
      <c r="BS75" s="241" t="str">
        <f>IF(ISBLANK('In Process Calc.'!I68),"",'In Process Calc.'!I68)</f>
        <v/>
      </c>
      <c r="BT75" s="241" t="str">
        <f>IF(ISBLANK('In Process Calc.'!J68),"",'In Process Calc.'!J68)</f>
        <v/>
      </c>
      <c r="BU75" s="241" t="str">
        <f>IF(ISBLANK('In Process Calc.'!K68),"",'In Process Calc.'!K68)</f>
        <v/>
      </c>
      <c r="BV75" s="246" t="str">
        <f>IF(ISBLANK('In Process Calc.'!L68),"",'In Process Calc.'!L68)</f>
        <v/>
      </c>
      <c r="BW75" s="246" t="str">
        <f>IF(ISBLANK('In Process Calc.'!M68),"",'In Process Calc.'!M68)</f>
        <v/>
      </c>
      <c r="BX75" s="246" t="str">
        <f>IF(ISBLANK('In Process Calc.'!N68),"",'In Process Calc.'!N68)</f>
        <v/>
      </c>
      <c r="BY75" s="246" t="str">
        <f>IF(ISBLANK('In Process Calc.'!O68),"",'In Process Calc.'!O68)</f>
        <v/>
      </c>
      <c r="BZ75" s="246" t="str">
        <f>IF(ISBLANK('In Process Calc.'!P68),"",'In Process Calc.'!P68)</f>
        <v/>
      </c>
      <c r="CA75" s="246" t="str">
        <f>IF(ISBLANK('In Process Calc.'!Q68),"",'In Process Calc.'!Q68)</f>
        <v/>
      </c>
      <c r="CB75" s="246" t="str">
        <f>IF(ISBLANK('In Process Calc.'!R68),"",'In Process Calc.'!R68)</f>
        <v/>
      </c>
      <c r="CC75" s="246" t="str">
        <f>IF(ISBLANK('In Process Calc.'!S68),"",'In Process Calc.'!S68)</f>
        <v/>
      </c>
      <c r="CD75" s="246" t="str">
        <f>IF(ISBLANK('In Process Calc.'!T68),"",'In Process Calc.'!T68)</f>
        <v/>
      </c>
      <c r="CE75" s="246" t="str">
        <f>IF(ISBLANK('In Process Calc.'!U68),"",'In Process Calc.'!U68)</f>
        <v/>
      </c>
      <c r="CF75" s="246" t="str">
        <f>IF(ISBLANK('In Process Calc.'!V68),"",'In Process Calc.'!V68)</f>
        <v/>
      </c>
      <c r="CG75" s="246" t="str">
        <f>IF(ISBLANK('In Process Calc.'!W68),"",'In Process Calc.'!W68)</f>
        <v/>
      </c>
      <c r="CH75" s="246" t="str">
        <f>IF(ISBLANK('In Process Calc.'!X68),"",'In Process Calc.'!X68)</f>
        <v/>
      </c>
      <c r="CI75" s="246" t="str">
        <f>IF(ISBLANK('In Process Calc.'!Y68),"",'In Process Calc.'!Y68)</f>
        <v/>
      </c>
      <c r="CJ75" s="246" t="str">
        <f>IF(ISBLANK('In Process Calc.'!Z68),"",'In Process Calc.'!Z68)</f>
        <v/>
      </c>
      <c r="CK75" s="246" t="str">
        <f>IF(ISBLANK('In Process Calc.'!AA68),"",'In Process Calc.'!AA68)</f>
        <v/>
      </c>
      <c r="CL75" s="246" t="str">
        <f>IF(ISBLANK('In Process Calc.'!AB68),"",'In Process Calc.'!AB68)</f>
        <v/>
      </c>
      <c r="CM75" s="246" t="str">
        <f>IF(ISBLANK('In Process Calc.'!AC68),"",'In Process Calc.'!AC68)</f>
        <v/>
      </c>
      <c r="CN75" s="246" t="str">
        <f>IF(ISBLANK('In Process Calc.'!AD68),"",'In Process Calc.'!AD68)</f>
        <v/>
      </c>
      <c r="CO75" s="246" t="str">
        <f>IF(ISBLANK('In Process Calc.'!AE68),"",'In Process Calc.'!AE68)</f>
        <v/>
      </c>
      <c r="CP75" s="246" t="str">
        <f>IF(ISBLANK('In Process Calc.'!AF68),"",'In Process Calc.'!AF68)</f>
        <v/>
      </c>
      <c r="CQ75" s="246" t="str">
        <f>IF(ISBLANK('In Process Calc.'!AG68),"",'In Process Calc.'!AG68)</f>
        <v/>
      </c>
      <c r="CR75" s="246" t="str">
        <f>IF(ISBLANK('In Process Calc.'!AH68),"",'In Process Calc.'!AH68)</f>
        <v/>
      </c>
      <c r="CS75" s="246" t="str">
        <f>IF(ISBLANK('In Process Calc.'!AI68),"",'In Process Calc.'!AI68)</f>
        <v/>
      </c>
      <c r="CT75" s="246" t="str">
        <f>IF(ISBLANK('In Process Calc.'!AJ68),"",'In Process Calc.'!AJ68)</f>
        <v/>
      </c>
      <c r="CU75" s="246" t="str">
        <f>IF(ISBLANK('In Process Calc.'!AK68),"",'In Process Calc.'!AK68)</f>
        <v/>
      </c>
      <c r="CV75" s="246" t="str">
        <f>IF(ISBLANK('In Process Calc.'!AL68),"",'In Process Calc.'!AL68)</f>
        <v/>
      </c>
      <c r="CW75" s="246" t="str">
        <f>IF(ISBLANK('In Process Calc.'!AM68),"",'In Process Calc.'!AM68)</f>
        <v/>
      </c>
      <c r="CX75" s="246" t="str">
        <f>IF(ISBLANK('In Process Calc.'!AN68),"",'In Process Calc.'!AN68)</f>
        <v/>
      </c>
      <c r="CY75" s="246" t="str">
        <f>IF(ISBLANK('In Process Calc.'!AO68),"",'In Process Calc.'!AO68)</f>
        <v/>
      </c>
      <c r="CZ75" s="246" t="str">
        <f>IF(ISBLANK('In Process Calc.'!AP68),"",'In Process Calc.'!AP68)</f>
        <v/>
      </c>
      <c r="DA75" s="246" t="str">
        <f>IF(ISBLANK('In Process Calc.'!AQ68),"",'In Process Calc.'!AQ68)</f>
        <v/>
      </c>
      <c r="DB75" s="246" t="str">
        <f>IF(ISBLANK('In Process Calc.'!AR68),"",'In Process Calc.'!AR68)</f>
        <v/>
      </c>
      <c r="DC75" s="246" t="str">
        <f>IF(ISBLANK('In Process Calc.'!AS68),"",'In Process Calc.'!AS68)</f>
        <v/>
      </c>
      <c r="DD75" s="246" t="str">
        <f>IF(ISBLANK('In Process Calc.'!AT68),"",'In Process Calc.'!AT68)</f>
        <v/>
      </c>
      <c r="DE75" s="246" t="str">
        <f>IF(ISBLANK('In Process Calc.'!AU68),"",'In Process Calc.'!AU68)</f>
        <v/>
      </c>
      <c r="DF75" s="246" t="str">
        <f>IF(ISBLANK('In Process Calc.'!AV68),"",'In Process Calc.'!AV68)</f>
        <v/>
      </c>
      <c r="DG75" s="246" t="str">
        <f>IF(ISBLANK('In Process Calc.'!AW68),"",'In Process Calc.'!AW68)</f>
        <v/>
      </c>
      <c r="DH75" s="246" t="str">
        <f>IF(ISBLANK('In Process Calc.'!AX68),"",'In Process Calc.'!AX68)</f>
        <v/>
      </c>
      <c r="DI75" s="246" t="str">
        <f>IF(ISBLANK('In Process Calc.'!AY68),"",'In Process Calc.'!AY68)</f>
        <v/>
      </c>
      <c r="DJ75" s="246" t="str">
        <f>IF(ISBLANK('In Process Calc.'!AZ68),"",'In Process Calc.'!AZ68)</f>
        <v/>
      </c>
      <c r="DK75" s="246" t="str">
        <f>IF(ISBLANK('In Process Calc.'!BA68),"",'In Process Calc.'!BA68)</f>
        <v/>
      </c>
      <c r="DL75" s="246" t="str">
        <f>IF(ISBLANK('In Process Calc.'!BB68),"",'In Process Calc.'!BB68)</f>
        <v/>
      </c>
      <c r="DM75" s="246" t="str">
        <f>IF(ISBLANK('In Process Calc.'!BC68),"",'In Process Calc.'!BC68)</f>
        <v/>
      </c>
      <c r="DN75" s="246" t="str">
        <f>IF(ISBLANK('In Process Calc.'!BD68),"",'In Process Calc.'!BD68)</f>
        <v/>
      </c>
      <c r="DO75" s="246" t="str">
        <f>IF(ISBLANK('In Process Calc.'!BE68),"",'In Process Calc.'!BE68)</f>
        <v/>
      </c>
      <c r="DP75" s="246" t="str">
        <f>IF(ISBLANK('In Process Calc.'!BF68),"",'In Process Calc.'!BF68)</f>
        <v/>
      </c>
      <c r="DQ75" s="246" t="str">
        <f>IF(ISBLANK('In Process Calc.'!BG68),"",'In Process Calc.'!BG68)</f>
        <v/>
      </c>
      <c r="DR75" s="246" t="str">
        <f>IF(ISBLANK('In Process Calc.'!BH68),"",'In Process Calc.'!BH68)</f>
        <v/>
      </c>
      <c r="DS75" s="246" t="str">
        <f>IF(ISBLANK('In Process Calc.'!BI68),"",'In Process Calc.'!BI68)</f>
        <v/>
      </c>
      <c r="DT75" s="246" t="str">
        <f>IF(ISBLANK('In Process Calc.'!BJ68),"",'In Process Calc.'!BJ68)</f>
        <v/>
      </c>
      <c r="DU75" s="246" t="str">
        <f>IF(ISBLANK('In Process Calc.'!BK68),"",'In Process Calc.'!BK68)</f>
        <v/>
      </c>
      <c r="DV75" s="246" t="str">
        <f>IF(ISBLANK('In Process Calc.'!BL68),"",'In Process Calc.'!BL68)</f>
        <v/>
      </c>
      <c r="DW75" s="246" t="str">
        <f>IF(ISBLANK('In Process Calc.'!BM68),"",'In Process Calc.'!BM68)</f>
        <v/>
      </c>
      <c r="DX75" s="246" t="str">
        <f>IF(ISBLANK('In Process Calc.'!BN68),"",'In Process Calc.'!BN68)</f>
        <v/>
      </c>
      <c r="DY75" s="246" t="str">
        <f>IF(ISBLANK('In Process Calc.'!BO68),"",'In Process Calc.'!BO68)</f>
        <v/>
      </c>
      <c r="DZ75" s="246" t="str">
        <f>IF(ISBLANK('In Process Calc.'!BP68),"",'In Process Calc.'!BP68)</f>
        <v/>
      </c>
      <c r="EA75" s="246" t="str">
        <f>IF(ISBLANK('In Process Calc.'!BQ68),"",'In Process Calc.'!BQ68)</f>
        <v/>
      </c>
      <c r="EB75" s="246" t="str">
        <f>IF(ISBLANK('In Process Calc.'!BR68),"",'In Process Calc.'!BR68)</f>
        <v/>
      </c>
      <c r="EC75" s="246" t="str">
        <f>IF(ISBLANK('In Process Calc.'!BS68),"",'In Process Calc.'!BS68)</f>
        <v/>
      </c>
      <c r="ED75" s="246" t="str">
        <f>IF(ISBLANK('In Process Calc.'!BT68),"",'In Process Calc.'!BT68)</f>
        <v/>
      </c>
      <c r="EE75" s="246" t="str">
        <f>IF(ISBLANK('In Process Calc.'!BU68),"",'In Process Calc.'!BU68)</f>
        <v/>
      </c>
      <c r="EF75" s="246" t="str">
        <f>IF(ISBLANK('In Process Calc.'!BV68),"",'In Process Calc.'!BV68)</f>
        <v/>
      </c>
      <c r="EG75" s="246" t="str">
        <f>IF(ISBLANK('In Process Calc.'!BW68),"",'In Process Calc.'!BW68)</f>
        <v/>
      </c>
      <c r="EH75" s="246" t="str">
        <f>IF(ISBLANK('In Process Calc.'!BX68),"",'In Process Calc.'!BX68)</f>
        <v/>
      </c>
      <c r="EI75" s="246" t="str">
        <f>IF(ISBLANK('In Process Calc.'!BY68),"",'In Process Calc.'!BY68)</f>
        <v/>
      </c>
      <c r="EJ75" s="246" t="str">
        <f>IF(ISBLANK('In Process Calc.'!BZ68),"",'In Process Calc.'!BZ68)</f>
        <v/>
      </c>
      <c r="EK75" s="246" t="str">
        <f>IF(ISBLANK('Post Process Calc.'!A75),"",'Post Process Calc.'!A75)</f>
        <v/>
      </c>
      <c r="EL75" s="246" t="str">
        <f>IF(ISBLANK('Post Process Calc.'!B75),"",'Post Process Calc.'!B75)</f>
        <v/>
      </c>
      <c r="EM75" s="246" t="str">
        <f>IF(ISBLANK('Post Process Calc.'!C75),"",'Post Process Calc.'!C75)</f>
        <v/>
      </c>
      <c r="EN75" s="246" t="str">
        <f>IF(ISBLANK('Post Process Calc.'!D75),"",'Post Process Calc.'!D75)</f>
        <v/>
      </c>
      <c r="EO75" s="246" t="str">
        <f>IF(ISBLANK('Post Process Calc.'!E75),"",'Post Process Calc.'!E75)</f>
        <v/>
      </c>
      <c r="EP75" s="246" t="str">
        <f>IF(ISBLANK('Post Process Calc.'!F75),"",'Post Process Calc.'!F75)</f>
        <v/>
      </c>
      <c r="EQ75" s="246" t="str">
        <f>IF(ISBLANK('Post Process Calc.'!G75),"",'Post Process Calc.'!G75)</f>
        <v/>
      </c>
      <c r="ER75" s="246" t="str">
        <f>IF(ISBLANK('Post Process Calc.'!H75),"",'Post Process Calc.'!H75)</f>
        <v/>
      </c>
      <c r="ES75" s="246" t="str">
        <f>IF(ISBLANK('Post Process Calc.'!I75),"",'Post Process Calc.'!I75)</f>
        <v/>
      </c>
      <c r="ET75" s="246" t="str">
        <f>IF(ISBLANK('Post Process Calc.'!J75),"",'Post Process Calc.'!J75)</f>
        <v/>
      </c>
      <c r="EU75" s="246" t="str">
        <f>IF(ISBLANK('Post Process Calc.'!K75),"",'Post Process Calc.'!K75)</f>
        <v/>
      </c>
      <c r="EV75" s="246" t="str">
        <f>IF(ISBLANK('Post Process Calc.'!L75),"",'Post Process Calc.'!L75)</f>
        <v/>
      </c>
      <c r="EW75" s="246" t="str">
        <f>IF(ISBLANK('Post Process Calc.'!M75),"",'Post Process Calc.'!M75)</f>
        <v/>
      </c>
      <c r="EX75" s="246" t="str">
        <f>IF(ISBLANK('Post Process Calc.'!N75),"",'Post Process Calc.'!N75)</f>
        <v/>
      </c>
      <c r="EY75" s="246" t="str">
        <f>IF(ISBLANK('Post Process Calc.'!O75),"",'Post Process Calc.'!O75)</f>
        <v/>
      </c>
      <c r="EZ75" s="246" t="str">
        <f>IF(ISBLANK('Post Process Calc.'!P75),"",'Post Process Calc.'!P75)</f>
        <v/>
      </c>
      <c r="FA75" s="246" t="str">
        <f>IF(ISBLANK('Post Process Calc.'!Q75),"",'Post Process Calc.'!Q75)</f>
        <v/>
      </c>
      <c r="FB75" s="246" t="str">
        <f>IF(ISBLANK('Post Process Calc.'!R75),"",'Post Process Calc.'!R75)</f>
        <v/>
      </c>
      <c r="FC75" s="246" t="str">
        <f>IF(ISBLANK('Post Process Calc.'!S75),"",'Post Process Calc.'!S75)</f>
        <v/>
      </c>
      <c r="FD75" s="246" t="str">
        <f>IF(ISBLANK('Post Process Calc.'!T75),"",'Post Process Calc.'!T75)</f>
        <v/>
      </c>
      <c r="FE75" s="246" t="str">
        <f>IF(ISBLANK('Post Process Calc.'!U75),"",'Post Process Calc.'!U75)</f>
        <v/>
      </c>
      <c r="FF75" s="246" t="str">
        <f>IF(ISBLANK('Post Process Calc.'!V75),"",'Post Process Calc.'!V75)</f>
        <v/>
      </c>
      <c r="FG75" s="246" t="str">
        <f>IF(ISBLANK('Post Process Calc.'!W75),"",'Post Process Calc.'!W75)</f>
        <v/>
      </c>
      <c r="FH75" s="246" t="str">
        <f>IF(ISBLANK('Post Process Calc.'!X75),"",'Post Process Calc.'!X75)</f>
        <v/>
      </c>
      <c r="FI75" s="246" t="str">
        <f>IF(ISBLANK('Post Process Calc.'!Y75),"",'Post Process Calc.'!Y75)</f>
        <v/>
      </c>
      <c r="FJ75" s="246" t="str">
        <f>IF(ISBLANK('Post Process Calc.'!Z75),"",'Post Process Calc.'!Z75)</f>
        <v/>
      </c>
      <c r="FK75" s="246" t="str">
        <f>IF(ISBLANK('Post Process Calc.'!AA75),"",'Post Process Calc.'!AA75)</f>
        <v/>
      </c>
      <c r="FL75" s="246" t="str">
        <f>IF(ISBLANK('Post Process Calc.'!AB75),"",'Post Process Calc.'!AB75)</f>
        <v/>
      </c>
      <c r="FM75" s="246" t="str">
        <f>IF(ISBLANK('Post Process Calc.'!AC75),"",'Post Process Calc.'!AC75)</f>
        <v/>
      </c>
      <c r="FN75" s="246" t="str">
        <f>IF(ISBLANK('Post Process Calc.'!AD75),"",'Post Process Calc.'!AD75)</f>
        <v/>
      </c>
      <c r="FO75" s="246" t="str">
        <f>IF(ISBLANK('Post Process Calc.'!AE75),"",'Post Process Calc.'!AE75)</f>
        <v/>
      </c>
      <c r="FP75" s="246" t="str">
        <f>IF(ISBLANK('Post Process Calc.'!AF75),"",'Post Process Calc.'!AF75)</f>
        <v/>
      </c>
      <c r="FQ75" s="246" t="str">
        <f>IF(ISBLANK('Post Process Calc.'!AG75),"",'Post Process Calc.'!AG75)</f>
        <v/>
      </c>
      <c r="FR75" s="246" t="str">
        <f>IF(ISBLANK('Post Process Calc.'!AH75),"",'Post Process Calc.'!AH75)</f>
        <v/>
      </c>
      <c r="FS75" s="246" t="str">
        <f>IF(ISBLANK('Post Process Calc.'!AI75),"",'Post Process Calc.'!AI75)</f>
        <v/>
      </c>
    </row>
    <row r="76" spans="1:175" x14ac:dyDescent="0.15">
      <c r="A76" s="241" t="str">
        <f>IF('Measured Data'!B69&lt;&gt;0,'Measured Data'!$B$1,"")</f>
        <v/>
      </c>
      <c r="B76" s="241" t="str">
        <f>IF(ISBLANK('Measured Data'!A69),"",'Measured Data'!A69)</f>
        <v/>
      </c>
      <c r="C76" s="248" t="str">
        <f>IF(ISBLANK('Measured Data'!B69),"",'Measured Data'!B69)</f>
        <v/>
      </c>
      <c r="D76" s="249" t="str">
        <f>IF(ISBLANK('Measured Data'!C69),"",'Measured Data'!C69)</f>
        <v/>
      </c>
      <c r="E76" s="241" t="str">
        <f>IF(ISBLANK('Measured Data'!D69),"",'Measured Data'!D69)</f>
        <v/>
      </c>
      <c r="F76" s="241" t="str">
        <f>IF(ISBLANK('Measured Data'!E69),"",'Measured Data'!E69)</f>
        <v/>
      </c>
      <c r="G76" s="241" t="str">
        <f>IF(ISBLANK('Measured Data'!G69),"",'Measured Data'!G69)</f>
        <v/>
      </c>
      <c r="H76" s="241" t="str">
        <f>IF(ISBLANK('Measured Data'!H69),"",'Measured Data'!H69)</f>
        <v/>
      </c>
      <c r="I76" s="241" t="str">
        <f>IF(ISBLANK('Measured Data'!I69),"",'Measured Data'!I69)</f>
        <v/>
      </c>
      <c r="J76" s="241" t="str">
        <f>IF(ISBLANK('Measured Data'!J69),"",'Measured Data'!J69)</f>
        <v/>
      </c>
      <c r="K76" s="241" t="str">
        <f>IF(ISBLANK('Measured Data'!K69),"",'Measured Data'!K69)</f>
        <v/>
      </c>
      <c r="L76" s="241" t="str">
        <f>IF(ISBLANK('Measured Data'!L69),"",'Measured Data'!L69)</f>
        <v/>
      </c>
      <c r="M76" s="241" t="str">
        <f>IF(ISBLANK('Measured Data'!M69),"",'Measured Data'!M69)</f>
        <v/>
      </c>
      <c r="N76" s="241" t="str">
        <f>IF(ISBLANK('Measured Data'!N69),"",'Measured Data'!N69)</f>
        <v/>
      </c>
      <c r="O76" s="241" t="str">
        <f>IF(ISBLANK('Measured Data'!O69),"",'Measured Data'!O69)</f>
        <v/>
      </c>
      <c r="P76" s="241" t="str">
        <f>IF(ISBLANK('Measured Data'!P69),"",'Measured Data'!P69)</f>
        <v/>
      </c>
      <c r="Q76" s="241" t="str">
        <f>IF(ISBLANK('Measured Data'!Q69),"",'Measured Data'!Q69)</f>
        <v/>
      </c>
      <c r="R76" s="241" t="str">
        <f>IF(ISBLANK('Measured Data'!R69),"",'Measured Data'!R69)</f>
        <v/>
      </c>
      <c r="S76" s="241" t="str">
        <f>IF(ISBLANK('Measured Data'!S69),"",'Measured Data'!S69)</f>
        <v/>
      </c>
      <c r="T76" s="241" t="str">
        <f>IF(ISBLANK('Measured Data'!T69),"",'Measured Data'!T69)</f>
        <v/>
      </c>
      <c r="U76" s="241" t="str">
        <f>IF(ISBLANK('Measured Data'!U69),"",'Measured Data'!U69)</f>
        <v/>
      </c>
      <c r="V76" s="241" t="str">
        <f>IF(ISBLANK('Measured Data'!V69),"",'Measured Data'!V69)</f>
        <v/>
      </c>
      <c r="W76" s="241" t="str">
        <f>IF(ISBLANK('Measured Data'!W69),"",'Measured Data'!W69)</f>
        <v/>
      </c>
      <c r="X76" s="241" t="str">
        <f>IF(ISBLANK('Measured Data'!X69),"",'Measured Data'!X69)</f>
        <v/>
      </c>
      <c r="Y76" s="241" t="str">
        <f>IF(ISBLANK('Measured Data'!Y69),"",'Measured Data'!Y69)</f>
        <v/>
      </c>
      <c r="Z76" s="241" t="str">
        <f>IF(ISBLANK('Measured Data'!Z69),"",'Measured Data'!Z69)</f>
        <v/>
      </c>
      <c r="AA76" s="241" t="str">
        <f>IF(ISBLANK('Measured Data'!AA69),"",'Measured Data'!AA69)</f>
        <v/>
      </c>
      <c r="AB76" s="241" t="str">
        <f>IF(ISBLANK('Measured Data'!AB69),"",'Measured Data'!AB69)</f>
        <v/>
      </c>
      <c r="AC76" s="241" t="str">
        <f>IF(ISBLANK('Measured Data'!AC69),"",'Measured Data'!AC69)</f>
        <v/>
      </c>
      <c r="AD76" s="241" t="str">
        <f>IF(ISBLANK('Measured Data'!AD69),"",'Measured Data'!AD69)</f>
        <v/>
      </c>
      <c r="AE76" s="241" t="str">
        <f>IF(ISBLANK('Measured Data'!AE69),"",'Measured Data'!AE69)</f>
        <v/>
      </c>
      <c r="AF76" s="241" t="str">
        <f>IF(ISBLANK('Measured Data'!AF69),"",'Measured Data'!AF69)</f>
        <v/>
      </c>
      <c r="AG76" s="241" t="str">
        <f>IF(ISBLANK('Measured Data'!AG69),"",'Measured Data'!AG69)</f>
        <v/>
      </c>
      <c r="AH76" s="241" t="str">
        <f>IF(ISBLANK('Measured Data'!AH69),"",'Measured Data'!AH69)</f>
        <v/>
      </c>
      <c r="AI76" s="241" t="str">
        <f>IF(ISBLANK('Measured Data'!AI69),"",'Measured Data'!AI69)</f>
        <v/>
      </c>
      <c r="AJ76" s="241" t="str">
        <f>IF(ISBLANK('Measured Data'!AJ69),"",'Measured Data'!AJ69)</f>
        <v/>
      </c>
      <c r="AK76" s="241" t="str">
        <f>IF(ISBLANK('Measured Data'!AK69),"",'Measured Data'!AK69)</f>
        <v/>
      </c>
      <c r="AL76" s="241" t="str">
        <f>IF(ISBLANK('Measured Data'!AL69),"",'Measured Data'!AL69)</f>
        <v/>
      </c>
      <c r="AM76" s="241" t="str">
        <f>IF(ISBLANK('Measured Data'!AM69),"",'Measured Data'!AM69)</f>
        <v/>
      </c>
      <c r="AN76" s="241" t="str">
        <f>IF(ISBLANK('Measured Data'!AN69),"",'Measured Data'!AN69)</f>
        <v/>
      </c>
      <c r="AO76" s="241" t="str">
        <f>IF(ISBLANK('Measured Data'!AO69),"",'Measured Data'!AO69)</f>
        <v/>
      </c>
      <c r="AP76" s="241" t="str">
        <f>IF(ISBLANK('Measured Data'!AP69),"",'Measured Data'!AP69)</f>
        <v/>
      </c>
      <c r="AQ76" s="241" t="str">
        <f>IF(ISBLANK('Measured Data'!AQ69),"",'Measured Data'!AQ69)</f>
        <v/>
      </c>
      <c r="AR76" s="241" t="str">
        <f>IF(ISBLANK('Measured Data'!AR69),"",'Measured Data'!AR69)</f>
        <v/>
      </c>
      <c r="AS76" s="241" t="str">
        <f>IF(ISBLANK('Measured Data'!AS69),"",'Measured Data'!AS69)</f>
        <v/>
      </c>
      <c r="AT76" s="241" t="str">
        <f>IF(ISBLANK('Measured Data'!AT69),"",'Measured Data'!AT69)</f>
        <v/>
      </c>
      <c r="AU76" s="241" t="str">
        <f>IF(ISBLANK('Measured Data'!AU69),"",'Measured Data'!AU69)</f>
        <v/>
      </c>
      <c r="AV76" s="241" t="str">
        <f>IF(ISBLANK('Measured Data'!AV69),"",'Measured Data'!AV69)</f>
        <v/>
      </c>
      <c r="AW76" s="241" t="str">
        <f>IF(ISBLANK('Measured Data'!AW69),"",'Measured Data'!AW69)</f>
        <v/>
      </c>
      <c r="AX76" s="241" t="str">
        <f>IF(ISBLANK('Measured Data'!AX69),"",'Measured Data'!AX69)</f>
        <v/>
      </c>
      <c r="AY76" s="241" t="str">
        <f>IF(ISBLANK('Measured Data'!AY69),"",'Measured Data'!AY69)</f>
        <v/>
      </c>
      <c r="AZ76" s="241" t="str">
        <f>IF(ISBLANK('Measured Data'!AZ69),"",'Measured Data'!AZ69)</f>
        <v/>
      </c>
      <c r="BA76" s="241" t="str">
        <f>IF(ISBLANK('Measured Data'!BA69),"",'Measured Data'!BA69)</f>
        <v/>
      </c>
      <c r="BB76" s="241" t="str">
        <f>IF(ISBLANK('Measured Data'!BB69),"",'Measured Data'!BB69)</f>
        <v/>
      </c>
      <c r="BC76" s="241" t="str">
        <f>IF(ISBLANK('Measured Data'!BC69),"",'Measured Data'!BC69)</f>
        <v/>
      </c>
      <c r="BD76" s="241" t="str">
        <f>IF(ISBLANK('Measured Data'!BD69),"",'Measured Data'!BD69)</f>
        <v/>
      </c>
      <c r="BE76" s="241" t="str">
        <f>IF(ISBLANK('Measured Data'!BE69),"",'Measured Data'!BE69)</f>
        <v/>
      </c>
      <c r="BF76" s="241" t="str">
        <f>IF(ISBLANK('Measured Data'!BF69),"",'Measured Data'!BF69)</f>
        <v/>
      </c>
      <c r="BG76" s="241" t="str">
        <f>IF(ISBLANK('Measured Data'!BG69),"",'Measured Data'!BG69)</f>
        <v/>
      </c>
      <c r="BH76" s="241" t="str">
        <f>IF(ISBLANK('Measured Data'!BH69),"",'Measured Data'!BH69)</f>
        <v/>
      </c>
      <c r="BI76" s="241" t="str">
        <f>IF(ISBLANK('Measured Data'!BI69),"",'Measured Data'!BI69)</f>
        <v/>
      </c>
      <c r="BJ76" s="241" t="str">
        <f>IF(ISBLANK('Measured Data'!BJ69),"",'Measured Data'!BJ69)</f>
        <v/>
      </c>
      <c r="BK76" s="241" t="str">
        <f>IF(ISBLANK('Measured Data'!BK69),"",'Measured Data'!BK69)</f>
        <v/>
      </c>
      <c r="BL76" s="241" t="str">
        <f>IF(ISBLANK('Measured Data'!BL69),"",'Measured Data'!BL69)</f>
        <v/>
      </c>
      <c r="BM76" s="241" t="str">
        <f>IF(ISBLANK('Measured Data'!BM69),"",'Measured Data'!BM69)</f>
        <v/>
      </c>
      <c r="BN76" s="241" t="str">
        <f>IF(ISBLANK('In Process Calc.'!B69),"",ROUND('In Process Calc.'!B69,2))</f>
        <v/>
      </c>
      <c r="BO76" s="241" t="str">
        <f>IF(ISBLANK('In Process Calc.'!C69),"",ROUND('In Process Calc.'!C69,2))</f>
        <v/>
      </c>
      <c r="BP76" s="241" t="str">
        <f>IF(ISBLANK('In Process Calc.'!D69),"",'In Process Calc.'!D69)</f>
        <v/>
      </c>
      <c r="BQ76" s="241" t="str">
        <f>IF(ISBLANK('In Process Calc.'!E69),"",'In Process Calc.'!E69)</f>
        <v/>
      </c>
      <c r="BR76" s="241" t="str">
        <f>IF(ISBLANK('In Process Calc.'!G69),"",'In Process Calc.'!G69)</f>
        <v/>
      </c>
      <c r="BS76" s="241" t="str">
        <f>IF(ISBLANK('In Process Calc.'!I69),"",'In Process Calc.'!I69)</f>
        <v/>
      </c>
      <c r="BT76" s="241" t="str">
        <f>IF(ISBLANK('In Process Calc.'!J69),"",'In Process Calc.'!J69)</f>
        <v/>
      </c>
      <c r="BU76" s="241" t="str">
        <f>IF(ISBLANK('In Process Calc.'!K69),"",'In Process Calc.'!K69)</f>
        <v/>
      </c>
      <c r="BV76" s="246" t="str">
        <f>IF(ISBLANK('In Process Calc.'!L69),"",'In Process Calc.'!L69)</f>
        <v/>
      </c>
      <c r="BW76" s="246" t="str">
        <f>IF(ISBLANK('In Process Calc.'!M69),"",'In Process Calc.'!M69)</f>
        <v/>
      </c>
      <c r="BX76" s="246" t="str">
        <f>IF(ISBLANK('In Process Calc.'!N69),"",'In Process Calc.'!N69)</f>
        <v/>
      </c>
      <c r="BY76" s="246" t="str">
        <f>IF(ISBLANK('In Process Calc.'!O69),"",'In Process Calc.'!O69)</f>
        <v/>
      </c>
      <c r="BZ76" s="246" t="str">
        <f>IF(ISBLANK('In Process Calc.'!P69),"",'In Process Calc.'!P69)</f>
        <v/>
      </c>
      <c r="CA76" s="246" t="str">
        <f>IF(ISBLANK('In Process Calc.'!Q69),"",'In Process Calc.'!Q69)</f>
        <v/>
      </c>
      <c r="CB76" s="246" t="str">
        <f>IF(ISBLANK('In Process Calc.'!R69),"",'In Process Calc.'!R69)</f>
        <v/>
      </c>
      <c r="CC76" s="246" t="str">
        <f>IF(ISBLANK('In Process Calc.'!S69),"",'In Process Calc.'!S69)</f>
        <v/>
      </c>
      <c r="CD76" s="246" t="str">
        <f>IF(ISBLANK('In Process Calc.'!T69),"",'In Process Calc.'!T69)</f>
        <v/>
      </c>
      <c r="CE76" s="246" t="str">
        <f>IF(ISBLANK('In Process Calc.'!U69),"",'In Process Calc.'!U69)</f>
        <v/>
      </c>
      <c r="CF76" s="246" t="str">
        <f>IF(ISBLANK('In Process Calc.'!V69),"",'In Process Calc.'!V69)</f>
        <v/>
      </c>
      <c r="CG76" s="246" t="str">
        <f>IF(ISBLANK('In Process Calc.'!W69),"",'In Process Calc.'!W69)</f>
        <v/>
      </c>
      <c r="CH76" s="246" t="str">
        <f>IF(ISBLANK('In Process Calc.'!X69),"",'In Process Calc.'!X69)</f>
        <v/>
      </c>
      <c r="CI76" s="246" t="str">
        <f>IF(ISBLANK('In Process Calc.'!Y69),"",'In Process Calc.'!Y69)</f>
        <v/>
      </c>
      <c r="CJ76" s="246" t="str">
        <f>IF(ISBLANK('In Process Calc.'!Z69),"",'In Process Calc.'!Z69)</f>
        <v/>
      </c>
      <c r="CK76" s="246" t="str">
        <f>IF(ISBLANK('In Process Calc.'!AA69),"",'In Process Calc.'!AA69)</f>
        <v/>
      </c>
      <c r="CL76" s="246" t="str">
        <f>IF(ISBLANK('In Process Calc.'!AB69),"",'In Process Calc.'!AB69)</f>
        <v/>
      </c>
      <c r="CM76" s="246" t="str">
        <f>IF(ISBLANK('In Process Calc.'!AC69),"",'In Process Calc.'!AC69)</f>
        <v/>
      </c>
      <c r="CN76" s="246" t="str">
        <f>IF(ISBLANK('In Process Calc.'!AD69),"",'In Process Calc.'!AD69)</f>
        <v/>
      </c>
      <c r="CO76" s="246" t="str">
        <f>IF(ISBLANK('In Process Calc.'!AE69),"",'In Process Calc.'!AE69)</f>
        <v/>
      </c>
      <c r="CP76" s="246" t="str">
        <f>IF(ISBLANK('In Process Calc.'!AF69),"",'In Process Calc.'!AF69)</f>
        <v/>
      </c>
      <c r="CQ76" s="246" t="str">
        <f>IF(ISBLANK('In Process Calc.'!AG69),"",'In Process Calc.'!AG69)</f>
        <v/>
      </c>
      <c r="CR76" s="246" t="str">
        <f>IF(ISBLANK('In Process Calc.'!AH69),"",'In Process Calc.'!AH69)</f>
        <v/>
      </c>
      <c r="CS76" s="246" t="str">
        <f>IF(ISBLANK('In Process Calc.'!AI69),"",'In Process Calc.'!AI69)</f>
        <v/>
      </c>
      <c r="CT76" s="246" t="str">
        <f>IF(ISBLANK('In Process Calc.'!AJ69),"",'In Process Calc.'!AJ69)</f>
        <v/>
      </c>
      <c r="CU76" s="246" t="str">
        <f>IF(ISBLANK('In Process Calc.'!AK69),"",'In Process Calc.'!AK69)</f>
        <v/>
      </c>
      <c r="CV76" s="246" t="str">
        <f>IF(ISBLANK('In Process Calc.'!AL69),"",'In Process Calc.'!AL69)</f>
        <v/>
      </c>
      <c r="CW76" s="246" t="str">
        <f>IF(ISBLANK('In Process Calc.'!AM69),"",'In Process Calc.'!AM69)</f>
        <v/>
      </c>
      <c r="CX76" s="246" t="str">
        <f>IF(ISBLANK('In Process Calc.'!AN69),"",'In Process Calc.'!AN69)</f>
        <v/>
      </c>
      <c r="CY76" s="246" t="str">
        <f>IF(ISBLANK('In Process Calc.'!AO69),"",'In Process Calc.'!AO69)</f>
        <v/>
      </c>
      <c r="CZ76" s="246" t="str">
        <f>IF(ISBLANK('In Process Calc.'!AP69),"",'In Process Calc.'!AP69)</f>
        <v/>
      </c>
      <c r="DA76" s="246" t="str">
        <f>IF(ISBLANK('In Process Calc.'!AQ69),"",'In Process Calc.'!AQ69)</f>
        <v/>
      </c>
      <c r="DB76" s="246" t="str">
        <f>IF(ISBLANK('In Process Calc.'!AR69),"",'In Process Calc.'!AR69)</f>
        <v/>
      </c>
      <c r="DC76" s="246" t="str">
        <f>IF(ISBLANK('In Process Calc.'!AS69),"",'In Process Calc.'!AS69)</f>
        <v/>
      </c>
      <c r="DD76" s="246" t="str">
        <f>IF(ISBLANK('In Process Calc.'!AT69),"",'In Process Calc.'!AT69)</f>
        <v/>
      </c>
      <c r="DE76" s="246" t="str">
        <f>IF(ISBLANK('In Process Calc.'!AU69),"",'In Process Calc.'!AU69)</f>
        <v/>
      </c>
      <c r="DF76" s="246" t="str">
        <f>IF(ISBLANK('In Process Calc.'!AV69),"",'In Process Calc.'!AV69)</f>
        <v/>
      </c>
      <c r="DG76" s="246" t="str">
        <f>IF(ISBLANK('In Process Calc.'!AW69),"",'In Process Calc.'!AW69)</f>
        <v/>
      </c>
      <c r="DH76" s="246" t="str">
        <f>IF(ISBLANK('In Process Calc.'!AX69),"",'In Process Calc.'!AX69)</f>
        <v/>
      </c>
      <c r="DI76" s="246" t="str">
        <f>IF(ISBLANK('In Process Calc.'!AY69),"",'In Process Calc.'!AY69)</f>
        <v/>
      </c>
      <c r="DJ76" s="246" t="str">
        <f>IF(ISBLANK('In Process Calc.'!AZ69),"",'In Process Calc.'!AZ69)</f>
        <v/>
      </c>
      <c r="DK76" s="246" t="str">
        <f>IF(ISBLANK('In Process Calc.'!BA69),"",'In Process Calc.'!BA69)</f>
        <v/>
      </c>
      <c r="DL76" s="246" t="str">
        <f>IF(ISBLANK('In Process Calc.'!BB69),"",'In Process Calc.'!BB69)</f>
        <v/>
      </c>
      <c r="DM76" s="246" t="str">
        <f>IF(ISBLANK('In Process Calc.'!BC69),"",'In Process Calc.'!BC69)</f>
        <v/>
      </c>
      <c r="DN76" s="246" t="str">
        <f>IF(ISBLANK('In Process Calc.'!BD69),"",'In Process Calc.'!BD69)</f>
        <v/>
      </c>
      <c r="DO76" s="246" t="str">
        <f>IF(ISBLANK('In Process Calc.'!BE69),"",'In Process Calc.'!BE69)</f>
        <v/>
      </c>
      <c r="DP76" s="246" t="str">
        <f>IF(ISBLANK('In Process Calc.'!BF69),"",'In Process Calc.'!BF69)</f>
        <v/>
      </c>
      <c r="DQ76" s="246" t="str">
        <f>IF(ISBLANK('In Process Calc.'!BG69),"",'In Process Calc.'!BG69)</f>
        <v/>
      </c>
      <c r="DR76" s="246" t="str">
        <f>IF(ISBLANK('In Process Calc.'!BH69),"",'In Process Calc.'!BH69)</f>
        <v/>
      </c>
      <c r="DS76" s="246" t="str">
        <f>IF(ISBLANK('In Process Calc.'!BI69),"",'In Process Calc.'!BI69)</f>
        <v/>
      </c>
      <c r="DT76" s="246" t="str">
        <f>IF(ISBLANK('In Process Calc.'!BJ69),"",'In Process Calc.'!BJ69)</f>
        <v/>
      </c>
      <c r="DU76" s="246" t="str">
        <f>IF(ISBLANK('In Process Calc.'!BK69),"",'In Process Calc.'!BK69)</f>
        <v/>
      </c>
      <c r="DV76" s="246" t="str">
        <f>IF(ISBLANK('In Process Calc.'!BL69),"",'In Process Calc.'!BL69)</f>
        <v/>
      </c>
      <c r="DW76" s="246" t="str">
        <f>IF(ISBLANK('In Process Calc.'!BM69),"",'In Process Calc.'!BM69)</f>
        <v/>
      </c>
      <c r="DX76" s="246" t="str">
        <f>IF(ISBLANK('In Process Calc.'!BN69),"",'In Process Calc.'!BN69)</f>
        <v/>
      </c>
      <c r="DY76" s="246" t="str">
        <f>IF(ISBLANK('In Process Calc.'!BO69),"",'In Process Calc.'!BO69)</f>
        <v/>
      </c>
      <c r="DZ76" s="246" t="str">
        <f>IF(ISBLANK('In Process Calc.'!BP69),"",'In Process Calc.'!BP69)</f>
        <v/>
      </c>
      <c r="EA76" s="246" t="str">
        <f>IF(ISBLANK('In Process Calc.'!BQ69),"",'In Process Calc.'!BQ69)</f>
        <v/>
      </c>
      <c r="EB76" s="246" t="str">
        <f>IF(ISBLANK('In Process Calc.'!BR69),"",'In Process Calc.'!BR69)</f>
        <v/>
      </c>
      <c r="EC76" s="246" t="str">
        <f>IF(ISBLANK('In Process Calc.'!BS69),"",'In Process Calc.'!BS69)</f>
        <v/>
      </c>
      <c r="ED76" s="246" t="str">
        <f>IF(ISBLANK('In Process Calc.'!BT69),"",'In Process Calc.'!BT69)</f>
        <v/>
      </c>
      <c r="EE76" s="246" t="str">
        <f>IF(ISBLANK('In Process Calc.'!BU69),"",'In Process Calc.'!BU69)</f>
        <v/>
      </c>
      <c r="EF76" s="246" t="str">
        <f>IF(ISBLANK('In Process Calc.'!BV69),"",'In Process Calc.'!BV69)</f>
        <v/>
      </c>
      <c r="EG76" s="246" t="str">
        <f>IF(ISBLANK('In Process Calc.'!BW69),"",'In Process Calc.'!BW69)</f>
        <v/>
      </c>
      <c r="EH76" s="246" t="str">
        <f>IF(ISBLANK('In Process Calc.'!BX69),"",'In Process Calc.'!BX69)</f>
        <v/>
      </c>
      <c r="EI76" s="246" t="str">
        <f>IF(ISBLANK('In Process Calc.'!BY69),"",'In Process Calc.'!BY69)</f>
        <v/>
      </c>
      <c r="EJ76" s="246" t="str">
        <f>IF(ISBLANK('In Process Calc.'!BZ69),"",'In Process Calc.'!BZ69)</f>
        <v/>
      </c>
      <c r="EK76" s="246" t="str">
        <f>IF(ISBLANK('Post Process Calc.'!A76),"",'Post Process Calc.'!A76)</f>
        <v/>
      </c>
      <c r="EL76" s="246" t="str">
        <f>IF(ISBLANK('Post Process Calc.'!B76),"",'Post Process Calc.'!B76)</f>
        <v/>
      </c>
      <c r="EM76" s="246" t="str">
        <f>IF(ISBLANK('Post Process Calc.'!C76),"",'Post Process Calc.'!C76)</f>
        <v/>
      </c>
      <c r="EN76" s="246" t="str">
        <f>IF(ISBLANK('Post Process Calc.'!D76),"",'Post Process Calc.'!D76)</f>
        <v/>
      </c>
      <c r="EO76" s="246" t="str">
        <f>IF(ISBLANK('Post Process Calc.'!E76),"",'Post Process Calc.'!E76)</f>
        <v/>
      </c>
      <c r="EP76" s="246" t="str">
        <f>IF(ISBLANK('Post Process Calc.'!F76),"",'Post Process Calc.'!F76)</f>
        <v/>
      </c>
      <c r="EQ76" s="246" t="str">
        <f>IF(ISBLANK('Post Process Calc.'!G76),"",'Post Process Calc.'!G76)</f>
        <v/>
      </c>
      <c r="ER76" s="246" t="str">
        <f>IF(ISBLANK('Post Process Calc.'!H76),"",'Post Process Calc.'!H76)</f>
        <v/>
      </c>
      <c r="ES76" s="246" t="str">
        <f>IF(ISBLANK('Post Process Calc.'!I76),"",'Post Process Calc.'!I76)</f>
        <v/>
      </c>
      <c r="ET76" s="246" t="str">
        <f>IF(ISBLANK('Post Process Calc.'!J76),"",'Post Process Calc.'!J76)</f>
        <v/>
      </c>
      <c r="EU76" s="246" t="str">
        <f>IF(ISBLANK('Post Process Calc.'!K76),"",'Post Process Calc.'!K76)</f>
        <v/>
      </c>
      <c r="EV76" s="246" t="str">
        <f>IF(ISBLANK('Post Process Calc.'!L76),"",'Post Process Calc.'!L76)</f>
        <v/>
      </c>
      <c r="EW76" s="246" t="str">
        <f>IF(ISBLANK('Post Process Calc.'!M76),"",'Post Process Calc.'!M76)</f>
        <v/>
      </c>
      <c r="EX76" s="246" t="str">
        <f>IF(ISBLANK('Post Process Calc.'!N76),"",'Post Process Calc.'!N76)</f>
        <v/>
      </c>
      <c r="EY76" s="246" t="str">
        <f>IF(ISBLANK('Post Process Calc.'!O76),"",'Post Process Calc.'!O76)</f>
        <v/>
      </c>
      <c r="EZ76" s="246" t="str">
        <f>IF(ISBLANK('Post Process Calc.'!P76),"",'Post Process Calc.'!P76)</f>
        <v/>
      </c>
      <c r="FA76" s="246" t="str">
        <f>IF(ISBLANK('Post Process Calc.'!Q76),"",'Post Process Calc.'!Q76)</f>
        <v/>
      </c>
      <c r="FB76" s="246" t="str">
        <f>IF(ISBLANK('Post Process Calc.'!R76),"",'Post Process Calc.'!R76)</f>
        <v/>
      </c>
      <c r="FC76" s="246" t="str">
        <f>IF(ISBLANK('Post Process Calc.'!S76),"",'Post Process Calc.'!S76)</f>
        <v/>
      </c>
      <c r="FD76" s="246" t="str">
        <f>IF(ISBLANK('Post Process Calc.'!T76),"",'Post Process Calc.'!T76)</f>
        <v/>
      </c>
      <c r="FE76" s="246" t="str">
        <f>IF(ISBLANK('Post Process Calc.'!U76),"",'Post Process Calc.'!U76)</f>
        <v/>
      </c>
      <c r="FF76" s="246" t="str">
        <f>IF(ISBLANK('Post Process Calc.'!V76),"",'Post Process Calc.'!V76)</f>
        <v/>
      </c>
      <c r="FG76" s="246" t="str">
        <f>IF(ISBLANK('Post Process Calc.'!W76),"",'Post Process Calc.'!W76)</f>
        <v/>
      </c>
      <c r="FH76" s="246" t="str">
        <f>IF(ISBLANK('Post Process Calc.'!X76),"",'Post Process Calc.'!X76)</f>
        <v/>
      </c>
      <c r="FI76" s="246" t="str">
        <f>IF(ISBLANK('Post Process Calc.'!Y76),"",'Post Process Calc.'!Y76)</f>
        <v/>
      </c>
      <c r="FJ76" s="246" t="str">
        <f>IF(ISBLANK('Post Process Calc.'!Z76),"",'Post Process Calc.'!Z76)</f>
        <v/>
      </c>
      <c r="FK76" s="246" t="str">
        <f>IF(ISBLANK('Post Process Calc.'!AA76),"",'Post Process Calc.'!AA76)</f>
        <v/>
      </c>
      <c r="FL76" s="246" t="str">
        <f>IF(ISBLANK('Post Process Calc.'!AB76),"",'Post Process Calc.'!AB76)</f>
        <v/>
      </c>
      <c r="FM76" s="246" t="str">
        <f>IF(ISBLANK('Post Process Calc.'!AC76),"",'Post Process Calc.'!AC76)</f>
        <v/>
      </c>
      <c r="FN76" s="246" t="str">
        <f>IF(ISBLANK('Post Process Calc.'!AD76),"",'Post Process Calc.'!AD76)</f>
        <v/>
      </c>
      <c r="FO76" s="246" t="str">
        <f>IF(ISBLANK('Post Process Calc.'!AE76),"",'Post Process Calc.'!AE76)</f>
        <v/>
      </c>
      <c r="FP76" s="246" t="str">
        <f>IF(ISBLANK('Post Process Calc.'!AF76),"",'Post Process Calc.'!AF76)</f>
        <v/>
      </c>
      <c r="FQ76" s="246" t="str">
        <f>IF(ISBLANK('Post Process Calc.'!AG76),"",'Post Process Calc.'!AG76)</f>
        <v/>
      </c>
      <c r="FR76" s="246" t="str">
        <f>IF(ISBLANK('Post Process Calc.'!AH76),"",'Post Process Calc.'!AH76)</f>
        <v/>
      </c>
      <c r="FS76" s="246" t="str">
        <f>IF(ISBLANK('Post Process Calc.'!AI76),"",'Post Process Calc.'!AI76)</f>
        <v/>
      </c>
    </row>
    <row r="77" spans="1:175" x14ac:dyDescent="0.15">
      <c r="A77" s="241" t="str">
        <f>IF('Measured Data'!B70&lt;&gt;0,'Measured Data'!$B$1,"")</f>
        <v/>
      </c>
      <c r="B77" s="241" t="str">
        <f>IF(ISBLANK('Measured Data'!A70),"",'Measured Data'!A70)</f>
        <v/>
      </c>
      <c r="C77" s="248" t="str">
        <f>IF(ISBLANK('Measured Data'!B70),"",'Measured Data'!B70)</f>
        <v/>
      </c>
      <c r="D77" s="249" t="str">
        <f>IF(ISBLANK('Measured Data'!C70),"",'Measured Data'!C70)</f>
        <v/>
      </c>
      <c r="E77" s="241" t="str">
        <f>IF(ISBLANK('Measured Data'!D70),"",'Measured Data'!D70)</f>
        <v/>
      </c>
      <c r="F77" s="241" t="str">
        <f>IF(ISBLANK('Measured Data'!E70),"",'Measured Data'!E70)</f>
        <v/>
      </c>
      <c r="G77" s="241" t="str">
        <f>IF(ISBLANK('Measured Data'!G70),"",'Measured Data'!G70)</f>
        <v/>
      </c>
      <c r="H77" s="241" t="str">
        <f>IF(ISBLANK('Measured Data'!H70),"",'Measured Data'!H70)</f>
        <v/>
      </c>
      <c r="I77" s="241" t="str">
        <f>IF(ISBLANK('Measured Data'!I70),"",'Measured Data'!I70)</f>
        <v/>
      </c>
      <c r="J77" s="241" t="str">
        <f>IF(ISBLANK('Measured Data'!J70),"",'Measured Data'!J70)</f>
        <v/>
      </c>
      <c r="K77" s="241" t="str">
        <f>IF(ISBLANK('Measured Data'!K70),"",'Measured Data'!K70)</f>
        <v/>
      </c>
      <c r="L77" s="241" t="str">
        <f>IF(ISBLANK('Measured Data'!L70),"",'Measured Data'!L70)</f>
        <v/>
      </c>
      <c r="M77" s="241" t="str">
        <f>IF(ISBLANK('Measured Data'!M70),"",'Measured Data'!M70)</f>
        <v/>
      </c>
      <c r="N77" s="241" t="str">
        <f>IF(ISBLANK('Measured Data'!N70),"",'Measured Data'!N70)</f>
        <v/>
      </c>
      <c r="O77" s="241" t="str">
        <f>IF(ISBLANK('Measured Data'!O70),"",'Measured Data'!O70)</f>
        <v/>
      </c>
      <c r="P77" s="241" t="str">
        <f>IF(ISBLANK('Measured Data'!P70),"",'Measured Data'!P70)</f>
        <v/>
      </c>
      <c r="Q77" s="241" t="str">
        <f>IF(ISBLANK('Measured Data'!Q70),"",'Measured Data'!Q70)</f>
        <v/>
      </c>
      <c r="R77" s="241" t="str">
        <f>IF(ISBLANK('Measured Data'!R70),"",'Measured Data'!R70)</f>
        <v/>
      </c>
      <c r="S77" s="241" t="str">
        <f>IF(ISBLANK('Measured Data'!S70),"",'Measured Data'!S70)</f>
        <v/>
      </c>
      <c r="T77" s="241" t="str">
        <f>IF(ISBLANK('Measured Data'!T70),"",'Measured Data'!T70)</f>
        <v/>
      </c>
      <c r="U77" s="241" t="str">
        <f>IF(ISBLANK('Measured Data'!U70),"",'Measured Data'!U70)</f>
        <v/>
      </c>
      <c r="V77" s="241" t="str">
        <f>IF(ISBLANK('Measured Data'!V70),"",'Measured Data'!V70)</f>
        <v/>
      </c>
      <c r="W77" s="241" t="str">
        <f>IF(ISBLANK('Measured Data'!W70),"",'Measured Data'!W70)</f>
        <v/>
      </c>
      <c r="X77" s="241" t="str">
        <f>IF(ISBLANK('Measured Data'!X70),"",'Measured Data'!X70)</f>
        <v/>
      </c>
      <c r="Y77" s="241" t="str">
        <f>IF(ISBLANK('Measured Data'!Y70),"",'Measured Data'!Y70)</f>
        <v/>
      </c>
      <c r="Z77" s="241" t="str">
        <f>IF(ISBLANK('Measured Data'!Z70),"",'Measured Data'!Z70)</f>
        <v/>
      </c>
      <c r="AA77" s="241" t="str">
        <f>IF(ISBLANK('Measured Data'!AA70),"",'Measured Data'!AA70)</f>
        <v/>
      </c>
      <c r="AB77" s="241" t="str">
        <f>IF(ISBLANK('Measured Data'!AB70),"",'Measured Data'!AB70)</f>
        <v/>
      </c>
      <c r="AC77" s="241" t="str">
        <f>IF(ISBLANK('Measured Data'!AC70),"",'Measured Data'!AC70)</f>
        <v/>
      </c>
      <c r="AD77" s="241" t="str">
        <f>IF(ISBLANK('Measured Data'!AD70),"",'Measured Data'!AD70)</f>
        <v/>
      </c>
      <c r="AE77" s="241" t="str">
        <f>IF(ISBLANK('Measured Data'!AE70),"",'Measured Data'!AE70)</f>
        <v/>
      </c>
      <c r="AF77" s="241" t="str">
        <f>IF(ISBLANK('Measured Data'!AF70),"",'Measured Data'!AF70)</f>
        <v/>
      </c>
      <c r="AG77" s="241" t="str">
        <f>IF(ISBLANK('Measured Data'!AG70),"",'Measured Data'!AG70)</f>
        <v/>
      </c>
      <c r="AH77" s="241" t="str">
        <f>IF(ISBLANK('Measured Data'!AH70),"",'Measured Data'!AH70)</f>
        <v/>
      </c>
      <c r="AI77" s="241" t="str">
        <f>IF(ISBLANK('Measured Data'!AI70),"",'Measured Data'!AI70)</f>
        <v/>
      </c>
      <c r="AJ77" s="241" t="str">
        <f>IF(ISBLANK('Measured Data'!AJ70),"",'Measured Data'!AJ70)</f>
        <v/>
      </c>
      <c r="AK77" s="241" t="str">
        <f>IF(ISBLANK('Measured Data'!AK70),"",'Measured Data'!AK70)</f>
        <v/>
      </c>
      <c r="AL77" s="241" t="str">
        <f>IF(ISBLANK('Measured Data'!AL70),"",'Measured Data'!AL70)</f>
        <v/>
      </c>
      <c r="AM77" s="241" t="str">
        <f>IF(ISBLANK('Measured Data'!AM70),"",'Measured Data'!AM70)</f>
        <v/>
      </c>
      <c r="AN77" s="241" t="str">
        <f>IF(ISBLANK('Measured Data'!AN70),"",'Measured Data'!AN70)</f>
        <v/>
      </c>
      <c r="AO77" s="241" t="str">
        <f>IF(ISBLANK('Measured Data'!AO70),"",'Measured Data'!AO70)</f>
        <v/>
      </c>
      <c r="AP77" s="241" t="str">
        <f>IF(ISBLANK('Measured Data'!AP70),"",'Measured Data'!AP70)</f>
        <v/>
      </c>
      <c r="AQ77" s="241" t="str">
        <f>IF(ISBLANK('Measured Data'!AQ70),"",'Measured Data'!AQ70)</f>
        <v/>
      </c>
      <c r="AR77" s="241" t="str">
        <f>IF(ISBLANK('Measured Data'!AR70),"",'Measured Data'!AR70)</f>
        <v/>
      </c>
      <c r="AS77" s="241" t="str">
        <f>IF(ISBLANK('Measured Data'!AS70),"",'Measured Data'!AS70)</f>
        <v/>
      </c>
      <c r="AT77" s="241" t="str">
        <f>IF(ISBLANK('Measured Data'!AT70),"",'Measured Data'!AT70)</f>
        <v/>
      </c>
      <c r="AU77" s="241" t="str">
        <f>IF(ISBLANK('Measured Data'!AU70),"",'Measured Data'!AU70)</f>
        <v/>
      </c>
      <c r="AV77" s="241" t="str">
        <f>IF(ISBLANK('Measured Data'!AV70),"",'Measured Data'!AV70)</f>
        <v/>
      </c>
      <c r="AW77" s="241" t="str">
        <f>IF(ISBLANK('Measured Data'!AW70),"",'Measured Data'!AW70)</f>
        <v/>
      </c>
      <c r="AX77" s="241" t="str">
        <f>IF(ISBLANK('Measured Data'!AX70),"",'Measured Data'!AX70)</f>
        <v/>
      </c>
      <c r="AY77" s="241" t="str">
        <f>IF(ISBLANK('Measured Data'!AY70),"",'Measured Data'!AY70)</f>
        <v/>
      </c>
      <c r="AZ77" s="241" t="str">
        <f>IF(ISBLANK('Measured Data'!AZ70),"",'Measured Data'!AZ70)</f>
        <v/>
      </c>
      <c r="BA77" s="241" t="str">
        <f>IF(ISBLANK('Measured Data'!BA70),"",'Measured Data'!BA70)</f>
        <v/>
      </c>
      <c r="BB77" s="241" t="str">
        <f>IF(ISBLANK('Measured Data'!BB70),"",'Measured Data'!BB70)</f>
        <v/>
      </c>
      <c r="BC77" s="241" t="str">
        <f>IF(ISBLANK('Measured Data'!BC70),"",'Measured Data'!BC70)</f>
        <v/>
      </c>
      <c r="BD77" s="241" t="str">
        <f>IF(ISBLANK('Measured Data'!BD70),"",'Measured Data'!BD70)</f>
        <v/>
      </c>
      <c r="BE77" s="241" t="str">
        <f>IF(ISBLANK('Measured Data'!BE70),"",'Measured Data'!BE70)</f>
        <v/>
      </c>
      <c r="BF77" s="241" t="str">
        <f>IF(ISBLANK('Measured Data'!BF70),"",'Measured Data'!BF70)</f>
        <v/>
      </c>
      <c r="BG77" s="241" t="str">
        <f>IF(ISBLANK('Measured Data'!BG70),"",'Measured Data'!BG70)</f>
        <v/>
      </c>
      <c r="BH77" s="241" t="str">
        <f>IF(ISBLANK('Measured Data'!BH70),"",'Measured Data'!BH70)</f>
        <v/>
      </c>
      <c r="BI77" s="241" t="str">
        <f>IF(ISBLANK('Measured Data'!BI70),"",'Measured Data'!BI70)</f>
        <v/>
      </c>
      <c r="BJ77" s="241" t="str">
        <f>IF(ISBLANK('Measured Data'!BJ70),"",'Measured Data'!BJ70)</f>
        <v/>
      </c>
      <c r="BK77" s="241" t="str">
        <f>IF(ISBLANK('Measured Data'!BK70),"",'Measured Data'!BK70)</f>
        <v/>
      </c>
      <c r="BL77" s="241" t="str">
        <f>IF(ISBLANK('Measured Data'!BL70),"",'Measured Data'!BL70)</f>
        <v/>
      </c>
      <c r="BM77" s="241" t="str">
        <f>IF(ISBLANK('Measured Data'!BM70),"",'Measured Data'!BM70)</f>
        <v/>
      </c>
      <c r="BN77" s="241" t="str">
        <f>IF(ISBLANK('In Process Calc.'!B70),"",ROUND('In Process Calc.'!B70,2))</f>
        <v/>
      </c>
      <c r="BO77" s="241" t="str">
        <f>IF(ISBLANK('In Process Calc.'!C70),"",ROUND('In Process Calc.'!C70,2))</f>
        <v/>
      </c>
      <c r="BP77" s="241" t="str">
        <f>IF(ISBLANK('In Process Calc.'!D70),"",'In Process Calc.'!D70)</f>
        <v/>
      </c>
      <c r="BQ77" s="241" t="str">
        <f>IF(ISBLANK('In Process Calc.'!E70),"",'In Process Calc.'!E70)</f>
        <v/>
      </c>
      <c r="BR77" s="241" t="str">
        <f>IF(ISBLANK('In Process Calc.'!G70),"",'In Process Calc.'!G70)</f>
        <v/>
      </c>
      <c r="BS77" s="241" t="str">
        <f>IF(ISBLANK('In Process Calc.'!I70),"",'In Process Calc.'!I70)</f>
        <v/>
      </c>
      <c r="BT77" s="241" t="str">
        <f>IF(ISBLANK('In Process Calc.'!J70),"",'In Process Calc.'!J70)</f>
        <v/>
      </c>
      <c r="BU77" s="241" t="str">
        <f>IF(ISBLANK('In Process Calc.'!K70),"",'In Process Calc.'!K70)</f>
        <v/>
      </c>
      <c r="BV77" s="246" t="str">
        <f>IF(ISBLANK('In Process Calc.'!L70),"",'In Process Calc.'!L70)</f>
        <v/>
      </c>
      <c r="BW77" s="246" t="str">
        <f>IF(ISBLANK('In Process Calc.'!M70),"",'In Process Calc.'!M70)</f>
        <v/>
      </c>
      <c r="BX77" s="246" t="str">
        <f>IF(ISBLANK('In Process Calc.'!N70),"",'In Process Calc.'!N70)</f>
        <v/>
      </c>
      <c r="BY77" s="246" t="str">
        <f>IF(ISBLANK('In Process Calc.'!O70),"",'In Process Calc.'!O70)</f>
        <v/>
      </c>
      <c r="BZ77" s="246" t="str">
        <f>IF(ISBLANK('In Process Calc.'!P70),"",'In Process Calc.'!P70)</f>
        <v/>
      </c>
      <c r="CA77" s="246" t="str">
        <f>IF(ISBLANK('In Process Calc.'!Q70),"",'In Process Calc.'!Q70)</f>
        <v/>
      </c>
      <c r="CB77" s="246" t="str">
        <f>IF(ISBLANK('In Process Calc.'!R70),"",'In Process Calc.'!R70)</f>
        <v/>
      </c>
      <c r="CC77" s="246" t="str">
        <f>IF(ISBLANK('In Process Calc.'!S70),"",'In Process Calc.'!S70)</f>
        <v/>
      </c>
      <c r="CD77" s="246" t="str">
        <f>IF(ISBLANK('In Process Calc.'!T70),"",'In Process Calc.'!T70)</f>
        <v/>
      </c>
      <c r="CE77" s="246" t="str">
        <f>IF(ISBLANK('In Process Calc.'!U70),"",'In Process Calc.'!U70)</f>
        <v/>
      </c>
      <c r="CF77" s="246" t="str">
        <f>IF(ISBLANK('In Process Calc.'!V70),"",'In Process Calc.'!V70)</f>
        <v/>
      </c>
      <c r="CG77" s="246" t="str">
        <f>IF(ISBLANK('In Process Calc.'!W70),"",'In Process Calc.'!W70)</f>
        <v/>
      </c>
      <c r="CH77" s="246" t="str">
        <f>IF(ISBLANK('In Process Calc.'!X70),"",'In Process Calc.'!X70)</f>
        <v/>
      </c>
      <c r="CI77" s="246" t="str">
        <f>IF(ISBLANK('In Process Calc.'!Y70),"",'In Process Calc.'!Y70)</f>
        <v/>
      </c>
      <c r="CJ77" s="246" t="str">
        <f>IF(ISBLANK('In Process Calc.'!Z70),"",'In Process Calc.'!Z70)</f>
        <v/>
      </c>
      <c r="CK77" s="246" t="str">
        <f>IF(ISBLANK('In Process Calc.'!AA70),"",'In Process Calc.'!AA70)</f>
        <v/>
      </c>
      <c r="CL77" s="246" t="str">
        <f>IF(ISBLANK('In Process Calc.'!AB70),"",'In Process Calc.'!AB70)</f>
        <v/>
      </c>
      <c r="CM77" s="246" t="str">
        <f>IF(ISBLANK('In Process Calc.'!AC70),"",'In Process Calc.'!AC70)</f>
        <v/>
      </c>
      <c r="CN77" s="246" t="str">
        <f>IF(ISBLANK('In Process Calc.'!AD70),"",'In Process Calc.'!AD70)</f>
        <v/>
      </c>
      <c r="CO77" s="246" t="str">
        <f>IF(ISBLANK('In Process Calc.'!AE70),"",'In Process Calc.'!AE70)</f>
        <v/>
      </c>
      <c r="CP77" s="246" t="str">
        <f>IF(ISBLANK('In Process Calc.'!AF70),"",'In Process Calc.'!AF70)</f>
        <v/>
      </c>
      <c r="CQ77" s="246" t="str">
        <f>IF(ISBLANK('In Process Calc.'!AG70),"",'In Process Calc.'!AG70)</f>
        <v/>
      </c>
      <c r="CR77" s="246" t="str">
        <f>IF(ISBLANK('In Process Calc.'!AH70),"",'In Process Calc.'!AH70)</f>
        <v/>
      </c>
      <c r="CS77" s="246" t="str">
        <f>IF(ISBLANK('In Process Calc.'!AI70),"",'In Process Calc.'!AI70)</f>
        <v/>
      </c>
      <c r="CT77" s="246" t="str">
        <f>IF(ISBLANK('In Process Calc.'!AJ70),"",'In Process Calc.'!AJ70)</f>
        <v/>
      </c>
      <c r="CU77" s="246" t="str">
        <f>IF(ISBLANK('In Process Calc.'!AK70),"",'In Process Calc.'!AK70)</f>
        <v/>
      </c>
      <c r="CV77" s="246" t="str">
        <f>IF(ISBLANK('In Process Calc.'!AL70),"",'In Process Calc.'!AL70)</f>
        <v/>
      </c>
      <c r="CW77" s="246" t="str">
        <f>IF(ISBLANK('In Process Calc.'!AM70),"",'In Process Calc.'!AM70)</f>
        <v/>
      </c>
      <c r="CX77" s="246" t="str">
        <f>IF(ISBLANK('In Process Calc.'!AN70),"",'In Process Calc.'!AN70)</f>
        <v/>
      </c>
      <c r="CY77" s="246" t="str">
        <f>IF(ISBLANK('In Process Calc.'!AO70),"",'In Process Calc.'!AO70)</f>
        <v/>
      </c>
      <c r="CZ77" s="246" t="str">
        <f>IF(ISBLANK('In Process Calc.'!AP70),"",'In Process Calc.'!AP70)</f>
        <v/>
      </c>
      <c r="DA77" s="246" t="str">
        <f>IF(ISBLANK('In Process Calc.'!AQ70),"",'In Process Calc.'!AQ70)</f>
        <v/>
      </c>
      <c r="DB77" s="246" t="str">
        <f>IF(ISBLANK('In Process Calc.'!AR70),"",'In Process Calc.'!AR70)</f>
        <v/>
      </c>
      <c r="DC77" s="246" t="str">
        <f>IF(ISBLANK('In Process Calc.'!AS70),"",'In Process Calc.'!AS70)</f>
        <v/>
      </c>
      <c r="DD77" s="246" t="str">
        <f>IF(ISBLANK('In Process Calc.'!AT70),"",'In Process Calc.'!AT70)</f>
        <v/>
      </c>
      <c r="DE77" s="246" t="str">
        <f>IF(ISBLANK('In Process Calc.'!AU70),"",'In Process Calc.'!AU70)</f>
        <v/>
      </c>
      <c r="DF77" s="246" t="str">
        <f>IF(ISBLANK('In Process Calc.'!AV70),"",'In Process Calc.'!AV70)</f>
        <v/>
      </c>
      <c r="DG77" s="246" t="str">
        <f>IF(ISBLANK('In Process Calc.'!AW70),"",'In Process Calc.'!AW70)</f>
        <v/>
      </c>
      <c r="DH77" s="246" t="str">
        <f>IF(ISBLANK('In Process Calc.'!AX70),"",'In Process Calc.'!AX70)</f>
        <v/>
      </c>
      <c r="DI77" s="246" t="str">
        <f>IF(ISBLANK('In Process Calc.'!AY70),"",'In Process Calc.'!AY70)</f>
        <v/>
      </c>
      <c r="DJ77" s="246" t="str">
        <f>IF(ISBLANK('In Process Calc.'!AZ70),"",'In Process Calc.'!AZ70)</f>
        <v/>
      </c>
      <c r="DK77" s="246" t="str">
        <f>IF(ISBLANK('In Process Calc.'!BA70),"",'In Process Calc.'!BA70)</f>
        <v/>
      </c>
      <c r="DL77" s="246" t="str">
        <f>IF(ISBLANK('In Process Calc.'!BB70),"",'In Process Calc.'!BB70)</f>
        <v/>
      </c>
      <c r="DM77" s="246" t="str">
        <f>IF(ISBLANK('In Process Calc.'!BC70),"",'In Process Calc.'!BC70)</f>
        <v/>
      </c>
      <c r="DN77" s="246" t="str">
        <f>IF(ISBLANK('In Process Calc.'!BD70),"",'In Process Calc.'!BD70)</f>
        <v/>
      </c>
      <c r="DO77" s="246" t="str">
        <f>IF(ISBLANK('In Process Calc.'!BE70),"",'In Process Calc.'!BE70)</f>
        <v/>
      </c>
      <c r="DP77" s="246" t="str">
        <f>IF(ISBLANK('In Process Calc.'!BF70),"",'In Process Calc.'!BF70)</f>
        <v/>
      </c>
      <c r="DQ77" s="246" t="str">
        <f>IF(ISBLANK('In Process Calc.'!BG70),"",'In Process Calc.'!BG70)</f>
        <v/>
      </c>
      <c r="DR77" s="246" t="str">
        <f>IF(ISBLANK('In Process Calc.'!BH70),"",'In Process Calc.'!BH70)</f>
        <v/>
      </c>
      <c r="DS77" s="246" t="str">
        <f>IF(ISBLANK('In Process Calc.'!BI70),"",'In Process Calc.'!BI70)</f>
        <v/>
      </c>
      <c r="DT77" s="246" t="str">
        <f>IF(ISBLANK('In Process Calc.'!BJ70),"",'In Process Calc.'!BJ70)</f>
        <v/>
      </c>
      <c r="DU77" s="246" t="str">
        <f>IF(ISBLANK('In Process Calc.'!BK70),"",'In Process Calc.'!BK70)</f>
        <v/>
      </c>
      <c r="DV77" s="246" t="str">
        <f>IF(ISBLANK('In Process Calc.'!BL70),"",'In Process Calc.'!BL70)</f>
        <v/>
      </c>
      <c r="DW77" s="246" t="str">
        <f>IF(ISBLANK('In Process Calc.'!BM70),"",'In Process Calc.'!BM70)</f>
        <v/>
      </c>
      <c r="DX77" s="246" t="str">
        <f>IF(ISBLANK('In Process Calc.'!BN70),"",'In Process Calc.'!BN70)</f>
        <v/>
      </c>
      <c r="DY77" s="246" t="str">
        <f>IF(ISBLANK('In Process Calc.'!BO70),"",'In Process Calc.'!BO70)</f>
        <v/>
      </c>
      <c r="DZ77" s="246" t="str">
        <f>IF(ISBLANK('In Process Calc.'!BP70),"",'In Process Calc.'!BP70)</f>
        <v/>
      </c>
      <c r="EA77" s="246" t="str">
        <f>IF(ISBLANK('In Process Calc.'!BQ70),"",'In Process Calc.'!BQ70)</f>
        <v/>
      </c>
      <c r="EB77" s="246" t="str">
        <f>IF(ISBLANK('In Process Calc.'!BR70),"",'In Process Calc.'!BR70)</f>
        <v/>
      </c>
      <c r="EC77" s="246" t="str">
        <f>IF(ISBLANK('In Process Calc.'!BS70),"",'In Process Calc.'!BS70)</f>
        <v/>
      </c>
      <c r="ED77" s="246" t="str">
        <f>IF(ISBLANK('In Process Calc.'!BT70),"",'In Process Calc.'!BT70)</f>
        <v/>
      </c>
      <c r="EE77" s="246" t="str">
        <f>IF(ISBLANK('In Process Calc.'!BU70),"",'In Process Calc.'!BU70)</f>
        <v/>
      </c>
      <c r="EF77" s="246" t="str">
        <f>IF(ISBLANK('In Process Calc.'!BV70),"",'In Process Calc.'!BV70)</f>
        <v/>
      </c>
      <c r="EG77" s="246" t="str">
        <f>IF(ISBLANK('In Process Calc.'!BW70),"",'In Process Calc.'!BW70)</f>
        <v/>
      </c>
      <c r="EH77" s="246" t="str">
        <f>IF(ISBLANK('In Process Calc.'!BX70),"",'In Process Calc.'!BX70)</f>
        <v/>
      </c>
      <c r="EI77" s="246" t="str">
        <f>IF(ISBLANK('In Process Calc.'!BY70),"",'In Process Calc.'!BY70)</f>
        <v/>
      </c>
      <c r="EJ77" s="246" t="str">
        <f>IF(ISBLANK('In Process Calc.'!BZ70),"",'In Process Calc.'!BZ70)</f>
        <v/>
      </c>
      <c r="EK77" s="246" t="str">
        <f>IF(ISBLANK('Post Process Calc.'!A77),"",'Post Process Calc.'!A77)</f>
        <v/>
      </c>
      <c r="EL77" s="246" t="str">
        <f>IF(ISBLANK('Post Process Calc.'!B77),"",'Post Process Calc.'!B77)</f>
        <v/>
      </c>
      <c r="EM77" s="246" t="str">
        <f>IF(ISBLANK('Post Process Calc.'!C77),"",'Post Process Calc.'!C77)</f>
        <v/>
      </c>
      <c r="EN77" s="246" t="str">
        <f>IF(ISBLANK('Post Process Calc.'!D77),"",'Post Process Calc.'!D77)</f>
        <v/>
      </c>
      <c r="EO77" s="246" t="str">
        <f>IF(ISBLANK('Post Process Calc.'!E77),"",'Post Process Calc.'!E77)</f>
        <v/>
      </c>
      <c r="EP77" s="246" t="str">
        <f>IF(ISBLANK('Post Process Calc.'!F77),"",'Post Process Calc.'!F77)</f>
        <v/>
      </c>
      <c r="EQ77" s="246" t="str">
        <f>IF(ISBLANK('Post Process Calc.'!G77),"",'Post Process Calc.'!G77)</f>
        <v/>
      </c>
      <c r="ER77" s="246" t="str">
        <f>IF(ISBLANK('Post Process Calc.'!H77),"",'Post Process Calc.'!H77)</f>
        <v/>
      </c>
      <c r="ES77" s="246" t="str">
        <f>IF(ISBLANK('Post Process Calc.'!I77),"",'Post Process Calc.'!I77)</f>
        <v/>
      </c>
      <c r="ET77" s="246" t="str">
        <f>IF(ISBLANK('Post Process Calc.'!J77),"",'Post Process Calc.'!J77)</f>
        <v/>
      </c>
      <c r="EU77" s="246" t="str">
        <f>IF(ISBLANK('Post Process Calc.'!K77),"",'Post Process Calc.'!K77)</f>
        <v/>
      </c>
      <c r="EV77" s="246" t="str">
        <f>IF(ISBLANK('Post Process Calc.'!L77),"",'Post Process Calc.'!L77)</f>
        <v/>
      </c>
      <c r="EW77" s="246" t="str">
        <f>IF(ISBLANK('Post Process Calc.'!M77),"",'Post Process Calc.'!M77)</f>
        <v/>
      </c>
      <c r="EX77" s="246" t="str">
        <f>IF(ISBLANK('Post Process Calc.'!N77),"",'Post Process Calc.'!N77)</f>
        <v/>
      </c>
      <c r="EY77" s="246" t="str">
        <f>IF(ISBLANK('Post Process Calc.'!O77),"",'Post Process Calc.'!O77)</f>
        <v/>
      </c>
      <c r="EZ77" s="246" t="str">
        <f>IF(ISBLANK('Post Process Calc.'!P77),"",'Post Process Calc.'!P77)</f>
        <v/>
      </c>
      <c r="FA77" s="246" t="str">
        <f>IF(ISBLANK('Post Process Calc.'!Q77),"",'Post Process Calc.'!Q77)</f>
        <v/>
      </c>
      <c r="FB77" s="246" t="str">
        <f>IF(ISBLANK('Post Process Calc.'!R77),"",'Post Process Calc.'!R77)</f>
        <v/>
      </c>
      <c r="FC77" s="246" t="str">
        <f>IF(ISBLANK('Post Process Calc.'!S77),"",'Post Process Calc.'!S77)</f>
        <v/>
      </c>
      <c r="FD77" s="246" t="str">
        <f>IF(ISBLANK('Post Process Calc.'!T77),"",'Post Process Calc.'!T77)</f>
        <v/>
      </c>
      <c r="FE77" s="246" t="str">
        <f>IF(ISBLANK('Post Process Calc.'!U77),"",'Post Process Calc.'!U77)</f>
        <v/>
      </c>
      <c r="FF77" s="246" t="str">
        <f>IF(ISBLANK('Post Process Calc.'!V77),"",'Post Process Calc.'!V77)</f>
        <v/>
      </c>
      <c r="FG77" s="246" t="str">
        <f>IF(ISBLANK('Post Process Calc.'!W77),"",'Post Process Calc.'!W77)</f>
        <v/>
      </c>
      <c r="FH77" s="246" t="str">
        <f>IF(ISBLANK('Post Process Calc.'!X77),"",'Post Process Calc.'!X77)</f>
        <v/>
      </c>
      <c r="FI77" s="246" t="str">
        <f>IF(ISBLANK('Post Process Calc.'!Y77),"",'Post Process Calc.'!Y77)</f>
        <v/>
      </c>
      <c r="FJ77" s="246" t="str">
        <f>IF(ISBLANK('Post Process Calc.'!Z77),"",'Post Process Calc.'!Z77)</f>
        <v/>
      </c>
      <c r="FK77" s="246" t="str">
        <f>IF(ISBLANK('Post Process Calc.'!AA77),"",'Post Process Calc.'!AA77)</f>
        <v/>
      </c>
      <c r="FL77" s="246" t="str">
        <f>IF(ISBLANK('Post Process Calc.'!AB77),"",'Post Process Calc.'!AB77)</f>
        <v/>
      </c>
      <c r="FM77" s="246" t="str">
        <f>IF(ISBLANK('Post Process Calc.'!AC77),"",'Post Process Calc.'!AC77)</f>
        <v/>
      </c>
      <c r="FN77" s="246" t="str">
        <f>IF(ISBLANK('Post Process Calc.'!AD77),"",'Post Process Calc.'!AD77)</f>
        <v/>
      </c>
      <c r="FO77" s="246" t="str">
        <f>IF(ISBLANK('Post Process Calc.'!AE77),"",'Post Process Calc.'!AE77)</f>
        <v/>
      </c>
      <c r="FP77" s="246" t="str">
        <f>IF(ISBLANK('Post Process Calc.'!AF77),"",'Post Process Calc.'!AF77)</f>
        <v/>
      </c>
      <c r="FQ77" s="246" t="str">
        <f>IF(ISBLANK('Post Process Calc.'!AG77),"",'Post Process Calc.'!AG77)</f>
        <v/>
      </c>
      <c r="FR77" s="246" t="str">
        <f>IF(ISBLANK('Post Process Calc.'!AH77),"",'Post Process Calc.'!AH77)</f>
        <v/>
      </c>
      <c r="FS77" s="246" t="str">
        <f>IF(ISBLANK('Post Process Calc.'!AI77),"",'Post Process Calc.'!AI77)</f>
        <v/>
      </c>
    </row>
    <row r="78" spans="1:175" x14ac:dyDescent="0.15">
      <c r="A78" s="241" t="str">
        <f>IF('Measured Data'!B71&lt;&gt;0,'Measured Data'!$B$1,"")</f>
        <v/>
      </c>
      <c r="B78" s="241" t="str">
        <f>IF(ISBLANK('Measured Data'!A71),"",'Measured Data'!A71)</f>
        <v/>
      </c>
      <c r="C78" s="248" t="str">
        <f>IF(ISBLANK('Measured Data'!B71),"",'Measured Data'!B71)</f>
        <v/>
      </c>
      <c r="D78" s="249" t="str">
        <f>IF(ISBLANK('Measured Data'!C71),"",'Measured Data'!C71)</f>
        <v/>
      </c>
      <c r="E78" s="241" t="str">
        <f>IF(ISBLANK('Measured Data'!D71),"",'Measured Data'!D71)</f>
        <v/>
      </c>
      <c r="F78" s="241" t="str">
        <f>IF(ISBLANK('Measured Data'!E71),"",'Measured Data'!E71)</f>
        <v/>
      </c>
      <c r="G78" s="241" t="str">
        <f>IF(ISBLANK('Measured Data'!G71),"",'Measured Data'!G71)</f>
        <v/>
      </c>
      <c r="H78" s="241" t="str">
        <f>IF(ISBLANK('Measured Data'!H71),"",'Measured Data'!H71)</f>
        <v/>
      </c>
      <c r="I78" s="241" t="str">
        <f>IF(ISBLANK('Measured Data'!I71),"",'Measured Data'!I71)</f>
        <v/>
      </c>
      <c r="J78" s="241" t="str">
        <f>IF(ISBLANK('Measured Data'!J71),"",'Measured Data'!J71)</f>
        <v/>
      </c>
      <c r="K78" s="241" t="str">
        <f>IF(ISBLANK('Measured Data'!K71),"",'Measured Data'!K71)</f>
        <v/>
      </c>
      <c r="L78" s="241" t="str">
        <f>IF(ISBLANK('Measured Data'!L71),"",'Measured Data'!L71)</f>
        <v/>
      </c>
      <c r="M78" s="241" t="str">
        <f>IF(ISBLANK('Measured Data'!M71),"",'Measured Data'!M71)</f>
        <v/>
      </c>
      <c r="N78" s="241" t="str">
        <f>IF(ISBLANK('Measured Data'!N71),"",'Measured Data'!N71)</f>
        <v/>
      </c>
      <c r="O78" s="241" t="str">
        <f>IF(ISBLANK('Measured Data'!O71),"",'Measured Data'!O71)</f>
        <v/>
      </c>
      <c r="P78" s="241" t="str">
        <f>IF(ISBLANK('Measured Data'!P71),"",'Measured Data'!P71)</f>
        <v/>
      </c>
      <c r="Q78" s="241" t="str">
        <f>IF(ISBLANK('Measured Data'!Q71),"",'Measured Data'!Q71)</f>
        <v/>
      </c>
      <c r="R78" s="241" t="str">
        <f>IF(ISBLANK('Measured Data'!R71),"",'Measured Data'!R71)</f>
        <v/>
      </c>
      <c r="S78" s="241" t="str">
        <f>IF(ISBLANK('Measured Data'!S71),"",'Measured Data'!S71)</f>
        <v/>
      </c>
      <c r="T78" s="241" t="str">
        <f>IF(ISBLANK('Measured Data'!T71),"",'Measured Data'!T71)</f>
        <v/>
      </c>
      <c r="U78" s="241" t="str">
        <f>IF(ISBLANK('Measured Data'!U71),"",'Measured Data'!U71)</f>
        <v/>
      </c>
      <c r="V78" s="241" t="str">
        <f>IF(ISBLANK('Measured Data'!V71),"",'Measured Data'!V71)</f>
        <v/>
      </c>
      <c r="W78" s="241" t="str">
        <f>IF(ISBLANK('Measured Data'!W71),"",'Measured Data'!W71)</f>
        <v/>
      </c>
      <c r="X78" s="241" t="str">
        <f>IF(ISBLANK('Measured Data'!X71),"",'Measured Data'!X71)</f>
        <v/>
      </c>
      <c r="Y78" s="241" t="str">
        <f>IF(ISBLANK('Measured Data'!Y71),"",'Measured Data'!Y71)</f>
        <v/>
      </c>
      <c r="Z78" s="241" t="str">
        <f>IF(ISBLANK('Measured Data'!Z71),"",'Measured Data'!Z71)</f>
        <v/>
      </c>
      <c r="AA78" s="241" t="str">
        <f>IF(ISBLANK('Measured Data'!AA71),"",'Measured Data'!AA71)</f>
        <v/>
      </c>
      <c r="AB78" s="241" t="str">
        <f>IF(ISBLANK('Measured Data'!AB71),"",'Measured Data'!AB71)</f>
        <v/>
      </c>
      <c r="AC78" s="241" t="str">
        <f>IF(ISBLANK('Measured Data'!AC71),"",'Measured Data'!AC71)</f>
        <v/>
      </c>
      <c r="AD78" s="241" t="str">
        <f>IF(ISBLANK('Measured Data'!AD71),"",'Measured Data'!AD71)</f>
        <v/>
      </c>
      <c r="AE78" s="241" t="str">
        <f>IF(ISBLANK('Measured Data'!AE71),"",'Measured Data'!AE71)</f>
        <v/>
      </c>
      <c r="AF78" s="241" t="str">
        <f>IF(ISBLANK('Measured Data'!AF71),"",'Measured Data'!AF71)</f>
        <v/>
      </c>
      <c r="AG78" s="241" t="str">
        <f>IF(ISBLANK('Measured Data'!AG71),"",'Measured Data'!AG71)</f>
        <v/>
      </c>
      <c r="AH78" s="241" t="str">
        <f>IF(ISBLANK('Measured Data'!AH71),"",'Measured Data'!AH71)</f>
        <v/>
      </c>
      <c r="AI78" s="241" t="str">
        <f>IF(ISBLANK('Measured Data'!AI71),"",'Measured Data'!AI71)</f>
        <v/>
      </c>
      <c r="AJ78" s="241" t="str">
        <f>IF(ISBLANK('Measured Data'!AJ71),"",'Measured Data'!AJ71)</f>
        <v/>
      </c>
      <c r="AK78" s="241" t="str">
        <f>IF(ISBLANK('Measured Data'!AK71),"",'Measured Data'!AK71)</f>
        <v/>
      </c>
      <c r="AL78" s="241" t="str">
        <f>IF(ISBLANK('Measured Data'!AL71),"",'Measured Data'!AL71)</f>
        <v/>
      </c>
      <c r="AM78" s="241" t="str">
        <f>IF(ISBLANK('Measured Data'!AM71),"",'Measured Data'!AM71)</f>
        <v/>
      </c>
      <c r="AN78" s="241" t="str">
        <f>IF(ISBLANK('Measured Data'!AN71),"",'Measured Data'!AN71)</f>
        <v/>
      </c>
      <c r="AO78" s="241" t="str">
        <f>IF(ISBLANK('Measured Data'!AO71),"",'Measured Data'!AO71)</f>
        <v/>
      </c>
      <c r="AP78" s="241" t="str">
        <f>IF(ISBLANK('Measured Data'!AP71),"",'Measured Data'!AP71)</f>
        <v/>
      </c>
      <c r="AQ78" s="241" t="str">
        <f>IF(ISBLANK('Measured Data'!AQ71),"",'Measured Data'!AQ71)</f>
        <v/>
      </c>
      <c r="AR78" s="241" t="str">
        <f>IF(ISBLANK('Measured Data'!AR71),"",'Measured Data'!AR71)</f>
        <v/>
      </c>
      <c r="AS78" s="241" t="str">
        <f>IF(ISBLANK('Measured Data'!AS71),"",'Measured Data'!AS71)</f>
        <v/>
      </c>
      <c r="AT78" s="241" t="str">
        <f>IF(ISBLANK('Measured Data'!AT71),"",'Measured Data'!AT71)</f>
        <v/>
      </c>
      <c r="AU78" s="241" t="str">
        <f>IF(ISBLANK('Measured Data'!AU71),"",'Measured Data'!AU71)</f>
        <v/>
      </c>
      <c r="AV78" s="241" t="str">
        <f>IF(ISBLANK('Measured Data'!AV71),"",'Measured Data'!AV71)</f>
        <v/>
      </c>
      <c r="AW78" s="241" t="str">
        <f>IF(ISBLANK('Measured Data'!AW71),"",'Measured Data'!AW71)</f>
        <v/>
      </c>
      <c r="AX78" s="241" t="str">
        <f>IF(ISBLANK('Measured Data'!AX71),"",'Measured Data'!AX71)</f>
        <v/>
      </c>
      <c r="AY78" s="241" t="str">
        <f>IF(ISBLANK('Measured Data'!AY71),"",'Measured Data'!AY71)</f>
        <v/>
      </c>
      <c r="AZ78" s="241" t="str">
        <f>IF(ISBLANK('Measured Data'!AZ71),"",'Measured Data'!AZ71)</f>
        <v/>
      </c>
      <c r="BA78" s="241" t="str">
        <f>IF(ISBLANK('Measured Data'!BA71),"",'Measured Data'!BA71)</f>
        <v/>
      </c>
      <c r="BB78" s="241" t="str">
        <f>IF(ISBLANK('Measured Data'!BB71),"",'Measured Data'!BB71)</f>
        <v/>
      </c>
      <c r="BC78" s="241" t="str">
        <f>IF(ISBLANK('Measured Data'!BC71),"",'Measured Data'!BC71)</f>
        <v/>
      </c>
      <c r="BD78" s="241" t="str">
        <f>IF(ISBLANK('Measured Data'!BD71),"",'Measured Data'!BD71)</f>
        <v/>
      </c>
      <c r="BE78" s="241" t="str">
        <f>IF(ISBLANK('Measured Data'!BE71),"",'Measured Data'!BE71)</f>
        <v/>
      </c>
      <c r="BF78" s="241" t="str">
        <f>IF(ISBLANK('Measured Data'!BF71),"",'Measured Data'!BF71)</f>
        <v/>
      </c>
      <c r="BG78" s="241" t="str">
        <f>IF(ISBLANK('Measured Data'!BG71),"",'Measured Data'!BG71)</f>
        <v/>
      </c>
      <c r="BH78" s="241" t="str">
        <f>IF(ISBLANK('Measured Data'!BH71),"",'Measured Data'!BH71)</f>
        <v/>
      </c>
      <c r="BI78" s="241" t="str">
        <f>IF(ISBLANK('Measured Data'!BI71),"",'Measured Data'!BI71)</f>
        <v/>
      </c>
      <c r="BJ78" s="241" t="str">
        <f>IF(ISBLANK('Measured Data'!BJ71),"",'Measured Data'!BJ71)</f>
        <v/>
      </c>
      <c r="BK78" s="241" t="str">
        <f>IF(ISBLANK('Measured Data'!BK71),"",'Measured Data'!BK71)</f>
        <v/>
      </c>
      <c r="BL78" s="241" t="str">
        <f>IF(ISBLANK('Measured Data'!BL71),"",'Measured Data'!BL71)</f>
        <v/>
      </c>
      <c r="BM78" s="241" t="str">
        <f>IF(ISBLANK('Measured Data'!BM71),"",'Measured Data'!BM71)</f>
        <v/>
      </c>
      <c r="BN78" s="241" t="str">
        <f>IF(ISBLANK('In Process Calc.'!B71),"",ROUND('In Process Calc.'!B71,2))</f>
        <v/>
      </c>
      <c r="BO78" s="241" t="str">
        <f>IF(ISBLANK('In Process Calc.'!C71),"",ROUND('In Process Calc.'!C71,2))</f>
        <v/>
      </c>
      <c r="BP78" s="241" t="str">
        <f>IF(ISBLANK('In Process Calc.'!D71),"",'In Process Calc.'!D71)</f>
        <v/>
      </c>
      <c r="BQ78" s="241" t="str">
        <f>IF(ISBLANK('In Process Calc.'!E71),"",'In Process Calc.'!E71)</f>
        <v/>
      </c>
      <c r="BR78" s="241" t="str">
        <f>IF(ISBLANK('In Process Calc.'!G71),"",'In Process Calc.'!G71)</f>
        <v/>
      </c>
      <c r="BS78" s="241" t="str">
        <f>IF(ISBLANK('In Process Calc.'!I71),"",'In Process Calc.'!I71)</f>
        <v/>
      </c>
      <c r="BT78" s="241" t="str">
        <f>IF(ISBLANK('In Process Calc.'!J71),"",'In Process Calc.'!J71)</f>
        <v/>
      </c>
      <c r="BU78" s="241" t="str">
        <f>IF(ISBLANK('In Process Calc.'!K71),"",'In Process Calc.'!K71)</f>
        <v/>
      </c>
      <c r="BV78" s="246" t="str">
        <f>IF(ISBLANK('In Process Calc.'!L71),"",'In Process Calc.'!L71)</f>
        <v/>
      </c>
      <c r="BW78" s="246" t="str">
        <f>IF(ISBLANK('In Process Calc.'!M71),"",'In Process Calc.'!M71)</f>
        <v/>
      </c>
      <c r="BX78" s="246" t="str">
        <f>IF(ISBLANK('In Process Calc.'!N71),"",'In Process Calc.'!N71)</f>
        <v/>
      </c>
      <c r="BY78" s="246" t="str">
        <f>IF(ISBLANK('In Process Calc.'!O71),"",'In Process Calc.'!O71)</f>
        <v/>
      </c>
      <c r="BZ78" s="246" t="str">
        <f>IF(ISBLANK('In Process Calc.'!P71),"",'In Process Calc.'!P71)</f>
        <v/>
      </c>
      <c r="CA78" s="246" t="str">
        <f>IF(ISBLANK('In Process Calc.'!Q71),"",'In Process Calc.'!Q71)</f>
        <v/>
      </c>
      <c r="CB78" s="246" t="str">
        <f>IF(ISBLANK('In Process Calc.'!R71),"",'In Process Calc.'!R71)</f>
        <v/>
      </c>
      <c r="CC78" s="246" t="str">
        <f>IF(ISBLANK('In Process Calc.'!S71),"",'In Process Calc.'!S71)</f>
        <v/>
      </c>
      <c r="CD78" s="246" t="str">
        <f>IF(ISBLANK('In Process Calc.'!T71),"",'In Process Calc.'!T71)</f>
        <v/>
      </c>
      <c r="CE78" s="246" t="str">
        <f>IF(ISBLANK('In Process Calc.'!U71),"",'In Process Calc.'!U71)</f>
        <v/>
      </c>
      <c r="CF78" s="246" t="str">
        <f>IF(ISBLANK('In Process Calc.'!V71),"",'In Process Calc.'!V71)</f>
        <v/>
      </c>
      <c r="CG78" s="246" t="str">
        <f>IF(ISBLANK('In Process Calc.'!W71),"",'In Process Calc.'!W71)</f>
        <v/>
      </c>
      <c r="CH78" s="246" t="str">
        <f>IF(ISBLANK('In Process Calc.'!X71),"",'In Process Calc.'!X71)</f>
        <v/>
      </c>
      <c r="CI78" s="246" t="str">
        <f>IF(ISBLANK('In Process Calc.'!Y71),"",'In Process Calc.'!Y71)</f>
        <v/>
      </c>
      <c r="CJ78" s="246" t="str">
        <f>IF(ISBLANK('In Process Calc.'!Z71),"",'In Process Calc.'!Z71)</f>
        <v/>
      </c>
      <c r="CK78" s="246" t="str">
        <f>IF(ISBLANK('In Process Calc.'!AA71),"",'In Process Calc.'!AA71)</f>
        <v/>
      </c>
      <c r="CL78" s="246" t="str">
        <f>IF(ISBLANK('In Process Calc.'!AB71),"",'In Process Calc.'!AB71)</f>
        <v/>
      </c>
      <c r="CM78" s="246" t="str">
        <f>IF(ISBLANK('In Process Calc.'!AC71),"",'In Process Calc.'!AC71)</f>
        <v/>
      </c>
      <c r="CN78" s="246" t="str">
        <f>IF(ISBLANK('In Process Calc.'!AD71),"",'In Process Calc.'!AD71)</f>
        <v/>
      </c>
      <c r="CO78" s="246" t="str">
        <f>IF(ISBLANK('In Process Calc.'!AE71),"",'In Process Calc.'!AE71)</f>
        <v/>
      </c>
      <c r="CP78" s="246" t="str">
        <f>IF(ISBLANK('In Process Calc.'!AF71),"",'In Process Calc.'!AF71)</f>
        <v/>
      </c>
      <c r="CQ78" s="246" t="str">
        <f>IF(ISBLANK('In Process Calc.'!AG71),"",'In Process Calc.'!AG71)</f>
        <v/>
      </c>
      <c r="CR78" s="246" t="str">
        <f>IF(ISBLANK('In Process Calc.'!AH71),"",'In Process Calc.'!AH71)</f>
        <v/>
      </c>
      <c r="CS78" s="246" t="str">
        <f>IF(ISBLANK('In Process Calc.'!AI71),"",'In Process Calc.'!AI71)</f>
        <v/>
      </c>
      <c r="CT78" s="246" t="str">
        <f>IF(ISBLANK('In Process Calc.'!AJ71),"",'In Process Calc.'!AJ71)</f>
        <v/>
      </c>
      <c r="CU78" s="246" t="str">
        <f>IF(ISBLANK('In Process Calc.'!AK71),"",'In Process Calc.'!AK71)</f>
        <v/>
      </c>
      <c r="CV78" s="246" t="str">
        <f>IF(ISBLANK('In Process Calc.'!AL71),"",'In Process Calc.'!AL71)</f>
        <v/>
      </c>
      <c r="CW78" s="246" t="str">
        <f>IF(ISBLANK('In Process Calc.'!AM71),"",'In Process Calc.'!AM71)</f>
        <v/>
      </c>
      <c r="CX78" s="246" t="str">
        <f>IF(ISBLANK('In Process Calc.'!AN71),"",'In Process Calc.'!AN71)</f>
        <v/>
      </c>
      <c r="CY78" s="246" t="str">
        <f>IF(ISBLANK('In Process Calc.'!AO71),"",'In Process Calc.'!AO71)</f>
        <v/>
      </c>
      <c r="CZ78" s="246" t="str">
        <f>IF(ISBLANK('In Process Calc.'!AP71),"",'In Process Calc.'!AP71)</f>
        <v/>
      </c>
      <c r="DA78" s="246" t="str">
        <f>IF(ISBLANK('In Process Calc.'!AQ71),"",'In Process Calc.'!AQ71)</f>
        <v/>
      </c>
      <c r="DB78" s="246" t="str">
        <f>IF(ISBLANK('In Process Calc.'!AR71),"",'In Process Calc.'!AR71)</f>
        <v/>
      </c>
      <c r="DC78" s="246" t="str">
        <f>IF(ISBLANK('In Process Calc.'!AS71),"",'In Process Calc.'!AS71)</f>
        <v/>
      </c>
      <c r="DD78" s="246" t="str">
        <f>IF(ISBLANK('In Process Calc.'!AT71),"",'In Process Calc.'!AT71)</f>
        <v/>
      </c>
      <c r="DE78" s="246" t="str">
        <f>IF(ISBLANK('In Process Calc.'!AU71),"",'In Process Calc.'!AU71)</f>
        <v/>
      </c>
      <c r="DF78" s="246" t="str">
        <f>IF(ISBLANK('In Process Calc.'!AV71),"",'In Process Calc.'!AV71)</f>
        <v/>
      </c>
      <c r="DG78" s="246" t="str">
        <f>IF(ISBLANK('In Process Calc.'!AW71),"",'In Process Calc.'!AW71)</f>
        <v/>
      </c>
      <c r="DH78" s="246" t="str">
        <f>IF(ISBLANK('In Process Calc.'!AX71),"",'In Process Calc.'!AX71)</f>
        <v/>
      </c>
      <c r="DI78" s="246" t="str">
        <f>IF(ISBLANK('In Process Calc.'!AY71),"",'In Process Calc.'!AY71)</f>
        <v/>
      </c>
      <c r="DJ78" s="246" t="str">
        <f>IF(ISBLANK('In Process Calc.'!AZ71),"",'In Process Calc.'!AZ71)</f>
        <v/>
      </c>
      <c r="DK78" s="246" t="str">
        <f>IF(ISBLANK('In Process Calc.'!BA71),"",'In Process Calc.'!BA71)</f>
        <v/>
      </c>
      <c r="DL78" s="246" t="str">
        <f>IF(ISBLANK('In Process Calc.'!BB71),"",'In Process Calc.'!BB71)</f>
        <v/>
      </c>
      <c r="DM78" s="246" t="str">
        <f>IF(ISBLANK('In Process Calc.'!BC71),"",'In Process Calc.'!BC71)</f>
        <v/>
      </c>
      <c r="DN78" s="246" t="str">
        <f>IF(ISBLANK('In Process Calc.'!BD71),"",'In Process Calc.'!BD71)</f>
        <v/>
      </c>
      <c r="DO78" s="246" t="str">
        <f>IF(ISBLANK('In Process Calc.'!BE71),"",'In Process Calc.'!BE71)</f>
        <v/>
      </c>
      <c r="DP78" s="246" t="str">
        <f>IF(ISBLANK('In Process Calc.'!BF71),"",'In Process Calc.'!BF71)</f>
        <v/>
      </c>
      <c r="DQ78" s="246" t="str">
        <f>IF(ISBLANK('In Process Calc.'!BG71),"",'In Process Calc.'!BG71)</f>
        <v/>
      </c>
      <c r="DR78" s="246" t="str">
        <f>IF(ISBLANK('In Process Calc.'!BH71),"",'In Process Calc.'!BH71)</f>
        <v/>
      </c>
      <c r="DS78" s="246" t="str">
        <f>IF(ISBLANK('In Process Calc.'!BI71),"",'In Process Calc.'!BI71)</f>
        <v/>
      </c>
      <c r="DT78" s="246" t="str">
        <f>IF(ISBLANK('In Process Calc.'!BJ71),"",'In Process Calc.'!BJ71)</f>
        <v/>
      </c>
      <c r="DU78" s="246" t="str">
        <f>IF(ISBLANK('In Process Calc.'!BK71),"",'In Process Calc.'!BK71)</f>
        <v/>
      </c>
      <c r="DV78" s="246" t="str">
        <f>IF(ISBLANK('In Process Calc.'!BL71),"",'In Process Calc.'!BL71)</f>
        <v/>
      </c>
      <c r="DW78" s="246" t="str">
        <f>IF(ISBLANK('In Process Calc.'!BM71),"",'In Process Calc.'!BM71)</f>
        <v/>
      </c>
      <c r="DX78" s="246" t="str">
        <f>IF(ISBLANK('In Process Calc.'!BN71),"",'In Process Calc.'!BN71)</f>
        <v/>
      </c>
      <c r="DY78" s="246" t="str">
        <f>IF(ISBLANK('In Process Calc.'!BO71),"",'In Process Calc.'!BO71)</f>
        <v/>
      </c>
      <c r="DZ78" s="246" t="str">
        <f>IF(ISBLANK('In Process Calc.'!BP71),"",'In Process Calc.'!BP71)</f>
        <v/>
      </c>
      <c r="EA78" s="246" t="str">
        <f>IF(ISBLANK('In Process Calc.'!BQ71),"",'In Process Calc.'!BQ71)</f>
        <v/>
      </c>
      <c r="EB78" s="246" t="str">
        <f>IF(ISBLANK('In Process Calc.'!BR71),"",'In Process Calc.'!BR71)</f>
        <v/>
      </c>
      <c r="EC78" s="246" t="str">
        <f>IF(ISBLANK('In Process Calc.'!BS71),"",'In Process Calc.'!BS71)</f>
        <v/>
      </c>
      <c r="ED78" s="246" t="str">
        <f>IF(ISBLANK('In Process Calc.'!BT71),"",'In Process Calc.'!BT71)</f>
        <v/>
      </c>
      <c r="EE78" s="246" t="str">
        <f>IF(ISBLANK('In Process Calc.'!BU71),"",'In Process Calc.'!BU71)</f>
        <v/>
      </c>
      <c r="EF78" s="246" t="str">
        <f>IF(ISBLANK('In Process Calc.'!BV71),"",'In Process Calc.'!BV71)</f>
        <v/>
      </c>
      <c r="EG78" s="246" t="str">
        <f>IF(ISBLANK('In Process Calc.'!BW71),"",'In Process Calc.'!BW71)</f>
        <v/>
      </c>
      <c r="EH78" s="246" t="str">
        <f>IF(ISBLANK('In Process Calc.'!BX71),"",'In Process Calc.'!BX71)</f>
        <v/>
      </c>
      <c r="EI78" s="246" t="str">
        <f>IF(ISBLANK('In Process Calc.'!BY71),"",'In Process Calc.'!BY71)</f>
        <v/>
      </c>
      <c r="EJ78" s="246" t="str">
        <f>IF(ISBLANK('In Process Calc.'!BZ71),"",'In Process Calc.'!BZ71)</f>
        <v/>
      </c>
      <c r="EK78" s="246" t="str">
        <f>IF(ISBLANK('Post Process Calc.'!A78),"",'Post Process Calc.'!A78)</f>
        <v/>
      </c>
      <c r="EL78" s="246" t="str">
        <f>IF(ISBLANK('Post Process Calc.'!B78),"",'Post Process Calc.'!B78)</f>
        <v/>
      </c>
      <c r="EM78" s="246" t="str">
        <f>IF(ISBLANK('Post Process Calc.'!C78),"",'Post Process Calc.'!C78)</f>
        <v/>
      </c>
      <c r="EN78" s="246" t="str">
        <f>IF(ISBLANK('Post Process Calc.'!D78),"",'Post Process Calc.'!D78)</f>
        <v/>
      </c>
      <c r="EO78" s="246" t="str">
        <f>IF(ISBLANK('Post Process Calc.'!E78),"",'Post Process Calc.'!E78)</f>
        <v/>
      </c>
      <c r="EP78" s="246" t="str">
        <f>IF(ISBLANK('Post Process Calc.'!F78),"",'Post Process Calc.'!F78)</f>
        <v/>
      </c>
      <c r="EQ78" s="246" t="str">
        <f>IF(ISBLANK('Post Process Calc.'!G78),"",'Post Process Calc.'!G78)</f>
        <v/>
      </c>
      <c r="ER78" s="246" t="str">
        <f>IF(ISBLANK('Post Process Calc.'!H78),"",'Post Process Calc.'!H78)</f>
        <v/>
      </c>
      <c r="ES78" s="246" t="str">
        <f>IF(ISBLANK('Post Process Calc.'!I78),"",'Post Process Calc.'!I78)</f>
        <v/>
      </c>
      <c r="ET78" s="246" t="str">
        <f>IF(ISBLANK('Post Process Calc.'!J78),"",'Post Process Calc.'!J78)</f>
        <v/>
      </c>
      <c r="EU78" s="246" t="str">
        <f>IF(ISBLANK('Post Process Calc.'!K78),"",'Post Process Calc.'!K78)</f>
        <v/>
      </c>
      <c r="EV78" s="246" t="str">
        <f>IF(ISBLANK('Post Process Calc.'!L78),"",'Post Process Calc.'!L78)</f>
        <v/>
      </c>
      <c r="EW78" s="246" t="str">
        <f>IF(ISBLANK('Post Process Calc.'!M78),"",'Post Process Calc.'!M78)</f>
        <v/>
      </c>
      <c r="EX78" s="246" t="str">
        <f>IF(ISBLANK('Post Process Calc.'!N78),"",'Post Process Calc.'!N78)</f>
        <v/>
      </c>
      <c r="EY78" s="246" t="str">
        <f>IF(ISBLANK('Post Process Calc.'!O78),"",'Post Process Calc.'!O78)</f>
        <v/>
      </c>
      <c r="EZ78" s="246" t="str">
        <f>IF(ISBLANK('Post Process Calc.'!P78),"",'Post Process Calc.'!P78)</f>
        <v/>
      </c>
      <c r="FA78" s="246" t="str">
        <f>IF(ISBLANK('Post Process Calc.'!Q78),"",'Post Process Calc.'!Q78)</f>
        <v/>
      </c>
      <c r="FB78" s="246" t="str">
        <f>IF(ISBLANK('Post Process Calc.'!R78),"",'Post Process Calc.'!R78)</f>
        <v/>
      </c>
      <c r="FC78" s="246" t="str">
        <f>IF(ISBLANK('Post Process Calc.'!S78),"",'Post Process Calc.'!S78)</f>
        <v/>
      </c>
      <c r="FD78" s="246" t="str">
        <f>IF(ISBLANK('Post Process Calc.'!T78),"",'Post Process Calc.'!T78)</f>
        <v/>
      </c>
      <c r="FE78" s="246" t="str">
        <f>IF(ISBLANK('Post Process Calc.'!U78),"",'Post Process Calc.'!U78)</f>
        <v/>
      </c>
      <c r="FF78" s="246" t="str">
        <f>IF(ISBLANK('Post Process Calc.'!V78),"",'Post Process Calc.'!V78)</f>
        <v/>
      </c>
      <c r="FG78" s="246" t="str">
        <f>IF(ISBLANK('Post Process Calc.'!W78),"",'Post Process Calc.'!W78)</f>
        <v/>
      </c>
      <c r="FH78" s="246" t="str">
        <f>IF(ISBLANK('Post Process Calc.'!X78),"",'Post Process Calc.'!X78)</f>
        <v/>
      </c>
      <c r="FI78" s="246" t="str">
        <f>IF(ISBLANK('Post Process Calc.'!Y78),"",'Post Process Calc.'!Y78)</f>
        <v/>
      </c>
      <c r="FJ78" s="246" t="str">
        <f>IF(ISBLANK('Post Process Calc.'!Z78),"",'Post Process Calc.'!Z78)</f>
        <v/>
      </c>
      <c r="FK78" s="246" t="str">
        <f>IF(ISBLANK('Post Process Calc.'!AA78),"",'Post Process Calc.'!AA78)</f>
        <v/>
      </c>
      <c r="FL78" s="246" t="str">
        <f>IF(ISBLANK('Post Process Calc.'!AB78),"",'Post Process Calc.'!AB78)</f>
        <v/>
      </c>
      <c r="FM78" s="246" t="str">
        <f>IF(ISBLANK('Post Process Calc.'!AC78),"",'Post Process Calc.'!AC78)</f>
        <v/>
      </c>
      <c r="FN78" s="246" t="str">
        <f>IF(ISBLANK('Post Process Calc.'!AD78),"",'Post Process Calc.'!AD78)</f>
        <v/>
      </c>
      <c r="FO78" s="246" t="str">
        <f>IF(ISBLANK('Post Process Calc.'!AE78),"",'Post Process Calc.'!AE78)</f>
        <v/>
      </c>
      <c r="FP78" s="246" t="str">
        <f>IF(ISBLANK('Post Process Calc.'!AF78),"",'Post Process Calc.'!AF78)</f>
        <v/>
      </c>
      <c r="FQ78" s="246" t="str">
        <f>IF(ISBLANK('Post Process Calc.'!AG78),"",'Post Process Calc.'!AG78)</f>
        <v/>
      </c>
      <c r="FR78" s="246" t="str">
        <f>IF(ISBLANK('Post Process Calc.'!AH78),"",'Post Process Calc.'!AH78)</f>
        <v/>
      </c>
      <c r="FS78" s="246" t="str">
        <f>IF(ISBLANK('Post Process Calc.'!AI78),"",'Post Process Calc.'!AI78)</f>
        <v/>
      </c>
    </row>
    <row r="79" spans="1:175" x14ac:dyDescent="0.15">
      <c r="A79" s="241" t="str">
        <f>IF('Measured Data'!B72&lt;&gt;0,'Measured Data'!$B$1,"")</f>
        <v/>
      </c>
      <c r="B79" s="241" t="str">
        <f>IF(ISBLANK('Measured Data'!A72),"",'Measured Data'!A72)</f>
        <v/>
      </c>
      <c r="C79" s="248" t="str">
        <f>IF(ISBLANK('Measured Data'!B72),"",'Measured Data'!B72)</f>
        <v/>
      </c>
      <c r="D79" s="249" t="str">
        <f>IF(ISBLANK('Measured Data'!C72),"",'Measured Data'!C72)</f>
        <v/>
      </c>
      <c r="E79" s="241" t="str">
        <f>IF(ISBLANK('Measured Data'!D72),"",'Measured Data'!D72)</f>
        <v/>
      </c>
      <c r="F79" s="241" t="str">
        <f>IF(ISBLANK('Measured Data'!E72),"",'Measured Data'!E72)</f>
        <v/>
      </c>
      <c r="G79" s="241" t="str">
        <f>IF(ISBLANK('Measured Data'!G72),"",'Measured Data'!G72)</f>
        <v/>
      </c>
      <c r="H79" s="241" t="str">
        <f>IF(ISBLANK('Measured Data'!H72),"",'Measured Data'!H72)</f>
        <v/>
      </c>
      <c r="I79" s="241" t="str">
        <f>IF(ISBLANK('Measured Data'!I72),"",'Measured Data'!I72)</f>
        <v/>
      </c>
      <c r="J79" s="241" t="str">
        <f>IF(ISBLANK('Measured Data'!J72),"",'Measured Data'!J72)</f>
        <v/>
      </c>
      <c r="K79" s="241" t="str">
        <f>IF(ISBLANK('Measured Data'!K72),"",'Measured Data'!K72)</f>
        <v/>
      </c>
      <c r="L79" s="241" t="str">
        <f>IF(ISBLANK('Measured Data'!L72),"",'Measured Data'!L72)</f>
        <v/>
      </c>
      <c r="M79" s="241" t="str">
        <f>IF(ISBLANK('Measured Data'!M72),"",'Measured Data'!M72)</f>
        <v/>
      </c>
      <c r="N79" s="241" t="str">
        <f>IF(ISBLANK('Measured Data'!N72),"",'Measured Data'!N72)</f>
        <v/>
      </c>
      <c r="O79" s="241" t="str">
        <f>IF(ISBLANK('Measured Data'!O72),"",'Measured Data'!O72)</f>
        <v/>
      </c>
      <c r="P79" s="241" t="str">
        <f>IF(ISBLANK('Measured Data'!P72),"",'Measured Data'!P72)</f>
        <v/>
      </c>
      <c r="Q79" s="241" t="str">
        <f>IF(ISBLANK('Measured Data'!Q72),"",'Measured Data'!Q72)</f>
        <v/>
      </c>
      <c r="R79" s="241" t="str">
        <f>IF(ISBLANK('Measured Data'!R72),"",'Measured Data'!R72)</f>
        <v/>
      </c>
      <c r="S79" s="241" t="str">
        <f>IF(ISBLANK('Measured Data'!S72),"",'Measured Data'!S72)</f>
        <v/>
      </c>
      <c r="T79" s="241" t="str">
        <f>IF(ISBLANK('Measured Data'!T72),"",'Measured Data'!T72)</f>
        <v/>
      </c>
      <c r="U79" s="241" t="str">
        <f>IF(ISBLANK('Measured Data'!U72),"",'Measured Data'!U72)</f>
        <v/>
      </c>
      <c r="V79" s="241" t="str">
        <f>IF(ISBLANK('Measured Data'!V72),"",'Measured Data'!V72)</f>
        <v/>
      </c>
      <c r="W79" s="241" t="str">
        <f>IF(ISBLANK('Measured Data'!W72),"",'Measured Data'!W72)</f>
        <v/>
      </c>
      <c r="X79" s="241" t="str">
        <f>IF(ISBLANK('Measured Data'!X72),"",'Measured Data'!X72)</f>
        <v/>
      </c>
      <c r="Y79" s="241" t="str">
        <f>IF(ISBLANK('Measured Data'!Y72),"",'Measured Data'!Y72)</f>
        <v/>
      </c>
      <c r="Z79" s="241" t="str">
        <f>IF(ISBLANK('Measured Data'!Z72),"",'Measured Data'!Z72)</f>
        <v/>
      </c>
      <c r="AA79" s="241" t="str">
        <f>IF(ISBLANK('Measured Data'!AA72),"",'Measured Data'!AA72)</f>
        <v/>
      </c>
      <c r="AB79" s="241" t="str">
        <f>IF(ISBLANK('Measured Data'!AB72),"",'Measured Data'!AB72)</f>
        <v/>
      </c>
      <c r="AC79" s="241" t="str">
        <f>IF(ISBLANK('Measured Data'!AC72),"",'Measured Data'!AC72)</f>
        <v/>
      </c>
      <c r="AD79" s="241" t="str">
        <f>IF(ISBLANK('Measured Data'!AD72),"",'Measured Data'!AD72)</f>
        <v/>
      </c>
      <c r="AE79" s="241" t="str">
        <f>IF(ISBLANK('Measured Data'!AE72),"",'Measured Data'!AE72)</f>
        <v/>
      </c>
      <c r="AF79" s="241" t="str">
        <f>IF(ISBLANK('Measured Data'!AF72),"",'Measured Data'!AF72)</f>
        <v/>
      </c>
      <c r="AG79" s="241" t="str">
        <f>IF(ISBLANK('Measured Data'!AG72),"",'Measured Data'!AG72)</f>
        <v/>
      </c>
      <c r="AH79" s="241" t="str">
        <f>IF(ISBLANK('Measured Data'!AH72),"",'Measured Data'!AH72)</f>
        <v/>
      </c>
      <c r="AI79" s="241" t="str">
        <f>IF(ISBLANK('Measured Data'!AI72),"",'Measured Data'!AI72)</f>
        <v/>
      </c>
      <c r="AJ79" s="241" t="str">
        <f>IF(ISBLANK('Measured Data'!AJ72),"",'Measured Data'!AJ72)</f>
        <v/>
      </c>
      <c r="AK79" s="241" t="str">
        <f>IF(ISBLANK('Measured Data'!AK72),"",'Measured Data'!AK72)</f>
        <v/>
      </c>
      <c r="AL79" s="241" t="str">
        <f>IF(ISBLANK('Measured Data'!AL72),"",'Measured Data'!AL72)</f>
        <v/>
      </c>
      <c r="AM79" s="241" t="str">
        <f>IF(ISBLANK('Measured Data'!AM72),"",'Measured Data'!AM72)</f>
        <v/>
      </c>
      <c r="AN79" s="241" t="str">
        <f>IF(ISBLANK('Measured Data'!AN72),"",'Measured Data'!AN72)</f>
        <v/>
      </c>
      <c r="AO79" s="241" t="str">
        <f>IF(ISBLANK('Measured Data'!AO72),"",'Measured Data'!AO72)</f>
        <v/>
      </c>
      <c r="AP79" s="241" t="str">
        <f>IF(ISBLANK('Measured Data'!AP72),"",'Measured Data'!AP72)</f>
        <v/>
      </c>
      <c r="AQ79" s="241" t="str">
        <f>IF(ISBLANK('Measured Data'!AQ72),"",'Measured Data'!AQ72)</f>
        <v/>
      </c>
      <c r="AR79" s="241" t="str">
        <f>IF(ISBLANK('Measured Data'!AR72),"",'Measured Data'!AR72)</f>
        <v/>
      </c>
      <c r="AS79" s="241" t="str">
        <f>IF(ISBLANK('Measured Data'!AS72),"",'Measured Data'!AS72)</f>
        <v/>
      </c>
      <c r="AT79" s="241" t="str">
        <f>IF(ISBLANK('Measured Data'!AT72),"",'Measured Data'!AT72)</f>
        <v/>
      </c>
      <c r="AU79" s="241" t="str">
        <f>IF(ISBLANK('Measured Data'!AU72),"",'Measured Data'!AU72)</f>
        <v/>
      </c>
      <c r="AV79" s="241" t="str">
        <f>IF(ISBLANK('Measured Data'!AV72),"",'Measured Data'!AV72)</f>
        <v/>
      </c>
      <c r="AW79" s="241" t="str">
        <f>IF(ISBLANK('Measured Data'!AW72),"",'Measured Data'!AW72)</f>
        <v/>
      </c>
      <c r="AX79" s="241" t="str">
        <f>IF(ISBLANK('Measured Data'!AX72),"",'Measured Data'!AX72)</f>
        <v/>
      </c>
      <c r="AY79" s="241" t="str">
        <f>IF(ISBLANK('Measured Data'!AY72),"",'Measured Data'!AY72)</f>
        <v/>
      </c>
      <c r="AZ79" s="241" t="str">
        <f>IF(ISBLANK('Measured Data'!AZ72),"",'Measured Data'!AZ72)</f>
        <v/>
      </c>
      <c r="BA79" s="241" t="str">
        <f>IF(ISBLANK('Measured Data'!BA72),"",'Measured Data'!BA72)</f>
        <v/>
      </c>
      <c r="BB79" s="241" t="str">
        <f>IF(ISBLANK('Measured Data'!BB72),"",'Measured Data'!BB72)</f>
        <v/>
      </c>
      <c r="BC79" s="241" t="str">
        <f>IF(ISBLANK('Measured Data'!BC72),"",'Measured Data'!BC72)</f>
        <v/>
      </c>
      <c r="BD79" s="241" t="str">
        <f>IF(ISBLANK('Measured Data'!BD72),"",'Measured Data'!BD72)</f>
        <v/>
      </c>
      <c r="BE79" s="241" t="str">
        <f>IF(ISBLANK('Measured Data'!BE72),"",'Measured Data'!BE72)</f>
        <v/>
      </c>
      <c r="BF79" s="241" t="str">
        <f>IF(ISBLANK('Measured Data'!BF72),"",'Measured Data'!BF72)</f>
        <v/>
      </c>
      <c r="BG79" s="241" t="str">
        <f>IF(ISBLANK('Measured Data'!BG72),"",'Measured Data'!BG72)</f>
        <v/>
      </c>
      <c r="BH79" s="241" t="str">
        <f>IF(ISBLANK('Measured Data'!BH72),"",'Measured Data'!BH72)</f>
        <v/>
      </c>
      <c r="BI79" s="241" t="str">
        <f>IF(ISBLANK('Measured Data'!BI72),"",'Measured Data'!BI72)</f>
        <v/>
      </c>
      <c r="BJ79" s="241" t="str">
        <f>IF(ISBLANK('Measured Data'!BJ72),"",'Measured Data'!BJ72)</f>
        <v/>
      </c>
      <c r="BK79" s="241" t="str">
        <f>IF(ISBLANK('Measured Data'!BK72),"",'Measured Data'!BK72)</f>
        <v/>
      </c>
      <c r="BL79" s="241" t="str">
        <f>IF(ISBLANK('Measured Data'!BL72),"",'Measured Data'!BL72)</f>
        <v/>
      </c>
      <c r="BM79" s="241" t="str">
        <f>IF(ISBLANK('Measured Data'!BM72),"",'Measured Data'!BM72)</f>
        <v/>
      </c>
      <c r="BN79" s="241" t="str">
        <f>IF(ISBLANK('In Process Calc.'!B72),"",ROUND('In Process Calc.'!B72,2))</f>
        <v/>
      </c>
      <c r="BO79" s="241" t="str">
        <f>IF(ISBLANK('In Process Calc.'!C72),"",ROUND('In Process Calc.'!C72,2))</f>
        <v/>
      </c>
      <c r="BP79" s="241" t="str">
        <f>IF(ISBLANK('In Process Calc.'!D72),"",'In Process Calc.'!D72)</f>
        <v/>
      </c>
      <c r="BQ79" s="241" t="str">
        <f>IF(ISBLANK('In Process Calc.'!E72),"",'In Process Calc.'!E72)</f>
        <v/>
      </c>
      <c r="BR79" s="241" t="str">
        <f>IF(ISBLANK('In Process Calc.'!G72),"",'In Process Calc.'!G72)</f>
        <v/>
      </c>
      <c r="BS79" s="241" t="str">
        <f>IF(ISBLANK('In Process Calc.'!I72),"",'In Process Calc.'!I72)</f>
        <v/>
      </c>
      <c r="BT79" s="241" t="str">
        <f>IF(ISBLANK('In Process Calc.'!J72),"",'In Process Calc.'!J72)</f>
        <v/>
      </c>
      <c r="BU79" s="241" t="str">
        <f>IF(ISBLANK('In Process Calc.'!K72),"",'In Process Calc.'!K72)</f>
        <v/>
      </c>
      <c r="BV79" s="246" t="str">
        <f>IF(ISBLANK('In Process Calc.'!L72),"",'In Process Calc.'!L72)</f>
        <v/>
      </c>
      <c r="BW79" s="246" t="str">
        <f>IF(ISBLANK('In Process Calc.'!M72),"",'In Process Calc.'!M72)</f>
        <v/>
      </c>
      <c r="BX79" s="246" t="str">
        <f>IF(ISBLANK('In Process Calc.'!N72),"",'In Process Calc.'!N72)</f>
        <v/>
      </c>
      <c r="BY79" s="246" t="str">
        <f>IF(ISBLANK('In Process Calc.'!O72),"",'In Process Calc.'!O72)</f>
        <v/>
      </c>
      <c r="BZ79" s="246" t="str">
        <f>IF(ISBLANK('In Process Calc.'!P72),"",'In Process Calc.'!P72)</f>
        <v/>
      </c>
      <c r="CA79" s="246" t="str">
        <f>IF(ISBLANK('In Process Calc.'!Q72),"",'In Process Calc.'!Q72)</f>
        <v/>
      </c>
      <c r="CB79" s="246" t="str">
        <f>IF(ISBLANK('In Process Calc.'!R72),"",'In Process Calc.'!R72)</f>
        <v/>
      </c>
      <c r="CC79" s="246" t="str">
        <f>IF(ISBLANK('In Process Calc.'!S72),"",'In Process Calc.'!S72)</f>
        <v/>
      </c>
      <c r="CD79" s="246" t="str">
        <f>IF(ISBLANK('In Process Calc.'!T72),"",'In Process Calc.'!T72)</f>
        <v/>
      </c>
      <c r="CE79" s="246" t="str">
        <f>IF(ISBLANK('In Process Calc.'!U72),"",'In Process Calc.'!U72)</f>
        <v/>
      </c>
      <c r="CF79" s="246" t="str">
        <f>IF(ISBLANK('In Process Calc.'!V72),"",'In Process Calc.'!V72)</f>
        <v/>
      </c>
      <c r="CG79" s="246" t="str">
        <f>IF(ISBLANK('In Process Calc.'!W72),"",'In Process Calc.'!W72)</f>
        <v/>
      </c>
      <c r="CH79" s="246" t="str">
        <f>IF(ISBLANK('In Process Calc.'!X72),"",'In Process Calc.'!X72)</f>
        <v/>
      </c>
      <c r="CI79" s="246" t="str">
        <f>IF(ISBLANK('In Process Calc.'!Y72),"",'In Process Calc.'!Y72)</f>
        <v/>
      </c>
      <c r="CJ79" s="246" t="str">
        <f>IF(ISBLANK('In Process Calc.'!Z72),"",'In Process Calc.'!Z72)</f>
        <v/>
      </c>
      <c r="CK79" s="246" t="str">
        <f>IF(ISBLANK('In Process Calc.'!AA72),"",'In Process Calc.'!AA72)</f>
        <v/>
      </c>
      <c r="CL79" s="246" t="str">
        <f>IF(ISBLANK('In Process Calc.'!AB72),"",'In Process Calc.'!AB72)</f>
        <v/>
      </c>
      <c r="CM79" s="246" t="str">
        <f>IF(ISBLANK('In Process Calc.'!AC72),"",'In Process Calc.'!AC72)</f>
        <v/>
      </c>
      <c r="CN79" s="246" t="str">
        <f>IF(ISBLANK('In Process Calc.'!AD72),"",'In Process Calc.'!AD72)</f>
        <v/>
      </c>
      <c r="CO79" s="246" t="str">
        <f>IF(ISBLANK('In Process Calc.'!AE72),"",'In Process Calc.'!AE72)</f>
        <v/>
      </c>
      <c r="CP79" s="246" t="str">
        <f>IF(ISBLANK('In Process Calc.'!AF72),"",'In Process Calc.'!AF72)</f>
        <v/>
      </c>
      <c r="CQ79" s="246" t="str">
        <f>IF(ISBLANK('In Process Calc.'!AG72),"",'In Process Calc.'!AG72)</f>
        <v/>
      </c>
      <c r="CR79" s="246" t="str">
        <f>IF(ISBLANK('In Process Calc.'!AH72),"",'In Process Calc.'!AH72)</f>
        <v/>
      </c>
      <c r="CS79" s="246" t="str">
        <f>IF(ISBLANK('In Process Calc.'!AI72),"",'In Process Calc.'!AI72)</f>
        <v/>
      </c>
      <c r="CT79" s="246" t="str">
        <f>IF(ISBLANK('In Process Calc.'!AJ72),"",'In Process Calc.'!AJ72)</f>
        <v/>
      </c>
      <c r="CU79" s="246" t="str">
        <f>IF(ISBLANK('In Process Calc.'!AK72),"",'In Process Calc.'!AK72)</f>
        <v/>
      </c>
      <c r="CV79" s="246" t="str">
        <f>IF(ISBLANK('In Process Calc.'!AL72),"",'In Process Calc.'!AL72)</f>
        <v/>
      </c>
      <c r="CW79" s="246" t="str">
        <f>IF(ISBLANK('In Process Calc.'!AM72),"",'In Process Calc.'!AM72)</f>
        <v/>
      </c>
      <c r="CX79" s="246" t="str">
        <f>IF(ISBLANK('In Process Calc.'!AN72),"",'In Process Calc.'!AN72)</f>
        <v/>
      </c>
      <c r="CY79" s="246" t="str">
        <f>IF(ISBLANK('In Process Calc.'!AO72),"",'In Process Calc.'!AO72)</f>
        <v/>
      </c>
      <c r="CZ79" s="246" t="str">
        <f>IF(ISBLANK('In Process Calc.'!AP72),"",'In Process Calc.'!AP72)</f>
        <v/>
      </c>
      <c r="DA79" s="246" t="str">
        <f>IF(ISBLANK('In Process Calc.'!AQ72),"",'In Process Calc.'!AQ72)</f>
        <v/>
      </c>
      <c r="DB79" s="246" t="str">
        <f>IF(ISBLANK('In Process Calc.'!AR72),"",'In Process Calc.'!AR72)</f>
        <v/>
      </c>
      <c r="DC79" s="246" t="str">
        <f>IF(ISBLANK('In Process Calc.'!AS72),"",'In Process Calc.'!AS72)</f>
        <v/>
      </c>
      <c r="DD79" s="246" t="str">
        <f>IF(ISBLANK('In Process Calc.'!AT72),"",'In Process Calc.'!AT72)</f>
        <v/>
      </c>
      <c r="DE79" s="246" t="str">
        <f>IF(ISBLANK('In Process Calc.'!AU72),"",'In Process Calc.'!AU72)</f>
        <v/>
      </c>
      <c r="DF79" s="246" t="str">
        <f>IF(ISBLANK('In Process Calc.'!AV72),"",'In Process Calc.'!AV72)</f>
        <v/>
      </c>
      <c r="DG79" s="246" t="str">
        <f>IF(ISBLANK('In Process Calc.'!AW72),"",'In Process Calc.'!AW72)</f>
        <v/>
      </c>
      <c r="DH79" s="246" t="str">
        <f>IF(ISBLANK('In Process Calc.'!AX72),"",'In Process Calc.'!AX72)</f>
        <v/>
      </c>
      <c r="DI79" s="246" t="str">
        <f>IF(ISBLANK('In Process Calc.'!AY72),"",'In Process Calc.'!AY72)</f>
        <v/>
      </c>
      <c r="DJ79" s="246" t="str">
        <f>IF(ISBLANK('In Process Calc.'!AZ72),"",'In Process Calc.'!AZ72)</f>
        <v/>
      </c>
      <c r="DK79" s="246" t="str">
        <f>IF(ISBLANK('In Process Calc.'!BA72),"",'In Process Calc.'!BA72)</f>
        <v/>
      </c>
      <c r="DL79" s="246" t="str">
        <f>IF(ISBLANK('In Process Calc.'!BB72),"",'In Process Calc.'!BB72)</f>
        <v/>
      </c>
      <c r="DM79" s="246" t="str">
        <f>IF(ISBLANK('In Process Calc.'!BC72),"",'In Process Calc.'!BC72)</f>
        <v/>
      </c>
      <c r="DN79" s="246" t="str">
        <f>IF(ISBLANK('In Process Calc.'!BD72),"",'In Process Calc.'!BD72)</f>
        <v/>
      </c>
      <c r="DO79" s="246" t="str">
        <f>IF(ISBLANK('In Process Calc.'!BE72),"",'In Process Calc.'!BE72)</f>
        <v/>
      </c>
      <c r="DP79" s="246" t="str">
        <f>IF(ISBLANK('In Process Calc.'!BF72),"",'In Process Calc.'!BF72)</f>
        <v/>
      </c>
      <c r="DQ79" s="246" t="str">
        <f>IF(ISBLANK('In Process Calc.'!BG72),"",'In Process Calc.'!BG72)</f>
        <v/>
      </c>
      <c r="DR79" s="246" t="str">
        <f>IF(ISBLANK('In Process Calc.'!BH72),"",'In Process Calc.'!BH72)</f>
        <v/>
      </c>
      <c r="DS79" s="246" t="str">
        <f>IF(ISBLANK('In Process Calc.'!BI72),"",'In Process Calc.'!BI72)</f>
        <v/>
      </c>
      <c r="DT79" s="246" t="str">
        <f>IF(ISBLANK('In Process Calc.'!BJ72),"",'In Process Calc.'!BJ72)</f>
        <v/>
      </c>
      <c r="DU79" s="246" t="str">
        <f>IF(ISBLANK('In Process Calc.'!BK72),"",'In Process Calc.'!BK72)</f>
        <v/>
      </c>
      <c r="DV79" s="246" t="str">
        <f>IF(ISBLANK('In Process Calc.'!BL72),"",'In Process Calc.'!BL72)</f>
        <v/>
      </c>
      <c r="DW79" s="246" t="str">
        <f>IF(ISBLANK('In Process Calc.'!BM72),"",'In Process Calc.'!BM72)</f>
        <v/>
      </c>
      <c r="DX79" s="246" t="str">
        <f>IF(ISBLANK('In Process Calc.'!BN72),"",'In Process Calc.'!BN72)</f>
        <v/>
      </c>
      <c r="DY79" s="246" t="str">
        <f>IF(ISBLANK('In Process Calc.'!BO72),"",'In Process Calc.'!BO72)</f>
        <v/>
      </c>
      <c r="DZ79" s="246" t="str">
        <f>IF(ISBLANK('In Process Calc.'!BP72),"",'In Process Calc.'!BP72)</f>
        <v/>
      </c>
      <c r="EA79" s="246" t="str">
        <f>IF(ISBLANK('In Process Calc.'!BQ72),"",'In Process Calc.'!BQ72)</f>
        <v/>
      </c>
      <c r="EB79" s="246" t="str">
        <f>IF(ISBLANK('In Process Calc.'!BR72),"",'In Process Calc.'!BR72)</f>
        <v/>
      </c>
      <c r="EC79" s="246" t="str">
        <f>IF(ISBLANK('In Process Calc.'!BS72),"",'In Process Calc.'!BS72)</f>
        <v/>
      </c>
      <c r="ED79" s="246" t="str">
        <f>IF(ISBLANK('In Process Calc.'!BT72),"",'In Process Calc.'!BT72)</f>
        <v/>
      </c>
      <c r="EE79" s="246" t="str">
        <f>IF(ISBLANK('In Process Calc.'!BU72),"",'In Process Calc.'!BU72)</f>
        <v/>
      </c>
      <c r="EF79" s="246" t="str">
        <f>IF(ISBLANK('In Process Calc.'!BV72),"",'In Process Calc.'!BV72)</f>
        <v/>
      </c>
      <c r="EG79" s="246" t="str">
        <f>IF(ISBLANK('In Process Calc.'!BW72),"",'In Process Calc.'!BW72)</f>
        <v/>
      </c>
      <c r="EH79" s="246" t="str">
        <f>IF(ISBLANK('In Process Calc.'!BX72),"",'In Process Calc.'!BX72)</f>
        <v/>
      </c>
      <c r="EI79" s="246" t="str">
        <f>IF(ISBLANK('In Process Calc.'!BY72),"",'In Process Calc.'!BY72)</f>
        <v/>
      </c>
      <c r="EJ79" s="246" t="str">
        <f>IF(ISBLANK('In Process Calc.'!BZ72),"",'In Process Calc.'!BZ72)</f>
        <v/>
      </c>
      <c r="EK79" s="246" t="str">
        <f>IF(ISBLANK('Post Process Calc.'!A79),"",'Post Process Calc.'!A79)</f>
        <v/>
      </c>
      <c r="EL79" s="246" t="str">
        <f>IF(ISBLANK('Post Process Calc.'!B79),"",'Post Process Calc.'!B79)</f>
        <v/>
      </c>
      <c r="EM79" s="246" t="str">
        <f>IF(ISBLANK('Post Process Calc.'!C79),"",'Post Process Calc.'!C79)</f>
        <v/>
      </c>
      <c r="EN79" s="246" t="str">
        <f>IF(ISBLANK('Post Process Calc.'!D79),"",'Post Process Calc.'!D79)</f>
        <v/>
      </c>
      <c r="EO79" s="246" t="str">
        <f>IF(ISBLANK('Post Process Calc.'!E79),"",'Post Process Calc.'!E79)</f>
        <v/>
      </c>
      <c r="EP79" s="246" t="str">
        <f>IF(ISBLANK('Post Process Calc.'!F79),"",'Post Process Calc.'!F79)</f>
        <v/>
      </c>
      <c r="EQ79" s="246" t="str">
        <f>IF(ISBLANK('Post Process Calc.'!G79),"",'Post Process Calc.'!G79)</f>
        <v/>
      </c>
      <c r="ER79" s="246" t="str">
        <f>IF(ISBLANK('Post Process Calc.'!H79),"",'Post Process Calc.'!H79)</f>
        <v/>
      </c>
      <c r="ES79" s="246" t="str">
        <f>IF(ISBLANK('Post Process Calc.'!I79),"",'Post Process Calc.'!I79)</f>
        <v/>
      </c>
      <c r="ET79" s="246" t="str">
        <f>IF(ISBLANK('Post Process Calc.'!J79),"",'Post Process Calc.'!J79)</f>
        <v/>
      </c>
      <c r="EU79" s="246" t="str">
        <f>IF(ISBLANK('Post Process Calc.'!K79),"",'Post Process Calc.'!K79)</f>
        <v/>
      </c>
      <c r="EV79" s="246" t="str">
        <f>IF(ISBLANK('Post Process Calc.'!L79),"",'Post Process Calc.'!L79)</f>
        <v/>
      </c>
      <c r="EW79" s="246" t="str">
        <f>IF(ISBLANK('Post Process Calc.'!M79),"",'Post Process Calc.'!M79)</f>
        <v/>
      </c>
      <c r="EX79" s="246" t="str">
        <f>IF(ISBLANK('Post Process Calc.'!N79),"",'Post Process Calc.'!N79)</f>
        <v/>
      </c>
      <c r="EY79" s="246" t="str">
        <f>IF(ISBLANK('Post Process Calc.'!O79),"",'Post Process Calc.'!O79)</f>
        <v/>
      </c>
      <c r="EZ79" s="246" t="str">
        <f>IF(ISBLANK('Post Process Calc.'!P79),"",'Post Process Calc.'!P79)</f>
        <v/>
      </c>
      <c r="FA79" s="246" t="str">
        <f>IF(ISBLANK('Post Process Calc.'!Q79),"",'Post Process Calc.'!Q79)</f>
        <v/>
      </c>
      <c r="FB79" s="246" t="str">
        <f>IF(ISBLANK('Post Process Calc.'!R79),"",'Post Process Calc.'!R79)</f>
        <v/>
      </c>
      <c r="FC79" s="246" t="str">
        <f>IF(ISBLANK('Post Process Calc.'!S79),"",'Post Process Calc.'!S79)</f>
        <v/>
      </c>
      <c r="FD79" s="246" t="str">
        <f>IF(ISBLANK('Post Process Calc.'!T79),"",'Post Process Calc.'!T79)</f>
        <v/>
      </c>
      <c r="FE79" s="246" t="str">
        <f>IF(ISBLANK('Post Process Calc.'!U79),"",'Post Process Calc.'!U79)</f>
        <v/>
      </c>
      <c r="FF79" s="246" t="str">
        <f>IF(ISBLANK('Post Process Calc.'!V79),"",'Post Process Calc.'!V79)</f>
        <v/>
      </c>
      <c r="FG79" s="246" t="str">
        <f>IF(ISBLANK('Post Process Calc.'!W79),"",'Post Process Calc.'!W79)</f>
        <v/>
      </c>
      <c r="FH79" s="246" t="str">
        <f>IF(ISBLANK('Post Process Calc.'!X79),"",'Post Process Calc.'!X79)</f>
        <v/>
      </c>
      <c r="FI79" s="246" t="str">
        <f>IF(ISBLANK('Post Process Calc.'!Y79),"",'Post Process Calc.'!Y79)</f>
        <v/>
      </c>
      <c r="FJ79" s="246" t="str">
        <f>IF(ISBLANK('Post Process Calc.'!Z79),"",'Post Process Calc.'!Z79)</f>
        <v/>
      </c>
      <c r="FK79" s="246" t="str">
        <f>IF(ISBLANK('Post Process Calc.'!AA79),"",'Post Process Calc.'!AA79)</f>
        <v/>
      </c>
      <c r="FL79" s="246" t="str">
        <f>IF(ISBLANK('Post Process Calc.'!AB79),"",'Post Process Calc.'!AB79)</f>
        <v/>
      </c>
      <c r="FM79" s="246" t="str">
        <f>IF(ISBLANK('Post Process Calc.'!AC79),"",'Post Process Calc.'!AC79)</f>
        <v/>
      </c>
      <c r="FN79" s="246" t="str">
        <f>IF(ISBLANK('Post Process Calc.'!AD79),"",'Post Process Calc.'!AD79)</f>
        <v/>
      </c>
      <c r="FO79" s="246" t="str">
        <f>IF(ISBLANK('Post Process Calc.'!AE79),"",'Post Process Calc.'!AE79)</f>
        <v/>
      </c>
      <c r="FP79" s="246" t="str">
        <f>IF(ISBLANK('Post Process Calc.'!AF79),"",'Post Process Calc.'!AF79)</f>
        <v/>
      </c>
      <c r="FQ79" s="246" t="str">
        <f>IF(ISBLANK('Post Process Calc.'!AG79),"",'Post Process Calc.'!AG79)</f>
        <v/>
      </c>
      <c r="FR79" s="246" t="str">
        <f>IF(ISBLANK('Post Process Calc.'!AH79),"",'Post Process Calc.'!AH79)</f>
        <v/>
      </c>
      <c r="FS79" s="246" t="str">
        <f>IF(ISBLANK('Post Process Calc.'!AI79),"",'Post Process Calc.'!AI79)</f>
        <v/>
      </c>
    </row>
    <row r="80" spans="1:175" x14ac:dyDescent="0.15">
      <c r="A80" s="241" t="str">
        <f>IF('Measured Data'!B73&lt;&gt;0,'Measured Data'!$B$1,"")</f>
        <v/>
      </c>
      <c r="B80" s="241" t="str">
        <f>IF(ISBLANK('Measured Data'!A73),"",'Measured Data'!A73)</f>
        <v/>
      </c>
      <c r="C80" s="248" t="str">
        <f>IF(ISBLANK('Measured Data'!B73),"",'Measured Data'!B73)</f>
        <v/>
      </c>
      <c r="D80" s="249" t="str">
        <f>IF(ISBLANK('Measured Data'!C73),"",'Measured Data'!C73)</f>
        <v/>
      </c>
      <c r="E80" s="241" t="str">
        <f>IF(ISBLANK('Measured Data'!D73),"",'Measured Data'!D73)</f>
        <v/>
      </c>
      <c r="F80" s="241" t="str">
        <f>IF(ISBLANK('Measured Data'!E73),"",'Measured Data'!E73)</f>
        <v/>
      </c>
      <c r="G80" s="241" t="str">
        <f>IF(ISBLANK('Measured Data'!G73),"",'Measured Data'!G73)</f>
        <v/>
      </c>
      <c r="H80" s="241" t="str">
        <f>IF(ISBLANK('Measured Data'!H73),"",'Measured Data'!H73)</f>
        <v/>
      </c>
      <c r="I80" s="241" t="str">
        <f>IF(ISBLANK('Measured Data'!I73),"",'Measured Data'!I73)</f>
        <v/>
      </c>
      <c r="J80" s="241" t="str">
        <f>IF(ISBLANK('Measured Data'!J73),"",'Measured Data'!J73)</f>
        <v/>
      </c>
      <c r="K80" s="241" t="str">
        <f>IF(ISBLANK('Measured Data'!K73),"",'Measured Data'!K73)</f>
        <v/>
      </c>
      <c r="L80" s="241" t="str">
        <f>IF(ISBLANK('Measured Data'!L73),"",'Measured Data'!L73)</f>
        <v/>
      </c>
      <c r="M80" s="241" t="str">
        <f>IF(ISBLANK('Measured Data'!M73),"",'Measured Data'!M73)</f>
        <v/>
      </c>
      <c r="N80" s="241" t="str">
        <f>IF(ISBLANK('Measured Data'!N73),"",'Measured Data'!N73)</f>
        <v/>
      </c>
      <c r="O80" s="241" t="str">
        <f>IF(ISBLANK('Measured Data'!O73),"",'Measured Data'!O73)</f>
        <v/>
      </c>
      <c r="P80" s="241" t="str">
        <f>IF(ISBLANK('Measured Data'!P73),"",'Measured Data'!P73)</f>
        <v/>
      </c>
      <c r="Q80" s="241" t="str">
        <f>IF(ISBLANK('Measured Data'!Q73),"",'Measured Data'!Q73)</f>
        <v/>
      </c>
      <c r="R80" s="241" t="str">
        <f>IF(ISBLANK('Measured Data'!R73),"",'Measured Data'!R73)</f>
        <v/>
      </c>
      <c r="S80" s="241" t="str">
        <f>IF(ISBLANK('Measured Data'!S73),"",'Measured Data'!S73)</f>
        <v/>
      </c>
      <c r="T80" s="241" t="str">
        <f>IF(ISBLANK('Measured Data'!T73),"",'Measured Data'!T73)</f>
        <v/>
      </c>
      <c r="U80" s="241" t="str">
        <f>IF(ISBLANK('Measured Data'!U73),"",'Measured Data'!U73)</f>
        <v/>
      </c>
      <c r="V80" s="241" t="str">
        <f>IF(ISBLANK('Measured Data'!V73),"",'Measured Data'!V73)</f>
        <v/>
      </c>
      <c r="W80" s="241" t="str">
        <f>IF(ISBLANK('Measured Data'!W73),"",'Measured Data'!W73)</f>
        <v/>
      </c>
      <c r="X80" s="241" t="str">
        <f>IF(ISBLANK('Measured Data'!X73),"",'Measured Data'!X73)</f>
        <v/>
      </c>
      <c r="Y80" s="241" t="str">
        <f>IF(ISBLANK('Measured Data'!Y73),"",'Measured Data'!Y73)</f>
        <v/>
      </c>
      <c r="Z80" s="241" t="str">
        <f>IF(ISBLANK('Measured Data'!Z73),"",'Measured Data'!Z73)</f>
        <v/>
      </c>
      <c r="AA80" s="241" t="str">
        <f>IF(ISBLANK('Measured Data'!AA73),"",'Measured Data'!AA73)</f>
        <v/>
      </c>
      <c r="AB80" s="241" t="str">
        <f>IF(ISBLANK('Measured Data'!AB73),"",'Measured Data'!AB73)</f>
        <v/>
      </c>
      <c r="AC80" s="241" t="str">
        <f>IF(ISBLANK('Measured Data'!AC73),"",'Measured Data'!AC73)</f>
        <v/>
      </c>
      <c r="AD80" s="241" t="str">
        <f>IF(ISBLANK('Measured Data'!AD73),"",'Measured Data'!AD73)</f>
        <v/>
      </c>
      <c r="AE80" s="241" t="str">
        <f>IF(ISBLANK('Measured Data'!AE73),"",'Measured Data'!AE73)</f>
        <v/>
      </c>
      <c r="AF80" s="241" t="str">
        <f>IF(ISBLANK('Measured Data'!AF73),"",'Measured Data'!AF73)</f>
        <v/>
      </c>
      <c r="AG80" s="241" t="str">
        <f>IF(ISBLANK('Measured Data'!AG73),"",'Measured Data'!AG73)</f>
        <v/>
      </c>
      <c r="AH80" s="241" t="str">
        <f>IF(ISBLANK('Measured Data'!AH73),"",'Measured Data'!AH73)</f>
        <v/>
      </c>
      <c r="AI80" s="241" t="str">
        <f>IF(ISBLANK('Measured Data'!AI73),"",'Measured Data'!AI73)</f>
        <v/>
      </c>
      <c r="AJ80" s="241" t="str">
        <f>IF(ISBLANK('Measured Data'!AJ73),"",'Measured Data'!AJ73)</f>
        <v/>
      </c>
      <c r="AK80" s="241" t="str">
        <f>IF(ISBLANK('Measured Data'!AK73),"",'Measured Data'!AK73)</f>
        <v/>
      </c>
      <c r="AL80" s="241" t="str">
        <f>IF(ISBLANK('Measured Data'!AL73),"",'Measured Data'!AL73)</f>
        <v/>
      </c>
      <c r="AM80" s="241" t="str">
        <f>IF(ISBLANK('Measured Data'!AM73),"",'Measured Data'!AM73)</f>
        <v/>
      </c>
      <c r="AN80" s="241" t="str">
        <f>IF(ISBLANK('Measured Data'!AN73),"",'Measured Data'!AN73)</f>
        <v/>
      </c>
      <c r="AO80" s="241" t="str">
        <f>IF(ISBLANK('Measured Data'!AO73),"",'Measured Data'!AO73)</f>
        <v/>
      </c>
      <c r="AP80" s="241" t="str">
        <f>IF(ISBLANK('Measured Data'!AP73),"",'Measured Data'!AP73)</f>
        <v/>
      </c>
      <c r="AQ80" s="241" t="str">
        <f>IF(ISBLANK('Measured Data'!AQ73),"",'Measured Data'!AQ73)</f>
        <v/>
      </c>
      <c r="AR80" s="241" t="str">
        <f>IF(ISBLANK('Measured Data'!AR73),"",'Measured Data'!AR73)</f>
        <v/>
      </c>
      <c r="AS80" s="241" t="str">
        <f>IF(ISBLANK('Measured Data'!AS73),"",'Measured Data'!AS73)</f>
        <v/>
      </c>
      <c r="AT80" s="241" t="str">
        <f>IF(ISBLANK('Measured Data'!AT73),"",'Measured Data'!AT73)</f>
        <v/>
      </c>
      <c r="AU80" s="241" t="str">
        <f>IF(ISBLANK('Measured Data'!AU73),"",'Measured Data'!AU73)</f>
        <v/>
      </c>
      <c r="AV80" s="241" t="str">
        <f>IF(ISBLANK('Measured Data'!AV73),"",'Measured Data'!AV73)</f>
        <v/>
      </c>
      <c r="AW80" s="241" t="str">
        <f>IF(ISBLANK('Measured Data'!AW73),"",'Measured Data'!AW73)</f>
        <v/>
      </c>
      <c r="AX80" s="241" t="str">
        <f>IF(ISBLANK('Measured Data'!AX73),"",'Measured Data'!AX73)</f>
        <v/>
      </c>
      <c r="AY80" s="241" t="str">
        <f>IF(ISBLANK('Measured Data'!AY73),"",'Measured Data'!AY73)</f>
        <v/>
      </c>
      <c r="AZ80" s="241" t="str">
        <f>IF(ISBLANK('Measured Data'!AZ73),"",'Measured Data'!AZ73)</f>
        <v/>
      </c>
      <c r="BA80" s="241" t="str">
        <f>IF(ISBLANK('Measured Data'!BA73),"",'Measured Data'!BA73)</f>
        <v/>
      </c>
      <c r="BB80" s="241" t="str">
        <f>IF(ISBLANK('Measured Data'!BB73),"",'Measured Data'!BB73)</f>
        <v/>
      </c>
      <c r="BC80" s="241" t="str">
        <f>IF(ISBLANK('Measured Data'!BC73),"",'Measured Data'!BC73)</f>
        <v/>
      </c>
      <c r="BD80" s="241" t="str">
        <f>IF(ISBLANK('Measured Data'!BD73),"",'Measured Data'!BD73)</f>
        <v/>
      </c>
      <c r="BE80" s="241" t="str">
        <f>IF(ISBLANK('Measured Data'!BE73),"",'Measured Data'!BE73)</f>
        <v/>
      </c>
      <c r="BF80" s="241" t="str">
        <f>IF(ISBLANK('Measured Data'!BF73),"",'Measured Data'!BF73)</f>
        <v/>
      </c>
      <c r="BG80" s="241" t="str">
        <f>IF(ISBLANK('Measured Data'!BG73),"",'Measured Data'!BG73)</f>
        <v/>
      </c>
      <c r="BH80" s="241" t="str">
        <f>IF(ISBLANK('Measured Data'!BH73),"",'Measured Data'!BH73)</f>
        <v/>
      </c>
      <c r="BI80" s="241" t="str">
        <f>IF(ISBLANK('Measured Data'!BI73),"",'Measured Data'!BI73)</f>
        <v/>
      </c>
      <c r="BJ80" s="241" t="str">
        <f>IF(ISBLANK('Measured Data'!BJ73),"",'Measured Data'!BJ73)</f>
        <v/>
      </c>
      <c r="BK80" s="241" t="str">
        <f>IF(ISBLANK('Measured Data'!BK73),"",'Measured Data'!BK73)</f>
        <v/>
      </c>
      <c r="BL80" s="241" t="str">
        <f>IF(ISBLANK('Measured Data'!BL73),"",'Measured Data'!BL73)</f>
        <v/>
      </c>
      <c r="BM80" s="241" t="str">
        <f>IF(ISBLANK('Measured Data'!BM73),"",'Measured Data'!BM73)</f>
        <v/>
      </c>
      <c r="BN80" s="241" t="str">
        <f>IF(ISBLANK('In Process Calc.'!B73),"",ROUND('In Process Calc.'!B73,2))</f>
        <v/>
      </c>
      <c r="BO80" s="241" t="str">
        <f>IF(ISBLANK('In Process Calc.'!C73),"",ROUND('In Process Calc.'!C73,2))</f>
        <v/>
      </c>
      <c r="BP80" s="241" t="str">
        <f>IF(ISBLANK('In Process Calc.'!D73),"",'In Process Calc.'!D73)</f>
        <v/>
      </c>
      <c r="BQ80" s="241" t="str">
        <f>IF(ISBLANK('In Process Calc.'!E73),"",'In Process Calc.'!E73)</f>
        <v/>
      </c>
      <c r="BR80" s="241" t="str">
        <f>IF(ISBLANK('In Process Calc.'!G73),"",'In Process Calc.'!G73)</f>
        <v/>
      </c>
      <c r="BS80" s="241" t="str">
        <f>IF(ISBLANK('In Process Calc.'!I73),"",'In Process Calc.'!I73)</f>
        <v/>
      </c>
      <c r="BT80" s="241" t="str">
        <f>IF(ISBLANK('In Process Calc.'!J73),"",'In Process Calc.'!J73)</f>
        <v/>
      </c>
      <c r="BU80" s="241" t="str">
        <f>IF(ISBLANK('In Process Calc.'!K73),"",'In Process Calc.'!K73)</f>
        <v/>
      </c>
      <c r="BV80" s="246" t="str">
        <f>IF(ISBLANK('In Process Calc.'!L73),"",'In Process Calc.'!L73)</f>
        <v/>
      </c>
      <c r="BW80" s="246" t="str">
        <f>IF(ISBLANK('In Process Calc.'!M73),"",'In Process Calc.'!M73)</f>
        <v/>
      </c>
      <c r="BX80" s="246" t="str">
        <f>IF(ISBLANK('In Process Calc.'!N73),"",'In Process Calc.'!N73)</f>
        <v/>
      </c>
      <c r="BY80" s="246" t="str">
        <f>IF(ISBLANK('In Process Calc.'!O73),"",'In Process Calc.'!O73)</f>
        <v/>
      </c>
      <c r="BZ80" s="246" t="str">
        <f>IF(ISBLANK('In Process Calc.'!P73),"",'In Process Calc.'!P73)</f>
        <v/>
      </c>
      <c r="CA80" s="246" t="str">
        <f>IF(ISBLANK('In Process Calc.'!Q73),"",'In Process Calc.'!Q73)</f>
        <v/>
      </c>
      <c r="CB80" s="246" t="str">
        <f>IF(ISBLANK('In Process Calc.'!R73),"",'In Process Calc.'!R73)</f>
        <v/>
      </c>
      <c r="CC80" s="246" t="str">
        <f>IF(ISBLANK('In Process Calc.'!S73),"",'In Process Calc.'!S73)</f>
        <v/>
      </c>
      <c r="CD80" s="246" t="str">
        <f>IF(ISBLANK('In Process Calc.'!T73),"",'In Process Calc.'!T73)</f>
        <v/>
      </c>
      <c r="CE80" s="246" t="str">
        <f>IF(ISBLANK('In Process Calc.'!U73),"",'In Process Calc.'!U73)</f>
        <v/>
      </c>
      <c r="CF80" s="246" t="str">
        <f>IF(ISBLANK('In Process Calc.'!V73),"",'In Process Calc.'!V73)</f>
        <v/>
      </c>
      <c r="CG80" s="246" t="str">
        <f>IF(ISBLANK('In Process Calc.'!W73),"",'In Process Calc.'!W73)</f>
        <v/>
      </c>
      <c r="CH80" s="246" t="str">
        <f>IF(ISBLANK('In Process Calc.'!X73),"",'In Process Calc.'!X73)</f>
        <v/>
      </c>
      <c r="CI80" s="246" t="str">
        <f>IF(ISBLANK('In Process Calc.'!Y73),"",'In Process Calc.'!Y73)</f>
        <v/>
      </c>
      <c r="CJ80" s="246" t="str">
        <f>IF(ISBLANK('In Process Calc.'!Z73),"",'In Process Calc.'!Z73)</f>
        <v/>
      </c>
      <c r="CK80" s="246" t="str">
        <f>IF(ISBLANK('In Process Calc.'!AA73),"",'In Process Calc.'!AA73)</f>
        <v/>
      </c>
      <c r="CL80" s="246" t="str">
        <f>IF(ISBLANK('In Process Calc.'!AB73),"",'In Process Calc.'!AB73)</f>
        <v/>
      </c>
      <c r="CM80" s="246" t="str">
        <f>IF(ISBLANK('In Process Calc.'!AC73),"",'In Process Calc.'!AC73)</f>
        <v/>
      </c>
      <c r="CN80" s="246" t="str">
        <f>IF(ISBLANK('In Process Calc.'!AD73),"",'In Process Calc.'!AD73)</f>
        <v/>
      </c>
      <c r="CO80" s="246" t="str">
        <f>IF(ISBLANK('In Process Calc.'!AE73),"",'In Process Calc.'!AE73)</f>
        <v/>
      </c>
      <c r="CP80" s="246" t="str">
        <f>IF(ISBLANK('In Process Calc.'!AF73),"",'In Process Calc.'!AF73)</f>
        <v/>
      </c>
      <c r="CQ80" s="246" t="str">
        <f>IF(ISBLANK('In Process Calc.'!AG73),"",'In Process Calc.'!AG73)</f>
        <v/>
      </c>
      <c r="CR80" s="246" t="str">
        <f>IF(ISBLANK('In Process Calc.'!AH73),"",'In Process Calc.'!AH73)</f>
        <v/>
      </c>
      <c r="CS80" s="246" t="str">
        <f>IF(ISBLANK('In Process Calc.'!AI73),"",'In Process Calc.'!AI73)</f>
        <v/>
      </c>
      <c r="CT80" s="246" t="str">
        <f>IF(ISBLANK('In Process Calc.'!AJ73),"",'In Process Calc.'!AJ73)</f>
        <v/>
      </c>
      <c r="CU80" s="246" t="str">
        <f>IF(ISBLANK('In Process Calc.'!AK73),"",'In Process Calc.'!AK73)</f>
        <v/>
      </c>
      <c r="CV80" s="246" t="str">
        <f>IF(ISBLANK('In Process Calc.'!AL73),"",'In Process Calc.'!AL73)</f>
        <v/>
      </c>
      <c r="CW80" s="246" t="str">
        <f>IF(ISBLANK('In Process Calc.'!AM73),"",'In Process Calc.'!AM73)</f>
        <v/>
      </c>
      <c r="CX80" s="246" t="str">
        <f>IF(ISBLANK('In Process Calc.'!AN73),"",'In Process Calc.'!AN73)</f>
        <v/>
      </c>
      <c r="CY80" s="246" t="str">
        <f>IF(ISBLANK('In Process Calc.'!AO73),"",'In Process Calc.'!AO73)</f>
        <v/>
      </c>
      <c r="CZ80" s="246" t="str">
        <f>IF(ISBLANK('In Process Calc.'!AP73),"",'In Process Calc.'!AP73)</f>
        <v/>
      </c>
      <c r="DA80" s="246" t="str">
        <f>IF(ISBLANK('In Process Calc.'!AQ73),"",'In Process Calc.'!AQ73)</f>
        <v/>
      </c>
      <c r="DB80" s="246" t="str">
        <f>IF(ISBLANK('In Process Calc.'!AR73),"",'In Process Calc.'!AR73)</f>
        <v/>
      </c>
      <c r="DC80" s="246" t="str">
        <f>IF(ISBLANK('In Process Calc.'!AS73),"",'In Process Calc.'!AS73)</f>
        <v/>
      </c>
      <c r="DD80" s="246" t="str">
        <f>IF(ISBLANK('In Process Calc.'!AT73),"",'In Process Calc.'!AT73)</f>
        <v/>
      </c>
      <c r="DE80" s="246" t="str">
        <f>IF(ISBLANK('In Process Calc.'!AU73),"",'In Process Calc.'!AU73)</f>
        <v/>
      </c>
      <c r="DF80" s="246" t="str">
        <f>IF(ISBLANK('In Process Calc.'!AV73),"",'In Process Calc.'!AV73)</f>
        <v/>
      </c>
      <c r="DG80" s="246" t="str">
        <f>IF(ISBLANK('In Process Calc.'!AW73),"",'In Process Calc.'!AW73)</f>
        <v/>
      </c>
      <c r="DH80" s="246" t="str">
        <f>IF(ISBLANK('In Process Calc.'!AX73),"",'In Process Calc.'!AX73)</f>
        <v/>
      </c>
      <c r="DI80" s="246" t="str">
        <f>IF(ISBLANK('In Process Calc.'!AY73),"",'In Process Calc.'!AY73)</f>
        <v/>
      </c>
      <c r="DJ80" s="246" t="str">
        <f>IF(ISBLANK('In Process Calc.'!AZ73),"",'In Process Calc.'!AZ73)</f>
        <v/>
      </c>
      <c r="DK80" s="246" t="str">
        <f>IF(ISBLANK('In Process Calc.'!BA73),"",'In Process Calc.'!BA73)</f>
        <v/>
      </c>
      <c r="DL80" s="246" t="str">
        <f>IF(ISBLANK('In Process Calc.'!BB73),"",'In Process Calc.'!BB73)</f>
        <v/>
      </c>
      <c r="DM80" s="246" t="str">
        <f>IF(ISBLANK('In Process Calc.'!BC73),"",'In Process Calc.'!BC73)</f>
        <v/>
      </c>
      <c r="DN80" s="246" t="str">
        <f>IF(ISBLANK('In Process Calc.'!BD73),"",'In Process Calc.'!BD73)</f>
        <v/>
      </c>
      <c r="DO80" s="246" t="str">
        <f>IF(ISBLANK('In Process Calc.'!BE73),"",'In Process Calc.'!BE73)</f>
        <v/>
      </c>
      <c r="DP80" s="246" t="str">
        <f>IF(ISBLANK('In Process Calc.'!BF73),"",'In Process Calc.'!BF73)</f>
        <v/>
      </c>
      <c r="DQ80" s="246" t="str">
        <f>IF(ISBLANK('In Process Calc.'!BG73),"",'In Process Calc.'!BG73)</f>
        <v/>
      </c>
      <c r="DR80" s="246" t="str">
        <f>IF(ISBLANK('In Process Calc.'!BH73),"",'In Process Calc.'!BH73)</f>
        <v/>
      </c>
      <c r="DS80" s="246" t="str">
        <f>IF(ISBLANK('In Process Calc.'!BI73),"",'In Process Calc.'!BI73)</f>
        <v/>
      </c>
      <c r="DT80" s="246" t="str">
        <f>IF(ISBLANK('In Process Calc.'!BJ73),"",'In Process Calc.'!BJ73)</f>
        <v/>
      </c>
      <c r="DU80" s="246" t="str">
        <f>IF(ISBLANK('In Process Calc.'!BK73),"",'In Process Calc.'!BK73)</f>
        <v/>
      </c>
      <c r="DV80" s="246" t="str">
        <f>IF(ISBLANK('In Process Calc.'!BL73),"",'In Process Calc.'!BL73)</f>
        <v/>
      </c>
      <c r="DW80" s="246" t="str">
        <f>IF(ISBLANK('In Process Calc.'!BM73),"",'In Process Calc.'!BM73)</f>
        <v/>
      </c>
      <c r="DX80" s="246" t="str">
        <f>IF(ISBLANK('In Process Calc.'!BN73),"",'In Process Calc.'!BN73)</f>
        <v/>
      </c>
      <c r="DY80" s="246" t="str">
        <f>IF(ISBLANK('In Process Calc.'!BO73),"",'In Process Calc.'!BO73)</f>
        <v/>
      </c>
      <c r="DZ80" s="246" t="str">
        <f>IF(ISBLANK('In Process Calc.'!BP73),"",'In Process Calc.'!BP73)</f>
        <v/>
      </c>
      <c r="EA80" s="246" t="str">
        <f>IF(ISBLANK('In Process Calc.'!BQ73),"",'In Process Calc.'!BQ73)</f>
        <v/>
      </c>
      <c r="EB80" s="246" t="str">
        <f>IF(ISBLANK('In Process Calc.'!BR73),"",'In Process Calc.'!BR73)</f>
        <v/>
      </c>
      <c r="EC80" s="246" t="str">
        <f>IF(ISBLANK('In Process Calc.'!BS73),"",'In Process Calc.'!BS73)</f>
        <v/>
      </c>
      <c r="ED80" s="246" t="str">
        <f>IF(ISBLANK('In Process Calc.'!BT73),"",'In Process Calc.'!BT73)</f>
        <v/>
      </c>
      <c r="EE80" s="246" t="str">
        <f>IF(ISBLANK('In Process Calc.'!BU73),"",'In Process Calc.'!BU73)</f>
        <v/>
      </c>
      <c r="EF80" s="246" t="str">
        <f>IF(ISBLANK('In Process Calc.'!BV73),"",'In Process Calc.'!BV73)</f>
        <v/>
      </c>
      <c r="EG80" s="246" t="str">
        <f>IF(ISBLANK('In Process Calc.'!BW73),"",'In Process Calc.'!BW73)</f>
        <v/>
      </c>
      <c r="EH80" s="246" t="str">
        <f>IF(ISBLANK('In Process Calc.'!BX73),"",'In Process Calc.'!BX73)</f>
        <v/>
      </c>
      <c r="EI80" s="246" t="str">
        <f>IF(ISBLANK('In Process Calc.'!BY73),"",'In Process Calc.'!BY73)</f>
        <v/>
      </c>
      <c r="EJ80" s="246" t="str">
        <f>IF(ISBLANK('In Process Calc.'!BZ73),"",'In Process Calc.'!BZ73)</f>
        <v/>
      </c>
      <c r="EK80" s="246" t="str">
        <f>IF(ISBLANK('Post Process Calc.'!A80),"",'Post Process Calc.'!A80)</f>
        <v/>
      </c>
      <c r="EL80" s="246" t="str">
        <f>IF(ISBLANK('Post Process Calc.'!B80),"",'Post Process Calc.'!B80)</f>
        <v/>
      </c>
      <c r="EM80" s="246" t="str">
        <f>IF(ISBLANK('Post Process Calc.'!C80),"",'Post Process Calc.'!C80)</f>
        <v/>
      </c>
      <c r="EN80" s="246" t="str">
        <f>IF(ISBLANK('Post Process Calc.'!D80),"",'Post Process Calc.'!D80)</f>
        <v/>
      </c>
      <c r="EO80" s="246" t="str">
        <f>IF(ISBLANK('Post Process Calc.'!E80),"",'Post Process Calc.'!E80)</f>
        <v/>
      </c>
      <c r="EP80" s="246" t="str">
        <f>IF(ISBLANK('Post Process Calc.'!F80),"",'Post Process Calc.'!F80)</f>
        <v/>
      </c>
      <c r="EQ80" s="246" t="str">
        <f>IF(ISBLANK('Post Process Calc.'!G80),"",'Post Process Calc.'!G80)</f>
        <v/>
      </c>
      <c r="ER80" s="246" t="str">
        <f>IF(ISBLANK('Post Process Calc.'!H80),"",'Post Process Calc.'!H80)</f>
        <v/>
      </c>
      <c r="ES80" s="246" t="str">
        <f>IF(ISBLANK('Post Process Calc.'!I80),"",'Post Process Calc.'!I80)</f>
        <v/>
      </c>
      <c r="ET80" s="246" t="str">
        <f>IF(ISBLANK('Post Process Calc.'!J80),"",'Post Process Calc.'!J80)</f>
        <v/>
      </c>
      <c r="EU80" s="246" t="str">
        <f>IF(ISBLANK('Post Process Calc.'!K80),"",'Post Process Calc.'!K80)</f>
        <v/>
      </c>
      <c r="EV80" s="246" t="str">
        <f>IF(ISBLANK('Post Process Calc.'!L80),"",'Post Process Calc.'!L80)</f>
        <v/>
      </c>
      <c r="EW80" s="246" t="str">
        <f>IF(ISBLANK('Post Process Calc.'!M80),"",'Post Process Calc.'!M80)</f>
        <v/>
      </c>
      <c r="EX80" s="246" t="str">
        <f>IF(ISBLANK('Post Process Calc.'!N80),"",'Post Process Calc.'!N80)</f>
        <v/>
      </c>
      <c r="EY80" s="246" t="str">
        <f>IF(ISBLANK('Post Process Calc.'!O80),"",'Post Process Calc.'!O80)</f>
        <v/>
      </c>
      <c r="EZ80" s="246" t="str">
        <f>IF(ISBLANK('Post Process Calc.'!P80),"",'Post Process Calc.'!P80)</f>
        <v/>
      </c>
      <c r="FA80" s="246" t="str">
        <f>IF(ISBLANK('Post Process Calc.'!Q80),"",'Post Process Calc.'!Q80)</f>
        <v/>
      </c>
      <c r="FB80" s="246" t="str">
        <f>IF(ISBLANK('Post Process Calc.'!R80),"",'Post Process Calc.'!R80)</f>
        <v/>
      </c>
      <c r="FC80" s="246" t="str">
        <f>IF(ISBLANK('Post Process Calc.'!S80),"",'Post Process Calc.'!S80)</f>
        <v/>
      </c>
      <c r="FD80" s="246" t="str">
        <f>IF(ISBLANK('Post Process Calc.'!T80),"",'Post Process Calc.'!T80)</f>
        <v/>
      </c>
      <c r="FE80" s="246" t="str">
        <f>IF(ISBLANK('Post Process Calc.'!U80),"",'Post Process Calc.'!U80)</f>
        <v/>
      </c>
      <c r="FF80" s="246" t="str">
        <f>IF(ISBLANK('Post Process Calc.'!V80),"",'Post Process Calc.'!V80)</f>
        <v/>
      </c>
      <c r="FG80" s="246" t="str">
        <f>IF(ISBLANK('Post Process Calc.'!W80),"",'Post Process Calc.'!W80)</f>
        <v/>
      </c>
      <c r="FH80" s="246" t="str">
        <f>IF(ISBLANK('Post Process Calc.'!X80),"",'Post Process Calc.'!X80)</f>
        <v/>
      </c>
      <c r="FI80" s="246" t="str">
        <f>IF(ISBLANK('Post Process Calc.'!Y80),"",'Post Process Calc.'!Y80)</f>
        <v/>
      </c>
      <c r="FJ80" s="246" t="str">
        <f>IF(ISBLANK('Post Process Calc.'!Z80),"",'Post Process Calc.'!Z80)</f>
        <v/>
      </c>
      <c r="FK80" s="246" t="str">
        <f>IF(ISBLANK('Post Process Calc.'!AA80),"",'Post Process Calc.'!AA80)</f>
        <v/>
      </c>
      <c r="FL80" s="246" t="str">
        <f>IF(ISBLANK('Post Process Calc.'!AB80),"",'Post Process Calc.'!AB80)</f>
        <v/>
      </c>
      <c r="FM80" s="246" t="str">
        <f>IF(ISBLANK('Post Process Calc.'!AC80),"",'Post Process Calc.'!AC80)</f>
        <v/>
      </c>
      <c r="FN80" s="246" t="str">
        <f>IF(ISBLANK('Post Process Calc.'!AD80),"",'Post Process Calc.'!AD80)</f>
        <v/>
      </c>
      <c r="FO80" s="246" t="str">
        <f>IF(ISBLANK('Post Process Calc.'!AE80),"",'Post Process Calc.'!AE80)</f>
        <v/>
      </c>
      <c r="FP80" s="246" t="str">
        <f>IF(ISBLANK('Post Process Calc.'!AF80),"",'Post Process Calc.'!AF80)</f>
        <v/>
      </c>
      <c r="FQ80" s="246" t="str">
        <f>IF(ISBLANK('Post Process Calc.'!AG80),"",'Post Process Calc.'!AG80)</f>
        <v/>
      </c>
      <c r="FR80" s="246" t="str">
        <f>IF(ISBLANK('Post Process Calc.'!AH80),"",'Post Process Calc.'!AH80)</f>
        <v/>
      </c>
      <c r="FS80" s="246" t="str">
        <f>IF(ISBLANK('Post Process Calc.'!AI80),"",'Post Process Calc.'!AI80)</f>
        <v/>
      </c>
    </row>
    <row r="81" spans="1:175" x14ac:dyDescent="0.15">
      <c r="A81" s="241" t="str">
        <f>IF('Measured Data'!B74&lt;&gt;0,'Measured Data'!$B$1,"")</f>
        <v/>
      </c>
      <c r="B81" s="241" t="str">
        <f>IF(ISBLANK('Measured Data'!A74),"",'Measured Data'!A74)</f>
        <v/>
      </c>
      <c r="C81" s="248" t="str">
        <f>IF(ISBLANK('Measured Data'!B74),"",'Measured Data'!B74)</f>
        <v/>
      </c>
      <c r="D81" s="249" t="str">
        <f>IF(ISBLANK('Measured Data'!C74),"",'Measured Data'!C74)</f>
        <v/>
      </c>
      <c r="E81" s="241" t="str">
        <f>IF(ISBLANK('Measured Data'!D74),"",'Measured Data'!D74)</f>
        <v/>
      </c>
      <c r="F81" s="241" t="str">
        <f>IF(ISBLANK('Measured Data'!E74),"",'Measured Data'!E74)</f>
        <v/>
      </c>
      <c r="G81" s="241" t="str">
        <f>IF(ISBLANK('Measured Data'!G74),"",'Measured Data'!G74)</f>
        <v/>
      </c>
      <c r="H81" s="241" t="str">
        <f>IF(ISBLANK('Measured Data'!H74),"",'Measured Data'!H74)</f>
        <v/>
      </c>
      <c r="I81" s="241" t="str">
        <f>IF(ISBLANK('Measured Data'!I74),"",'Measured Data'!I74)</f>
        <v/>
      </c>
      <c r="J81" s="241" t="str">
        <f>IF(ISBLANK('Measured Data'!J74),"",'Measured Data'!J74)</f>
        <v/>
      </c>
      <c r="K81" s="241" t="str">
        <f>IF(ISBLANK('Measured Data'!K74),"",'Measured Data'!K74)</f>
        <v/>
      </c>
      <c r="L81" s="241" t="str">
        <f>IF(ISBLANK('Measured Data'!L74),"",'Measured Data'!L74)</f>
        <v/>
      </c>
      <c r="M81" s="241" t="str">
        <f>IF(ISBLANK('Measured Data'!M74),"",'Measured Data'!M74)</f>
        <v/>
      </c>
      <c r="N81" s="241" t="str">
        <f>IF(ISBLANK('Measured Data'!N74),"",'Measured Data'!N74)</f>
        <v/>
      </c>
      <c r="O81" s="241" t="str">
        <f>IF(ISBLANK('Measured Data'!O74),"",'Measured Data'!O74)</f>
        <v/>
      </c>
      <c r="P81" s="241" t="str">
        <f>IF(ISBLANK('Measured Data'!P74),"",'Measured Data'!P74)</f>
        <v/>
      </c>
      <c r="Q81" s="241" t="str">
        <f>IF(ISBLANK('Measured Data'!Q74),"",'Measured Data'!Q74)</f>
        <v/>
      </c>
      <c r="R81" s="241" t="str">
        <f>IF(ISBLANK('Measured Data'!R74),"",'Measured Data'!R74)</f>
        <v/>
      </c>
      <c r="S81" s="241" t="str">
        <f>IF(ISBLANK('Measured Data'!S74),"",'Measured Data'!S74)</f>
        <v/>
      </c>
      <c r="T81" s="241" t="str">
        <f>IF(ISBLANK('Measured Data'!T74),"",'Measured Data'!T74)</f>
        <v/>
      </c>
      <c r="U81" s="241" t="str">
        <f>IF(ISBLANK('Measured Data'!U74),"",'Measured Data'!U74)</f>
        <v/>
      </c>
      <c r="V81" s="241" t="str">
        <f>IF(ISBLANK('Measured Data'!V74),"",'Measured Data'!V74)</f>
        <v/>
      </c>
      <c r="W81" s="241" t="str">
        <f>IF(ISBLANK('Measured Data'!W74),"",'Measured Data'!W74)</f>
        <v/>
      </c>
      <c r="X81" s="241" t="str">
        <f>IF(ISBLANK('Measured Data'!X74),"",'Measured Data'!X74)</f>
        <v/>
      </c>
      <c r="Y81" s="241" t="str">
        <f>IF(ISBLANK('Measured Data'!Y74),"",'Measured Data'!Y74)</f>
        <v/>
      </c>
      <c r="Z81" s="241" t="str">
        <f>IF(ISBLANK('Measured Data'!Z74),"",'Measured Data'!Z74)</f>
        <v/>
      </c>
      <c r="AA81" s="241" t="str">
        <f>IF(ISBLANK('Measured Data'!AA74),"",'Measured Data'!AA74)</f>
        <v/>
      </c>
      <c r="AB81" s="241" t="str">
        <f>IF(ISBLANK('Measured Data'!AB74),"",'Measured Data'!AB74)</f>
        <v/>
      </c>
      <c r="AC81" s="241" t="str">
        <f>IF(ISBLANK('Measured Data'!AC74),"",'Measured Data'!AC74)</f>
        <v/>
      </c>
      <c r="AD81" s="241" t="str">
        <f>IF(ISBLANK('Measured Data'!AD74),"",'Measured Data'!AD74)</f>
        <v/>
      </c>
      <c r="AE81" s="241" t="str">
        <f>IF(ISBLANK('Measured Data'!AE74),"",'Measured Data'!AE74)</f>
        <v/>
      </c>
      <c r="AF81" s="241" t="str">
        <f>IF(ISBLANK('Measured Data'!AF74),"",'Measured Data'!AF74)</f>
        <v/>
      </c>
      <c r="AG81" s="241" t="str">
        <f>IF(ISBLANK('Measured Data'!AG74),"",'Measured Data'!AG74)</f>
        <v/>
      </c>
      <c r="AH81" s="241" t="str">
        <f>IF(ISBLANK('Measured Data'!AH74),"",'Measured Data'!AH74)</f>
        <v/>
      </c>
      <c r="AI81" s="241" t="str">
        <f>IF(ISBLANK('Measured Data'!AI74),"",'Measured Data'!AI74)</f>
        <v/>
      </c>
      <c r="AJ81" s="241" t="str">
        <f>IF(ISBLANK('Measured Data'!AJ74),"",'Measured Data'!AJ74)</f>
        <v/>
      </c>
      <c r="AK81" s="241" t="str">
        <f>IF(ISBLANK('Measured Data'!AK74),"",'Measured Data'!AK74)</f>
        <v/>
      </c>
      <c r="AL81" s="241" t="str">
        <f>IF(ISBLANK('Measured Data'!AL74),"",'Measured Data'!AL74)</f>
        <v/>
      </c>
      <c r="AM81" s="241" t="str">
        <f>IF(ISBLANK('Measured Data'!AM74),"",'Measured Data'!AM74)</f>
        <v/>
      </c>
      <c r="AN81" s="241" t="str">
        <f>IF(ISBLANK('Measured Data'!AN74),"",'Measured Data'!AN74)</f>
        <v/>
      </c>
      <c r="AO81" s="241" t="str">
        <f>IF(ISBLANK('Measured Data'!AO74),"",'Measured Data'!AO74)</f>
        <v/>
      </c>
      <c r="AP81" s="241" t="str">
        <f>IF(ISBLANK('Measured Data'!AP74),"",'Measured Data'!AP74)</f>
        <v/>
      </c>
      <c r="AQ81" s="241" t="str">
        <f>IF(ISBLANK('Measured Data'!AQ74),"",'Measured Data'!AQ74)</f>
        <v/>
      </c>
      <c r="AR81" s="241" t="str">
        <f>IF(ISBLANK('Measured Data'!AR74),"",'Measured Data'!AR74)</f>
        <v/>
      </c>
      <c r="AS81" s="241" t="str">
        <f>IF(ISBLANK('Measured Data'!AS74),"",'Measured Data'!AS74)</f>
        <v/>
      </c>
      <c r="AT81" s="241" t="str">
        <f>IF(ISBLANK('Measured Data'!AT74),"",'Measured Data'!AT74)</f>
        <v/>
      </c>
      <c r="AU81" s="241" t="str">
        <f>IF(ISBLANK('Measured Data'!AU74),"",'Measured Data'!AU74)</f>
        <v/>
      </c>
      <c r="AV81" s="241" t="str">
        <f>IF(ISBLANK('Measured Data'!AV74),"",'Measured Data'!AV74)</f>
        <v/>
      </c>
      <c r="AW81" s="241" t="str">
        <f>IF(ISBLANK('Measured Data'!AW74),"",'Measured Data'!AW74)</f>
        <v/>
      </c>
      <c r="AX81" s="241" t="str">
        <f>IF(ISBLANK('Measured Data'!AX74),"",'Measured Data'!AX74)</f>
        <v/>
      </c>
      <c r="AY81" s="241" t="str">
        <f>IF(ISBLANK('Measured Data'!AY74),"",'Measured Data'!AY74)</f>
        <v/>
      </c>
      <c r="AZ81" s="241" t="str">
        <f>IF(ISBLANK('Measured Data'!AZ74),"",'Measured Data'!AZ74)</f>
        <v/>
      </c>
      <c r="BA81" s="241" t="str">
        <f>IF(ISBLANK('Measured Data'!BA74),"",'Measured Data'!BA74)</f>
        <v/>
      </c>
      <c r="BB81" s="241" t="str">
        <f>IF(ISBLANK('Measured Data'!BB74),"",'Measured Data'!BB74)</f>
        <v/>
      </c>
      <c r="BC81" s="241" t="str">
        <f>IF(ISBLANK('Measured Data'!BC74),"",'Measured Data'!BC74)</f>
        <v/>
      </c>
      <c r="BD81" s="241" t="str">
        <f>IF(ISBLANK('Measured Data'!BD74),"",'Measured Data'!BD74)</f>
        <v/>
      </c>
      <c r="BE81" s="241" t="str">
        <f>IF(ISBLANK('Measured Data'!BE74),"",'Measured Data'!BE74)</f>
        <v/>
      </c>
      <c r="BF81" s="241" t="str">
        <f>IF(ISBLANK('Measured Data'!BF74),"",'Measured Data'!BF74)</f>
        <v/>
      </c>
      <c r="BG81" s="241" t="str">
        <f>IF(ISBLANK('Measured Data'!BG74),"",'Measured Data'!BG74)</f>
        <v/>
      </c>
      <c r="BH81" s="241" t="str">
        <f>IF(ISBLANK('Measured Data'!BH74),"",'Measured Data'!BH74)</f>
        <v/>
      </c>
      <c r="BI81" s="241" t="str">
        <f>IF(ISBLANK('Measured Data'!BI74),"",'Measured Data'!BI74)</f>
        <v/>
      </c>
      <c r="BJ81" s="241" t="str">
        <f>IF(ISBLANK('Measured Data'!BJ74),"",'Measured Data'!BJ74)</f>
        <v/>
      </c>
      <c r="BK81" s="241" t="str">
        <f>IF(ISBLANK('Measured Data'!BK74),"",'Measured Data'!BK74)</f>
        <v/>
      </c>
      <c r="BL81" s="241" t="str">
        <f>IF(ISBLANK('Measured Data'!BL74),"",'Measured Data'!BL74)</f>
        <v/>
      </c>
      <c r="BM81" s="241" t="str">
        <f>IF(ISBLANK('Measured Data'!BM74),"",'Measured Data'!BM74)</f>
        <v/>
      </c>
      <c r="BN81" s="241" t="str">
        <f>IF(ISBLANK('In Process Calc.'!B74),"",ROUND('In Process Calc.'!B74,2))</f>
        <v/>
      </c>
      <c r="BO81" s="241" t="str">
        <f>IF(ISBLANK('In Process Calc.'!C74),"",ROUND('In Process Calc.'!C74,2))</f>
        <v/>
      </c>
      <c r="BP81" s="241" t="str">
        <f>IF(ISBLANK('In Process Calc.'!D74),"",'In Process Calc.'!D74)</f>
        <v/>
      </c>
      <c r="BQ81" s="241" t="str">
        <f>IF(ISBLANK('In Process Calc.'!E74),"",'In Process Calc.'!E74)</f>
        <v/>
      </c>
      <c r="BR81" s="241" t="str">
        <f>IF(ISBLANK('In Process Calc.'!G74),"",'In Process Calc.'!G74)</f>
        <v/>
      </c>
      <c r="BS81" s="241" t="str">
        <f>IF(ISBLANK('In Process Calc.'!I74),"",'In Process Calc.'!I74)</f>
        <v/>
      </c>
      <c r="BT81" s="241" t="str">
        <f>IF(ISBLANK('In Process Calc.'!J74),"",'In Process Calc.'!J74)</f>
        <v/>
      </c>
      <c r="BU81" s="241" t="str">
        <f>IF(ISBLANK('In Process Calc.'!K74),"",'In Process Calc.'!K74)</f>
        <v/>
      </c>
      <c r="BV81" s="246" t="str">
        <f>IF(ISBLANK('In Process Calc.'!L74),"",'In Process Calc.'!L74)</f>
        <v/>
      </c>
      <c r="BW81" s="246" t="str">
        <f>IF(ISBLANK('In Process Calc.'!M74),"",'In Process Calc.'!M74)</f>
        <v/>
      </c>
      <c r="BX81" s="246" t="str">
        <f>IF(ISBLANK('In Process Calc.'!N74),"",'In Process Calc.'!N74)</f>
        <v/>
      </c>
      <c r="BY81" s="246" t="str">
        <f>IF(ISBLANK('In Process Calc.'!O74),"",'In Process Calc.'!O74)</f>
        <v/>
      </c>
      <c r="BZ81" s="246" t="str">
        <f>IF(ISBLANK('In Process Calc.'!P74),"",'In Process Calc.'!P74)</f>
        <v/>
      </c>
      <c r="CA81" s="246" t="str">
        <f>IF(ISBLANK('In Process Calc.'!Q74),"",'In Process Calc.'!Q74)</f>
        <v/>
      </c>
      <c r="CB81" s="246" t="str">
        <f>IF(ISBLANK('In Process Calc.'!R74),"",'In Process Calc.'!R74)</f>
        <v/>
      </c>
      <c r="CC81" s="246" t="str">
        <f>IF(ISBLANK('In Process Calc.'!S74),"",'In Process Calc.'!S74)</f>
        <v/>
      </c>
      <c r="CD81" s="246" t="str">
        <f>IF(ISBLANK('In Process Calc.'!T74),"",'In Process Calc.'!T74)</f>
        <v/>
      </c>
      <c r="CE81" s="246" t="str">
        <f>IF(ISBLANK('In Process Calc.'!U74),"",'In Process Calc.'!U74)</f>
        <v/>
      </c>
      <c r="CF81" s="246" t="str">
        <f>IF(ISBLANK('In Process Calc.'!V74),"",'In Process Calc.'!V74)</f>
        <v/>
      </c>
      <c r="CG81" s="246" t="str">
        <f>IF(ISBLANK('In Process Calc.'!W74),"",'In Process Calc.'!W74)</f>
        <v/>
      </c>
      <c r="CH81" s="246" t="str">
        <f>IF(ISBLANK('In Process Calc.'!X74),"",'In Process Calc.'!X74)</f>
        <v/>
      </c>
      <c r="CI81" s="246" t="str">
        <f>IF(ISBLANK('In Process Calc.'!Y74),"",'In Process Calc.'!Y74)</f>
        <v/>
      </c>
      <c r="CJ81" s="246" t="str">
        <f>IF(ISBLANK('In Process Calc.'!Z74),"",'In Process Calc.'!Z74)</f>
        <v/>
      </c>
      <c r="CK81" s="246" t="str">
        <f>IF(ISBLANK('In Process Calc.'!AA74),"",'In Process Calc.'!AA74)</f>
        <v/>
      </c>
      <c r="CL81" s="246" t="str">
        <f>IF(ISBLANK('In Process Calc.'!AB74),"",'In Process Calc.'!AB74)</f>
        <v/>
      </c>
      <c r="CM81" s="246" t="str">
        <f>IF(ISBLANK('In Process Calc.'!AC74),"",'In Process Calc.'!AC74)</f>
        <v/>
      </c>
      <c r="CN81" s="246" t="str">
        <f>IF(ISBLANK('In Process Calc.'!AD74),"",'In Process Calc.'!AD74)</f>
        <v/>
      </c>
      <c r="CO81" s="246" t="str">
        <f>IF(ISBLANK('In Process Calc.'!AE74),"",'In Process Calc.'!AE74)</f>
        <v/>
      </c>
      <c r="CP81" s="246" t="str">
        <f>IF(ISBLANK('In Process Calc.'!AF74),"",'In Process Calc.'!AF74)</f>
        <v/>
      </c>
      <c r="CQ81" s="246" t="str">
        <f>IF(ISBLANK('In Process Calc.'!AG74),"",'In Process Calc.'!AG74)</f>
        <v/>
      </c>
      <c r="CR81" s="246" t="str">
        <f>IF(ISBLANK('In Process Calc.'!AH74),"",'In Process Calc.'!AH74)</f>
        <v/>
      </c>
      <c r="CS81" s="246" t="str">
        <f>IF(ISBLANK('In Process Calc.'!AI74),"",'In Process Calc.'!AI74)</f>
        <v/>
      </c>
      <c r="CT81" s="246" t="str">
        <f>IF(ISBLANK('In Process Calc.'!AJ74),"",'In Process Calc.'!AJ74)</f>
        <v/>
      </c>
      <c r="CU81" s="246" t="str">
        <f>IF(ISBLANK('In Process Calc.'!AK74),"",'In Process Calc.'!AK74)</f>
        <v/>
      </c>
      <c r="CV81" s="246" t="str">
        <f>IF(ISBLANK('In Process Calc.'!AL74),"",'In Process Calc.'!AL74)</f>
        <v/>
      </c>
      <c r="CW81" s="246" t="str">
        <f>IF(ISBLANK('In Process Calc.'!AM74),"",'In Process Calc.'!AM74)</f>
        <v/>
      </c>
      <c r="CX81" s="246" t="str">
        <f>IF(ISBLANK('In Process Calc.'!AN74),"",'In Process Calc.'!AN74)</f>
        <v/>
      </c>
      <c r="CY81" s="246" t="str">
        <f>IF(ISBLANK('In Process Calc.'!AO74),"",'In Process Calc.'!AO74)</f>
        <v/>
      </c>
      <c r="CZ81" s="246" t="str">
        <f>IF(ISBLANK('In Process Calc.'!AP74),"",'In Process Calc.'!AP74)</f>
        <v/>
      </c>
      <c r="DA81" s="246" t="str">
        <f>IF(ISBLANK('In Process Calc.'!AQ74),"",'In Process Calc.'!AQ74)</f>
        <v/>
      </c>
      <c r="DB81" s="246" t="str">
        <f>IF(ISBLANK('In Process Calc.'!AR74),"",'In Process Calc.'!AR74)</f>
        <v/>
      </c>
      <c r="DC81" s="246" t="str">
        <f>IF(ISBLANK('In Process Calc.'!AS74),"",'In Process Calc.'!AS74)</f>
        <v/>
      </c>
      <c r="DD81" s="246" t="str">
        <f>IF(ISBLANK('In Process Calc.'!AT74),"",'In Process Calc.'!AT74)</f>
        <v/>
      </c>
      <c r="DE81" s="246" t="str">
        <f>IF(ISBLANK('In Process Calc.'!AU74),"",'In Process Calc.'!AU74)</f>
        <v/>
      </c>
      <c r="DF81" s="246" t="str">
        <f>IF(ISBLANK('In Process Calc.'!AV74),"",'In Process Calc.'!AV74)</f>
        <v/>
      </c>
      <c r="DG81" s="246" t="str">
        <f>IF(ISBLANK('In Process Calc.'!AW74),"",'In Process Calc.'!AW74)</f>
        <v/>
      </c>
      <c r="DH81" s="246" t="str">
        <f>IF(ISBLANK('In Process Calc.'!AX74),"",'In Process Calc.'!AX74)</f>
        <v/>
      </c>
      <c r="DI81" s="246" t="str">
        <f>IF(ISBLANK('In Process Calc.'!AY74),"",'In Process Calc.'!AY74)</f>
        <v/>
      </c>
      <c r="DJ81" s="246" t="str">
        <f>IF(ISBLANK('In Process Calc.'!AZ74),"",'In Process Calc.'!AZ74)</f>
        <v/>
      </c>
      <c r="DK81" s="246" t="str">
        <f>IF(ISBLANK('In Process Calc.'!BA74),"",'In Process Calc.'!BA74)</f>
        <v/>
      </c>
      <c r="DL81" s="246" t="str">
        <f>IF(ISBLANK('In Process Calc.'!BB74),"",'In Process Calc.'!BB74)</f>
        <v/>
      </c>
      <c r="DM81" s="246" t="str">
        <f>IF(ISBLANK('In Process Calc.'!BC74),"",'In Process Calc.'!BC74)</f>
        <v/>
      </c>
      <c r="DN81" s="246" t="str">
        <f>IF(ISBLANK('In Process Calc.'!BD74),"",'In Process Calc.'!BD74)</f>
        <v/>
      </c>
      <c r="DO81" s="246" t="str">
        <f>IF(ISBLANK('In Process Calc.'!BE74),"",'In Process Calc.'!BE74)</f>
        <v/>
      </c>
      <c r="DP81" s="246" t="str">
        <f>IF(ISBLANK('In Process Calc.'!BF74),"",'In Process Calc.'!BF74)</f>
        <v/>
      </c>
      <c r="DQ81" s="246" t="str">
        <f>IF(ISBLANK('In Process Calc.'!BG74),"",'In Process Calc.'!BG74)</f>
        <v/>
      </c>
      <c r="DR81" s="246" t="str">
        <f>IF(ISBLANK('In Process Calc.'!BH74),"",'In Process Calc.'!BH74)</f>
        <v/>
      </c>
      <c r="DS81" s="246" t="str">
        <f>IF(ISBLANK('In Process Calc.'!BI74),"",'In Process Calc.'!BI74)</f>
        <v/>
      </c>
      <c r="DT81" s="246" t="str">
        <f>IF(ISBLANK('In Process Calc.'!BJ74),"",'In Process Calc.'!BJ74)</f>
        <v/>
      </c>
      <c r="DU81" s="246" t="str">
        <f>IF(ISBLANK('In Process Calc.'!BK74),"",'In Process Calc.'!BK74)</f>
        <v/>
      </c>
      <c r="DV81" s="246" t="str">
        <f>IF(ISBLANK('In Process Calc.'!BL74),"",'In Process Calc.'!BL74)</f>
        <v/>
      </c>
      <c r="DW81" s="246" t="str">
        <f>IF(ISBLANK('In Process Calc.'!BM74),"",'In Process Calc.'!BM74)</f>
        <v/>
      </c>
      <c r="DX81" s="246" t="str">
        <f>IF(ISBLANK('In Process Calc.'!BN74),"",'In Process Calc.'!BN74)</f>
        <v/>
      </c>
      <c r="DY81" s="246" t="str">
        <f>IF(ISBLANK('In Process Calc.'!BO74),"",'In Process Calc.'!BO74)</f>
        <v/>
      </c>
      <c r="DZ81" s="246" t="str">
        <f>IF(ISBLANK('In Process Calc.'!BP74),"",'In Process Calc.'!BP74)</f>
        <v/>
      </c>
      <c r="EA81" s="246" t="str">
        <f>IF(ISBLANK('In Process Calc.'!BQ74),"",'In Process Calc.'!BQ74)</f>
        <v/>
      </c>
      <c r="EB81" s="246" t="str">
        <f>IF(ISBLANK('In Process Calc.'!BR74),"",'In Process Calc.'!BR74)</f>
        <v/>
      </c>
      <c r="EC81" s="246" t="str">
        <f>IF(ISBLANK('In Process Calc.'!BS74),"",'In Process Calc.'!BS74)</f>
        <v/>
      </c>
      <c r="ED81" s="246" t="str">
        <f>IF(ISBLANK('In Process Calc.'!BT74),"",'In Process Calc.'!BT74)</f>
        <v/>
      </c>
      <c r="EE81" s="246" t="str">
        <f>IF(ISBLANK('In Process Calc.'!BU74),"",'In Process Calc.'!BU74)</f>
        <v/>
      </c>
      <c r="EF81" s="246" t="str">
        <f>IF(ISBLANK('In Process Calc.'!BV74),"",'In Process Calc.'!BV74)</f>
        <v/>
      </c>
      <c r="EG81" s="246" t="str">
        <f>IF(ISBLANK('In Process Calc.'!BW74),"",'In Process Calc.'!BW74)</f>
        <v/>
      </c>
      <c r="EH81" s="246" t="str">
        <f>IF(ISBLANK('In Process Calc.'!BX74),"",'In Process Calc.'!BX74)</f>
        <v/>
      </c>
      <c r="EI81" s="246" t="str">
        <f>IF(ISBLANK('In Process Calc.'!BY74),"",'In Process Calc.'!BY74)</f>
        <v/>
      </c>
      <c r="EJ81" s="246" t="str">
        <f>IF(ISBLANK('In Process Calc.'!BZ74),"",'In Process Calc.'!BZ74)</f>
        <v/>
      </c>
      <c r="EK81" s="246" t="str">
        <f>IF(ISBLANK('Post Process Calc.'!A81),"",'Post Process Calc.'!A81)</f>
        <v/>
      </c>
      <c r="EL81" s="246" t="str">
        <f>IF(ISBLANK('Post Process Calc.'!B81),"",'Post Process Calc.'!B81)</f>
        <v/>
      </c>
      <c r="EM81" s="246" t="str">
        <f>IF(ISBLANK('Post Process Calc.'!C81),"",'Post Process Calc.'!C81)</f>
        <v/>
      </c>
      <c r="EN81" s="246" t="str">
        <f>IF(ISBLANK('Post Process Calc.'!D81),"",'Post Process Calc.'!D81)</f>
        <v/>
      </c>
      <c r="EO81" s="246" t="str">
        <f>IF(ISBLANK('Post Process Calc.'!E81),"",'Post Process Calc.'!E81)</f>
        <v/>
      </c>
      <c r="EP81" s="246" t="str">
        <f>IF(ISBLANK('Post Process Calc.'!F81),"",'Post Process Calc.'!F81)</f>
        <v/>
      </c>
      <c r="EQ81" s="246" t="str">
        <f>IF(ISBLANK('Post Process Calc.'!G81),"",'Post Process Calc.'!G81)</f>
        <v/>
      </c>
      <c r="ER81" s="246" t="str">
        <f>IF(ISBLANK('Post Process Calc.'!H81),"",'Post Process Calc.'!H81)</f>
        <v/>
      </c>
      <c r="ES81" s="246" t="str">
        <f>IF(ISBLANK('Post Process Calc.'!I81),"",'Post Process Calc.'!I81)</f>
        <v/>
      </c>
      <c r="ET81" s="246" t="str">
        <f>IF(ISBLANK('Post Process Calc.'!J81),"",'Post Process Calc.'!J81)</f>
        <v/>
      </c>
      <c r="EU81" s="246" t="str">
        <f>IF(ISBLANK('Post Process Calc.'!K81),"",'Post Process Calc.'!K81)</f>
        <v/>
      </c>
      <c r="EV81" s="246" t="str">
        <f>IF(ISBLANK('Post Process Calc.'!L81),"",'Post Process Calc.'!L81)</f>
        <v/>
      </c>
      <c r="EW81" s="246" t="str">
        <f>IF(ISBLANK('Post Process Calc.'!M81),"",'Post Process Calc.'!M81)</f>
        <v/>
      </c>
      <c r="EX81" s="246" t="str">
        <f>IF(ISBLANK('Post Process Calc.'!N81),"",'Post Process Calc.'!N81)</f>
        <v/>
      </c>
      <c r="EY81" s="246" t="str">
        <f>IF(ISBLANK('Post Process Calc.'!O81),"",'Post Process Calc.'!O81)</f>
        <v/>
      </c>
      <c r="EZ81" s="246" t="str">
        <f>IF(ISBLANK('Post Process Calc.'!P81),"",'Post Process Calc.'!P81)</f>
        <v/>
      </c>
      <c r="FA81" s="246" t="str">
        <f>IF(ISBLANK('Post Process Calc.'!Q81),"",'Post Process Calc.'!Q81)</f>
        <v/>
      </c>
      <c r="FB81" s="246" t="str">
        <f>IF(ISBLANK('Post Process Calc.'!R81),"",'Post Process Calc.'!R81)</f>
        <v/>
      </c>
      <c r="FC81" s="246" t="str">
        <f>IF(ISBLANK('Post Process Calc.'!S81),"",'Post Process Calc.'!S81)</f>
        <v/>
      </c>
      <c r="FD81" s="246" t="str">
        <f>IF(ISBLANK('Post Process Calc.'!T81),"",'Post Process Calc.'!T81)</f>
        <v/>
      </c>
      <c r="FE81" s="246" t="str">
        <f>IF(ISBLANK('Post Process Calc.'!U81),"",'Post Process Calc.'!U81)</f>
        <v/>
      </c>
      <c r="FF81" s="246" t="str">
        <f>IF(ISBLANK('Post Process Calc.'!V81),"",'Post Process Calc.'!V81)</f>
        <v/>
      </c>
      <c r="FG81" s="246" t="str">
        <f>IF(ISBLANK('Post Process Calc.'!W81),"",'Post Process Calc.'!W81)</f>
        <v/>
      </c>
      <c r="FH81" s="246" t="str">
        <f>IF(ISBLANK('Post Process Calc.'!X81),"",'Post Process Calc.'!X81)</f>
        <v/>
      </c>
      <c r="FI81" s="246" t="str">
        <f>IF(ISBLANK('Post Process Calc.'!Y81),"",'Post Process Calc.'!Y81)</f>
        <v/>
      </c>
      <c r="FJ81" s="246" t="str">
        <f>IF(ISBLANK('Post Process Calc.'!Z81),"",'Post Process Calc.'!Z81)</f>
        <v/>
      </c>
      <c r="FK81" s="246" t="str">
        <f>IF(ISBLANK('Post Process Calc.'!AA81),"",'Post Process Calc.'!AA81)</f>
        <v/>
      </c>
      <c r="FL81" s="246" t="str">
        <f>IF(ISBLANK('Post Process Calc.'!AB81),"",'Post Process Calc.'!AB81)</f>
        <v/>
      </c>
      <c r="FM81" s="246" t="str">
        <f>IF(ISBLANK('Post Process Calc.'!AC81),"",'Post Process Calc.'!AC81)</f>
        <v/>
      </c>
      <c r="FN81" s="246" t="str">
        <f>IF(ISBLANK('Post Process Calc.'!AD81),"",'Post Process Calc.'!AD81)</f>
        <v/>
      </c>
      <c r="FO81" s="246" t="str">
        <f>IF(ISBLANK('Post Process Calc.'!AE81),"",'Post Process Calc.'!AE81)</f>
        <v/>
      </c>
      <c r="FP81" s="246" t="str">
        <f>IF(ISBLANK('Post Process Calc.'!AF81),"",'Post Process Calc.'!AF81)</f>
        <v/>
      </c>
      <c r="FQ81" s="246" t="str">
        <f>IF(ISBLANK('Post Process Calc.'!AG81),"",'Post Process Calc.'!AG81)</f>
        <v/>
      </c>
      <c r="FR81" s="246" t="str">
        <f>IF(ISBLANK('Post Process Calc.'!AH81),"",'Post Process Calc.'!AH81)</f>
        <v/>
      </c>
      <c r="FS81" s="246" t="str">
        <f>IF(ISBLANK('Post Process Calc.'!AI81),"",'Post Process Calc.'!AI81)</f>
        <v/>
      </c>
    </row>
    <row r="82" spans="1:175" x14ac:dyDescent="0.15">
      <c r="A82" s="241" t="str">
        <f>IF('Measured Data'!B75&lt;&gt;0,'Measured Data'!$B$1,"")</f>
        <v/>
      </c>
      <c r="B82" s="241" t="str">
        <f>IF(ISBLANK('Measured Data'!A75),"",'Measured Data'!A75)</f>
        <v/>
      </c>
      <c r="C82" s="248" t="str">
        <f>IF(ISBLANK('Measured Data'!B75),"",'Measured Data'!B75)</f>
        <v/>
      </c>
      <c r="D82" s="249" t="str">
        <f>IF(ISBLANK('Measured Data'!C75),"",'Measured Data'!C75)</f>
        <v/>
      </c>
      <c r="E82" s="241" t="str">
        <f>IF(ISBLANK('Measured Data'!D75),"",'Measured Data'!D75)</f>
        <v/>
      </c>
      <c r="F82" s="241" t="str">
        <f>IF(ISBLANK('Measured Data'!E75),"",'Measured Data'!E75)</f>
        <v/>
      </c>
      <c r="G82" s="241" t="str">
        <f>IF(ISBLANK('Measured Data'!G75),"",'Measured Data'!G75)</f>
        <v/>
      </c>
      <c r="H82" s="241" t="str">
        <f>IF(ISBLANK('Measured Data'!H75),"",'Measured Data'!H75)</f>
        <v/>
      </c>
      <c r="I82" s="241" t="str">
        <f>IF(ISBLANK('Measured Data'!I75),"",'Measured Data'!I75)</f>
        <v/>
      </c>
      <c r="J82" s="241" t="str">
        <f>IF(ISBLANK('Measured Data'!J75),"",'Measured Data'!J75)</f>
        <v/>
      </c>
      <c r="K82" s="241" t="str">
        <f>IF(ISBLANK('Measured Data'!K75),"",'Measured Data'!K75)</f>
        <v/>
      </c>
      <c r="L82" s="241" t="str">
        <f>IF(ISBLANK('Measured Data'!L75),"",'Measured Data'!L75)</f>
        <v/>
      </c>
      <c r="M82" s="241" t="str">
        <f>IF(ISBLANK('Measured Data'!M75),"",'Measured Data'!M75)</f>
        <v/>
      </c>
      <c r="N82" s="241" t="str">
        <f>IF(ISBLANK('Measured Data'!N75),"",'Measured Data'!N75)</f>
        <v/>
      </c>
      <c r="O82" s="241" t="str">
        <f>IF(ISBLANK('Measured Data'!O75),"",'Measured Data'!O75)</f>
        <v/>
      </c>
      <c r="P82" s="241" t="str">
        <f>IF(ISBLANK('Measured Data'!P75),"",'Measured Data'!P75)</f>
        <v/>
      </c>
      <c r="Q82" s="241" t="str">
        <f>IF(ISBLANK('Measured Data'!Q75),"",'Measured Data'!Q75)</f>
        <v/>
      </c>
      <c r="R82" s="241" t="str">
        <f>IF(ISBLANK('Measured Data'!R75),"",'Measured Data'!R75)</f>
        <v/>
      </c>
      <c r="S82" s="241" t="str">
        <f>IF(ISBLANK('Measured Data'!S75),"",'Measured Data'!S75)</f>
        <v/>
      </c>
      <c r="T82" s="241" t="str">
        <f>IF(ISBLANK('Measured Data'!T75),"",'Measured Data'!T75)</f>
        <v/>
      </c>
      <c r="U82" s="241" t="str">
        <f>IF(ISBLANK('Measured Data'!U75),"",'Measured Data'!U75)</f>
        <v/>
      </c>
      <c r="V82" s="241" t="str">
        <f>IF(ISBLANK('Measured Data'!V75),"",'Measured Data'!V75)</f>
        <v/>
      </c>
      <c r="W82" s="241" t="str">
        <f>IF(ISBLANK('Measured Data'!W75),"",'Measured Data'!W75)</f>
        <v/>
      </c>
      <c r="X82" s="241" t="str">
        <f>IF(ISBLANK('Measured Data'!X75),"",'Measured Data'!X75)</f>
        <v/>
      </c>
      <c r="Y82" s="241" t="str">
        <f>IF(ISBLANK('Measured Data'!Y75),"",'Measured Data'!Y75)</f>
        <v/>
      </c>
      <c r="Z82" s="241" t="str">
        <f>IF(ISBLANK('Measured Data'!Z75),"",'Measured Data'!Z75)</f>
        <v/>
      </c>
      <c r="AA82" s="241" t="str">
        <f>IF(ISBLANK('Measured Data'!AA75),"",'Measured Data'!AA75)</f>
        <v/>
      </c>
      <c r="AB82" s="241" t="str">
        <f>IF(ISBLANK('Measured Data'!AB75),"",'Measured Data'!AB75)</f>
        <v/>
      </c>
      <c r="AC82" s="241" t="str">
        <f>IF(ISBLANK('Measured Data'!AC75),"",'Measured Data'!AC75)</f>
        <v/>
      </c>
      <c r="AD82" s="241" t="str">
        <f>IF(ISBLANK('Measured Data'!AD75),"",'Measured Data'!AD75)</f>
        <v/>
      </c>
      <c r="AE82" s="241" t="str">
        <f>IF(ISBLANK('Measured Data'!AE75),"",'Measured Data'!AE75)</f>
        <v/>
      </c>
      <c r="AF82" s="241" t="str">
        <f>IF(ISBLANK('Measured Data'!AF75),"",'Measured Data'!AF75)</f>
        <v/>
      </c>
      <c r="AG82" s="241" t="str">
        <f>IF(ISBLANK('Measured Data'!AG75),"",'Measured Data'!AG75)</f>
        <v/>
      </c>
      <c r="AH82" s="241" t="str">
        <f>IF(ISBLANK('Measured Data'!AH75),"",'Measured Data'!AH75)</f>
        <v/>
      </c>
      <c r="AI82" s="241" t="str">
        <f>IF(ISBLANK('Measured Data'!AI75),"",'Measured Data'!AI75)</f>
        <v/>
      </c>
      <c r="AJ82" s="241" t="str">
        <f>IF(ISBLANK('Measured Data'!AJ75),"",'Measured Data'!AJ75)</f>
        <v/>
      </c>
      <c r="AK82" s="241" t="str">
        <f>IF(ISBLANK('Measured Data'!AK75),"",'Measured Data'!AK75)</f>
        <v/>
      </c>
      <c r="AL82" s="241" t="str">
        <f>IF(ISBLANK('Measured Data'!AL75),"",'Measured Data'!AL75)</f>
        <v/>
      </c>
      <c r="AM82" s="241" t="str">
        <f>IF(ISBLANK('Measured Data'!AM75),"",'Measured Data'!AM75)</f>
        <v/>
      </c>
      <c r="AN82" s="241" t="str">
        <f>IF(ISBLANK('Measured Data'!AN75),"",'Measured Data'!AN75)</f>
        <v/>
      </c>
      <c r="AO82" s="241" t="str">
        <f>IF(ISBLANK('Measured Data'!AO75),"",'Measured Data'!AO75)</f>
        <v/>
      </c>
      <c r="AP82" s="241" t="str">
        <f>IF(ISBLANK('Measured Data'!AP75),"",'Measured Data'!AP75)</f>
        <v/>
      </c>
      <c r="AQ82" s="241" t="str">
        <f>IF(ISBLANK('Measured Data'!AQ75),"",'Measured Data'!AQ75)</f>
        <v/>
      </c>
      <c r="AR82" s="241" t="str">
        <f>IF(ISBLANK('Measured Data'!AR75),"",'Measured Data'!AR75)</f>
        <v/>
      </c>
      <c r="AS82" s="241" t="str">
        <f>IF(ISBLANK('Measured Data'!AS75),"",'Measured Data'!AS75)</f>
        <v/>
      </c>
      <c r="AT82" s="241" t="str">
        <f>IF(ISBLANK('Measured Data'!AT75),"",'Measured Data'!AT75)</f>
        <v/>
      </c>
      <c r="AU82" s="241" t="str">
        <f>IF(ISBLANK('Measured Data'!AU75),"",'Measured Data'!AU75)</f>
        <v/>
      </c>
      <c r="AV82" s="241" t="str">
        <f>IF(ISBLANK('Measured Data'!AV75),"",'Measured Data'!AV75)</f>
        <v/>
      </c>
      <c r="AW82" s="241" t="str">
        <f>IF(ISBLANK('Measured Data'!AW75),"",'Measured Data'!AW75)</f>
        <v/>
      </c>
      <c r="AX82" s="241" t="str">
        <f>IF(ISBLANK('Measured Data'!AX75),"",'Measured Data'!AX75)</f>
        <v/>
      </c>
      <c r="AY82" s="241" t="str">
        <f>IF(ISBLANK('Measured Data'!AY75),"",'Measured Data'!AY75)</f>
        <v/>
      </c>
      <c r="AZ82" s="241" t="str">
        <f>IF(ISBLANK('Measured Data'!AZ75),"",'Measured Data'!AZ75)</f>
        <v/>
      </c>
      <c r="BA82" s="241" t="str">
        <f>IF(ISBLANK('Measured Data'!BA75),"",'Measured Data'!BA75)</f>
        <v/>
      </c>
      <c r="BB82" s="241" t="str">
        <f>IF(ISBLANK('Measured Data'!BB75),"",'Measured Data'!BB75)</f>
        <v/>
      </c>
      <c r="BC82" s="241" t="str">
        <f>IF(ISBLANK('Measured Data'!BC75),"",'Measured Data'!BC75)</f>
        <v/>
      </c>
      <c r="BD82" s="241" t="str">
        <f>IF(ISBLANK('Measured Data'!BD75),"",'Measured Data'!BD75)</f>
        <v/>
      </c>
      <c r="BE82" s="241" t="str">
        <f>IF(ISBLANK('Measured Data'!BE75),"",'Measured Data'!BE75)</f>
        <v/>
      </c>
      <c r="BF82" s="241" t="str">
        <f>IF(ISBLANK('Measured Data'!BF75),"",'Measured Data'!BF75)</f>
        <v/>
      </c>
      <c r="BG82" s="241" t="str">
        <f>IF(ISBLANK('Measured Data'!BG75),"",'Measured Data'!BG75)</f>
        <v/>
      </c>
      <c r="BH82" s="241" t="str">
        <f>IF(ISBLANK('Measured Data'!BH75),"",'Measured Data'!BH75)</f>
        <v/>
      </c>
      <c r="BI82" s="241" t="str">
        <f>IF(ISBLANK('Measured Data'!BI75),"",'Measured Data'!BI75)</f>
        <v/>
      </c>
      <c r="BJ82" s="241" t="str">
        <f>IF(ISBLANK('Measured Data'!BJ75),"",'Measured Data'!BJ75)</f>
        <v/>
      </c>
      <c r="BK82" s="241" t="str">
        <f>IF(ISBLANK('Measured Data'!BK75),"",'Measured Data'!BK75)</f>
        <v/>
      </c>
      <c r="BL82" s="241" t="str">
        <f>IF(ISBLANK('Measured Data'!BL75),"",'Measured Data'!BL75)</f>
        <v/>
      </c>
      <c r="BM82" s="241" t="str">
        <f>IF(ISBLANK('Measured Data'!BM75),"",'Measured Data'!BM75)</f>
        <v/>
      </c>
      <c r="BN82" s="241" t="str">
        <f>IF(ISBLANK('In Process Calc.'!B75),"",ROUND('In Process Calc.'!B75,2))</f>
        <v/>
      </c>
      <c r="BO82" s="241" t="str">
        <f>IF(ISBLANK('In Process Calc.'!C75),"",ROUND('In Process Calc.'!C75,2))</f>
        <v/>
      </c>
      <c r="BP82" s="241" t="str">
        <f>IF(ISBLANK('In Process Calc.'!D75),"",'In Process Calc.'!D75)</f>
        <v/>
      </c>
      <c r="BQ82" s="241" t="str">
        <f>IF(ISBLANK('In Process Calc.'!E75),"",'In Process Calc.'!E75)</f>
        <v/>
      </c>
      <c r="BR82" s="241" t="str">
        <f>IF(ISBLANK('In Process Calc.'!G75),"",'In Process Calc.'!G75)</f>
        <v/>
      </c>
      <c r="BS82" s="241" t="str">
        <f>IF(ISBLANK('In Process Calc.'!I75),"",'In Process Calc.'!I75)</f>
        <v/>
      </c>
      <c r="BT82" s="241" t="str">
        <f>IF(ISBLANK('In Process Calc.'!J75),"",'In Process Calc.'!J75)</f>
        <v/>
      </c>
      <c r="BU82" s="241" t="str">
        <f>IF(ISBLANK('In Process Calc.'!K75),"",'In Process Calc.'!K75)</f>
        <v/>
      </c>
      <c r="BV82" s="246" t="str">
        <f>IF(ISBLANK('In Process Calc.'!L75),"",'In Process Calc.'!L75)</f>
        <v/>
      </c>
      <c r="BW82" s="246" t="str">
        <f>IF(ISBLANK('In Process Calc.'!M75),"",'In Process Calc.'!M75)</f>
        <v/>
      </c>
      <c r="BX82" s="246" t="str">
        <f>IF(ISBLANK('In Process Calc.'!N75),"",'In Process Calc.'!N75)</f>
        <v/>
      </c>
      <c r="BY82" s="246" t="str">
        <f>IF(ISBLANK('In Process Calc.'!O75),"",'In Process Calc.'!O75)</f>
        <v/>
      </c>
      <c r="BZ82" s="246" t="str">
        <f>IF(ISBLANK('In Process Calc.'!P75),"",'In Process Calc.'!P75)</f>
        <v/>
      </c>
      <c r="CA82" s="246" t="str">
        <f>IF(ISBLANK('In Process Calc.'!Q75),"",'In Process Calc.'!Q75)</f>
        <v/>
      </c>
      <c r="CB82" s="246" t="str">
        <f>IF(ISBLANK('In Process Calc.'!R75),"",'In Process Calc.'!R75)</f>
        <v/>
      </c>
      <c r="CC82" s="246" t="str">
        <f>IF(ISBLANK('In Process Calc.'!S75),"",'In Process Calc.'!S75)</f>
        <v/>
      </c>
      <c r="CD82" s="246" t="str">
        <f>IF(ISBLANK('In Process Calc.'!T75),"",'In Process Calc.'!T75)</f>
        <v/>
      </c>
      <c r="CE82" s="246" t="str">
        <f>IF(ISBLANK('In Process Calc.'!U75),"",'In Process Calc.'!U75)</f>
        <v/>
      </c>
      <c r="CF82" s="246" t="str">
        <f>IF(ISBLANK('In Process Calc.'!V75),"",'In Process Calc.'!V75)</f>
        <v/>
      </c>
      <c r="CG82" s="246" t="str">
        <f>IF(ISBLANK('In Process Calc.'!W75),"",'In Process Calc.'!W75)</f>
        <v/>
      </c>
      <c r="CH82" s="246" t="str">
        <f>IF(ISBLANK('In Process Calc.'!X75),"",'In Process Calc.'!X75)</f>
        <v/>
      </c>
      <c r="CI82" s="246" t="str">
        <f>IF(ISBLANK('In Process Calc.'!Y75),"",'In Process Calc.'!Y75)</f>
        <v/>
      </c>
      <c r="CJ82" s="246" t="str">
        <f>IF(ISBLANK('In Process Calc.'!Z75),"",'In Process Calc.'!Z75)</f>
        <v/>
      </c>
      <c r="CK82" s="246" t="str">
        <f>IF(ISBLANK('In Process Calc.'!AA75),"",'In Process Calc.'!AA75)</f>
        <v/>
      </c>
      <c r="CL82" s="246" t="str">
        <f>IF(ISBLANK('In Process Calc.'!AB75),"",'In Process Calc.'!AB75)</f>
        <v/>
      </c>
      <c r="CM82" s="246" t="str">
        <f>IF(ISBLANK('In Process Calc.'!AC75),"",'In Process Calc.'!AC75)</f>
        <v/>
      </c>
      <c r="CN82" s="246" t="str">
        <f>IF(ISBLANK('In Process Calc.'!AD75),"",'In Process Calc.'!AD75)</f>
        <v/>
      </c>
      <c r="CO82" s="246" t="str">
        <f>IF(ISBLANK('In Process Calc.'!AE75),"",'In Process Calc.'!AE75)</f>
        <v/>
      </c>
      <c r="CP82" s="246" t="str">
        <f>IF(ISBLANK('In Process Calc.'!AF75),"",'In Process Calc.'!AF75)</f>
        <v/>
      </c>
      <c r="CQ82" s="246" t="str">
        <f>IF(ISBLANK('In Process Calc.'!AG75),"",'In Process Calc.'!AG75)</f>
        <v/>
      </c>
      <c r="CR82" s="246" t="str">
        <f>IF(ISBLANK('In Process Calc.'!AH75),"",'In Process Calc.'!AH75)</f>
        <v/>
      </c>
      <c r="CS82" s="246" t="str">
        <f>IF(ISBLANK('In Process Calc.'!AI75),"",'In Process Calc.'!AI75)</f>
        <v/>
      </c>
      <c r="CT82" s="246" t="str">
        <f>IF(ISBLANK('In Process Calc.'!AJ75),"",'In Process Calc.'!AJ75)</f>
        <v/>
      </c>
      <c r="CU82" s="246" t="str">
        <f>IF(ISBLANK('In Process Calc.'!AK75),"",'In Process Calc.'!AK75)</f>
        <v/>
      </c>
      <c r="CV82" s="246" t="str">
        <f>IF(ISBLANK('In Process Calc.'!AL75),"",'In Process Calc.'!AL75)</f>
        <v/>
      </c>
      <c r="CW82" s="246" t="str">
        <f>IF(ISBLANK('In Process Calc.'!AM75),"",'In Process Calc.'!AM75)</f>
        <v/>
      </c>
      <c r="CX82" s="246" t="str">
        <f>IF(ISBLANK('In Process Calc.'!AN75),"",'In Process Calc.'!AN75)</f>
        <v/>
      </c>
      <c r="CY82" s="246" t="str">
        <f>IF(ISBLANK('In Process Calc.'!AO75),"",'In Process Calc.'!AO75)</f>
        <v/>
      </c>
      <c r="CZ82" s="246" t="str">
        <f>IF(ISBLANK('In Process Calc.'!AP75),"",'In Process Calc.'!AP75)</f>
        <v/>
      </c>
      <c r="DA82" s="246" t="str">
        <f>IF(ISBLANK('In Process Calc.'!AQ75),"",'In Process Calc.'!AQ75)</f>
        <v/>
      </c>
      <c r="DB82" s="246" t="str">
        <f>IF(ISBLANK('In Process Calc.'!AR75),"",'In Process Calc.'!AR75)</f>
        <v/>
      </c>
      <c r="DC82" s="246" t="str">
        <f>IF(ISBLANK('In Process Calc.'!AS75),"",'In Process Calc.'!AS75)</f>
        <v/>
      </c>
      <c r="DD82" s="246" t="str">
        <f>IF(ISBLANK('In Process Calc.'!AT75),"",'In Process Calc.'!AT75)</f>
        <v/>
      </c>
      <c r="DE82" s="246" t="str">
        <f>IF(ISBLANK('In Process Calc.'!AU75),"",'In Process Calc.'!AU75)</f>
        <v/>
      </c>
      <c r="DF82" s="246" t="str">
        <f>IF(ISBLANK('In Process Calc.'!AV75),"",'In Process Calc.'!AV75)</f>
        <v/>
      </c>
      <c r="DG82" s="246" t="str">
        <f>IF(ISBLANK('In Process Calc.'!AW75),"",'In Process Calc.'!AW75)</f>
        <v/>
      </c>
      <c r="DH82" s="246" t="str">
        <f>IF(ISBLANK('In Process Calc.'!AX75),"",'In Process Calc.'!AX75)</f>
        <v/>
      </c>
      <c r="DI82" s="246" t="str">
        <f>IF(ISBLANK('In Process Calc.'!AY75),"",'In Process Calc.'!AY75)</f>
        <v/>
      </c>
      <c r="DJ82" s="246" t="str">
        <f>IF(ISBLANK('In Process Calc.'!AZ75),"",'In Process Calc.'!AZ75)</f>
        <v/>
      </c>
      <c r="DK82" s="246" t="str">
        <f>IF(ISBLANK('In Process Calc.'!BA75),"",'In Process Calc.'!BA75)</f>
        <v/>
      </c>
      <c r="DL82" s="246" t="str">
        <f>IF(ISBLANK('In Process Calc.'!BB75),"",'In Process Calc.'!BB75)</f>
        <v/>
      </c>
      <c r="DM82" s="246" t="str">
        <f>IF(ISBLANK('In Process Calc.'!BC75),"",'In Process Calc.'!BC75)</f>
        <v/>
      </c>
      <c r="DN82" s="246" t="str">
        <f>IF(ISBLANK('In Process Calc.'!BD75),"",'In Process Calc.'!BD75)</f>
        <v/>
      </c>
      <c r="DO82" s="246" t="str">
        <f>IF(ISBLANK('In Process Calc.'!BE75),"",'In Process Calc.'!BE75)</f>
        <v/>
      </c>
      <c r="DP82" s="246" t="str">
        <f>IF(ISBLANK('In Process Calc.'!BF75),"",'In Process Calc.'!BF75)</f>
        <v/>
      </c>
      <c r="DQ82" s="246" t="str">
        <f>IF(ISBLANK('In Process Calc.'!BG75),"",'In Process Calc.'!BG75)</f>
        <v/>
      </c>
      <c r="DR82" s="246" t="str">
        <f>IF(ISBLANK('In Process Calc.'!BH75),"",'In Process Calc.'!BH75)</f>
        <v/>
      </c>
      <c r="DS82" s="246" t="str">
        <f>IF(ISBLANK('In Process Calc.'!BI75),"",'In Process Calc.'!BI75)</f>
        <v/>
      </c>
      <c r="DT82" s="246" t="str">
        <f>IF(ISBLANK('In Process Calc.'!BJ75),"",'In Process Calc.'!BJ75)</f>
        <v/>
      </c>
      <c r="DU82" s="246" t="str">
        <f>IF(ISBLANK('In Process Calc.'!BK75),"",'In Process Calc.'!BK75)</f>
        <v/>
      </c>
      <c r="DV82" s="246" t="str">
        <f>IF(ISBLANK('In Process Calc.'!BL75),"",'In Process Calc.'!BL75)</f>
        <v/>
      </c>
      <c r="DW82" s="246" t="str">
        <f>IF(ISBLANK('In Process Calc.'!BM75),"",'In Process Calc.'!BM75)</f>
        <v/>
      </c>
      <c r="DX82" s="246" t="str">
        <f>IF(ISBLANK('In Process Calc.'!BN75),"",'In Process Calc.'!BN75)</f>
        <v/>
      </c>
      <c r="DY82" s="246" t="str">
        <f>IF(ISBLANK('In Process Calc.'!BO75),"",'In Process Calc.'!BO75)</f>
        <v/>
      </c>
      <c r="DZ82" s="246" t="str">
        <f>IF(ISBLANK('In Process Calc.'!BP75),"",'In Process Calc.'!BP75)</f>
        <v/>
      </c>
      <c r="EA82" s="246" t="str">
        <f>IF(ISBLANK('In Process Calc.'!BQ75),"",'In Process Calc.'!BQ75)</f>
        <v/>
      </c>
      <c r="EB82" s="246" t="str">
        <f>IF(ISBLANK('In Process Calc.'!BR75),"",'In Process Calc.'!BR75)</f>
        <v/>
      </c>
      <c r="EC82" s="246" t="str">
        <f>IF(ISBLANK('In Process Calc.'!BS75),"",'In Process Calc.'!BS75)</f>
        <v/>
      </c>
      <c r="ED82" s="246" t="str">
        <f>IF(ISBLANK('In Process Calc.'!BT75),"",'In Process Calc.'!BT75)</f>
        <v/>
      </c>
      <c r="EE82" s="246" t="str">
        <f>IF(ISBLANK('In Process Calc.'!BU75),"",'In Process Calc.'!BU75)</f>
        <v/>
      </c>
      <c r="EF82" s="246" t="str">
        <f>IF(ISBLANK('In Process Calc.'!BV75),"",'In Process Calc.'!BV75)</f>
        <v/>
      </c>
      <c r="EG82" s="246" t="str">
        <f>IF(ISBLANK('In Process Calc.'!BW75),"",'In Process Calc.'!BW75)</f>
        <v/>
      </c>
      <c r="EH82" s="246" t="str">
        <f>IF(ISBLANK('In Process Calc.'!BX75),"",'In Process Calc.'!BX75)</f>
        <v/>
      </c>
      <c r="EI82" s="246" t="str">
        <f>IF(ISBLANK('In Process Calc.'!BY75),"",'In Process Calc.'!BY75)</f>
        <v/>
      </c>
      <c r="EJ82" s="246" t="str">
        <f>IF(ISBLANK('In Process Calc.'!BZ75),"",'In Process Calc.'!BZ75)</f>
        <v/>
      </c>
      <c r="EK82" s="246" t="str">
        <f>IF(ISBLANK('Post Process Calc.'!A82),"",'Post Process Calc.'!A82)</f>
        <v/>
      </c>
      <c r="EL82" s="246" t="str">
        <f>IF(ISBLANK('Post Process Calc.'!B82),"",'Post Process Calc.'!B82)</f>
        <v/>
      </c>
      <c r="EM82" s="246" t="str">
        <f>IF(ISBLANK('Post Process Calc.'!C82),"",'Post Process Calc.'!C82)</f>
        <v/>
      </c>
      <c r="EN82" s="246" t="str">
        <f>IF(ISBLANK('Post Process Calc.'!D82),"",'Post Process Calc.'!D82)</f>
        <v/>
      </c>
      <c r="EO82" s="246" t="str">
        <f>IF(ISBLANK('Post Process Calc.'!E82),"",'Post Process Calc.'!E82)</f>
        <v/>
      </c>
      <c r="EP82" s="246" t="str">
        <f>IF(ISBLANK('Post Process Calc.'!F82),"",'Post Process Calc.'!F82)</f>
        <v/>
      </c>
      <c r="EQ82" s="246" t="str">
        <f>IF(ISBLANK('Post Process Calc.'!G82),"",'Post Process Calc.'!G82)</f>
        <v/>
      </c>
      <c r="ER82" s="246" t="str">
        <f>IF(ISBLANK('Post Process Calc.'!H82),"",'Post Process Calc.'!H82)</f>
        <v/>
      </c>
      <c r="ES82" s="246" t="str">
        <f>IF(ISBLANK('Post Process Calc.'!I82),"",'Post Process Calc.'!I82)</f>
        <v/>
      </c>
      <c r="ET82" s="246" t="str">
        <f>IF(ISBLANK('Post Process Calc.'!J82),"",'Post Process Calc.'!J82)</f>
        <v/>
      </c>
      <c r="EU82" s="246" t="str">
        <f>IF(ISBLANK('Post Process Calc.'!K82),"",'Post Process Calc.'!K82)</f>
        <v/>
      </c>
      <c r="EV82" s="246" t="str">
        <f>IF(ISBLANK('Post Process Calc.'!L82),"",'Post Process Calc.'!L82)</f>
        <v/>
      </c>
      <c r="EW82" s="246" t="str">
        <f>IF(ISBLANK('Post Process Calc.'!M82),"",'Post Process Calc.'!M82)</f>
        <v/>
      </c>
      <c r="EX82" s="246" t="str">
        <f>IF(ISBLANK('Post Process Calc.'!N82),"",'Post Process Calc.'!N82)</f>
        <v/>
      </c>
      <c r="EY82" s="246" t="str">
        <f>IF(ISBLANK('Post Process Calc.'!O82),"",'Post Process Calc.'!O82)</f>
        <v/>
      </c>
      <c r="EZ82" s="246" t="str">
        <f>IF(ISBLANK('Post Process Calc.'!P82),"",'Post Process Calc.'!P82)</f>
        <v/>
      </c>
      <c r="FA82" s="246" t="str">
        <f>IF(ISBLANK('Post Process Calc.'!Q82),"",'Post Process Calc.'!Q82)</f>
        <v/>
      </c>
      <c r="FB82" s="246" t="str">
        <f>IF(ISBLANK('Post Process Calc.'!R82),"",'Post Process Calc.'!R82)</f>
        <v/>
      </c>
      <c r="FC82" s="246" t="str">
        <f>IF(ISBLANK('Post Process Calc.'!S82),"",'Post Process Calc.'!S82)</f>
        <v/>
      </c>
      <c r="FD82" s="246" t="str">
        <f>IF(ISBLANK('Post Process Calc.'!T82),"",'Post Process Calc.'!T82)</f>
        <v/>
      </c>
      <c r="FE82" s="246" t="str">
        <f>IF(ISBLANK('Post Process Calc.'!U82),"",'Post Process Calc.'!U82)</f>
        <v/>
      </c>
      <c r="FF82" s="246" t="str">
        <f>IF(ISBLANK('Post Process Calc.'!V82),"",'Post Process Calc.'!V82)</f>
        <v/>
      </c>
      <c r="FG82" s="246" t="str">
        <f>IF(ISBLANK('Post Process Calc.'!W82),"",'Post Process Calc.'!W82)</f>
        <v/>
      </c>
      <c r="FH82" s="246" t="str">
        <f>IF(ISBLANK('Post Process Calc.'!X82),"",'Post Process Calc.'!X82)</f>
        <v/>
      </c>
      <c r="FI82" s="246" t="str">
        <f>IF(ISBLANK('Post Process Calc.'!Y82),"",'Post Process Calc.'!Y82)</f>
        <v/>
      </c>
      <c r="FJ82" s="246" t="str">
        <f>IF(ISBLANK('Post Process Calc.'!Z82),"",'Post Process Calc.'!Z82)</f>
        <v/>
      </c>
      <c r="FK82" s="246" t="str">
        <f>IF(ISBLANK('Post Process Calc.'!AA82),"",'Post Process Calc.'!AA82)</f>
        <v/>
      </c>
      <c r="FL82" s="246" t="str">
        <f>IF(ISBLANK('Post Process Calc.'!AB82),"",'Post Process Calc.'!AB82)</f>
        <v/>
      </c>
      <c r="FM82" s="246" t="str">
        <f>IF(ISBLANK('Post Process Calc.'!AC82),"",'Post Process Calc.'!AC82)</f>
        <v/>
      </c>
      <c r="FN82" s="246" t="str">
        <f>IF(ISBLANK('Post Process Calc.'!AD82),"",'Post Process Calc.'!AD82)</f>
        <v/>
      </c>
      <c r="FO82" s="246" t="str">
        <f>IF(ISBLANK('Post Process Calc.'!AE82),"",'Post Process Calc.'!AE82)</f>
        <v/>
      </c>
      <c r="FP82" s="246" t="str">
        <f>IF(ISBLANK('Post Process Calc.'!AF82),"",'Post Process Calc.'!AF82)</f>
        <v/>
      </c>
      <c r="FQ82" s="246" t="str">
        <f>IF(ISBLANK('Post Process Calc.'!AG82),"",'Post Process Calc.'!AG82)</f>
        <v/>
      </c>
      <c r="FR82" s="246" t="str">
        <f>IF(ISBLANK('Post Process Calc.'!AH82),"",'Post Process Calc.'!AH82)</f>
        <v/>
      </c>
      <c r="FS82" s="246" t="str">
        <f>IF(ISBLANK('Post Process Calc.'!AI82),"",'Post Process Calc.'!AI82)</f>
        <v/>
      </c>
    </row>
    <row r="83" spans="1:175" x14ac:dyDescent="0.15">
      <c r="A83" s="241" t="str">
        <f>IF('Measured Data'!B76&lt;&gt;0,'Measured Data'!$B$1,"")</f>
        <v/>
      </c>
      <c r="B83" s="241" t="str">
        <f>IF(ISBLANK('Measured Data'!A76),"",'Measured Data'!A76)</f>
        <v/>
      </c>
      <c r="C83" s="248" t="str">
        <f>IF(ISBLANK('Measured Data'!B76),"",'Measured Data'!B76)</f>
        <v/>
      </c>
      <c r="D83" s="249" t="str">
        <f>IF(ISBLANK('Measured Data'!C76),"",'Measured Data'!C76)</f>
        <v/>
      </c>
      <c r="E83" s="241" t="str">
        <f>IF(ISBLANK('Measured Data'!D76),"",'Measured Data'!D76)</f>
        <v/>
      </c>
      <c r="F83" s="241" t="str">
        <f>IF(ISBLANK('Measured Data'!E76),"",'Measured Data'!E76)</f>
        <v/>
      </c>
      <c r="G83" s="241" t="str">
        <f>IF(ISBLANK('Measured Data'!G76),"",'Measured Data'!G76)</f>
        <v/>
      </c>
      <c r="H83" s="241" t="str">
        <f>IF(ISBLANK('Measured Data'!H76),"",'Measured Data'!H76)</f>
        <v/>
      </c>
      <c r="I83" s="241" t="str">
        <f>IF(ISBLANK('Measured Data'!I76),"",'Measured Data'!I76)</f>
        <v/>
      </c>
      <c r="J83" s="241" t="str">
        <f>IF(ISBLANK('Measured Data'!J76),"",'Measured Data'!J76)</f>
        <v/>
      </c>
      <c r="K83" s="241" t="str">
        <f>IF(ISBLANK('Measured Data'!K76),"",'Measured Data'!K76)</f>
        <v/>
      </c>
      <c r="L83" s="241" t="str">
        <f>IF(ISBLANK('Measured Data'!L76),"",'Measured Data'!L76)</f>
        <v/>
      </c>
      <c r="M83" s="241" t="str">
        <f>IF(ISBLANK('Measured Data'!M76),"",'Measured Data'!M76)</f>
        <v/>
      </c>
      <c r="N83" s="241" t="str">
        <f>IF(ISBLANK('Measured Data'!N76),"",'Measured Data'!N76)</f>
        <v/>
      </c>
      <c r="O83" s="241" t="str">
        <f>IF(ISBLANK('Measured Data'!O76),"",'Measured Data'!O76)</f>
        <v/>
      </c>
      <c r="P83" s="241" t="str">
        <f>IF(ISBLANK('Measured Data'!P76),"",'Measured Data'!P76)</f>
        <v/>
      </c>
      <c r="Q83" s="241" t="str">
        <f>IF(ISBLANK('Measured Data'!Q76),"",'Measured Data'!Q76)</f>
        <v/>
      </c>
      <c r="R83" s="241" t="str">
        <f>IF(ISBLANK('Measured Data'!R76),"",'Measured Data'!R76)</f>
        <v/>
      </c>
      <c r="S83" s="241" t="str">
        <f>IF(ISBLANK('Measured Data'!S76),"",'Measured Data'!S76)</f>
        <v/>
      </c>
      <c r="T83" s="241" t="str">
        <f>IF(ISBLANK('Measured Data'!T76),"",'Measured Data'!T76)</f>
        <v/>
      </c>
      <c r="U83" s="241" t="str">
        <f>IF(ISBLANK('Measured Data'!U76),"",'Measured Data'!U76)</f>
        <v/>
      </c>
      <c r="V83" s="241" t="str">
        <f>IF(ISBLANK('Measured Data'!V76),"",'Measured Data'!V76)</f>
        <v/>
      </c>
      <c r="W83" s="241" t="str">
        <f>IF(ISBLANK('Measured Data'!W76),"",'Measured Data'!W76)</f>
        <v/>
      </c>
      <c r="X83" s="241" t="str">
        <f>IF(ISBLANK('Measured Data'!X76),"",'Measured Data'!X76)</f>
        <v/>
      </c>
      <c r="Y83" s="241" t="str">
        <f>IF(ISBLANK('Measured Data'!Y76),"",'Measured Data'!Y76)</f>
        <v/>
      </c>
      <c r="Z83" s="241" t="str">
        <f>IF(ISBLANK('Measured Data'!Z76),"",'Measured Data'!Z76)</f>
        <v/>
      </c>
      <c r="AA83" s="241" t="str">
        <f>IF(ISBLANK('Measured Data'!AA76),"",'Measured Data'!AA76)</f>
        <v/>
      </c>
      <c r="AB83" s="241" t="str">
        <f>IF(ISBLANK('Measured Data'!AB76),"",'Measured Data'!AB76)</f>
        <v/>
      </c>
      <c r="AC83" s="241" t="str">
        <f>IF(ISBLANK('Measured Data'!AC76),"",'Measured Data'!AC76)</f>
        <v/>
      </c>
      <c r="AD83" s="241" t="str">
        <f>IF(ISBLANK('Measured Data'!AD76),"",'Measured Data'!AD76)</f>
        <v/>
      </c>
      <c r="AE83" s="241" t="str">
        <f>IF(ISBLANK('Measured Data'!AE76),"",'Measured Data'!AE76)</f>
        <v/>
      </c>
      <c r="AF83" s="241" t="str">
        <f>IF(ISBLANK('Measured Data'!AF76),"",'Measured Data'!AF76)</f>
        <v/>
      </c>
      <c r="AG83" s="241" t="str">
        <f>IF(ISBLANK('Measured Data'!AG76),"",'Measured Data'!AG76)</f>
        <v/>
      </c>
      <c r="AH83" s="241" t="str">
        <f>IF(ISBLANK('Measured Data'!AH76),"",'Measured Data'!AH76)</f>
        <v/>
      </c>
      <c r="AI83" s="241" t="str">
        <f>IF(ISBLANK('Measured Data'!AI76),"",'Measured Data'!AI76)</f>
        <v/>
      </c>
      <c r="AJ83" s="241" t="str">
        <f>IF(ISBLANK('Measured Data'!AJ76),"",'Measured Data'!AJ76)</f>
        <v/>
      </c>
      <c r="AK83" s="241" t="str">
        <f>IF(ISBLANK('Measured Data'!AK76),"",'Measured Data'!AK76)</f>
        <v/>
      </c>
      <c r="AL83" s="241" t="str">
        <f>IF(ISBLANK('Measured Data'!AL76),"",'Measured Data'!AL76)</f>
        <v/>
      </c>
      <c r="AM83" s="241" t="str">
        <f>IF(ISBLANK('Measured Data'!AM76),"",'Measured Data'!AM76)</f>
        <v/>
      </c>
      <c r="AN83" s="241" t="str">
        <f>IF(ISBLANK('Measured Data'!AN76),"",'Measured Data'!AN76)</f>
        <v/>
      </c>
      <c r="AO83" s="241" t="str">
        <f>IF(ISBLANK('Measured Data'!AO76),"",'Measured Data'!AO76)</f>
        <v/>
      </c>
      <c r="AP83" s="241" t="str">
        <f>IF(ISBLANK('Measured Data'!AP76),"",'Measured Data'!AP76)</f>
        <v/>
      </c>
      <c r="AQ83" s="241" t="str">
        <f>IF(ISBLANK('Measured Data'!AQ76),"",'Measured Data'!AQ76)</f>
        <v/>
      </c>
      <c r="AR83" s="241" t="str">
        <f>IF(ISBLANK('Measured Data'!AR76),"",'Measured Data'!AR76)</f>
        <v/>
      </c>
      <c r="AS83" s="241" t="str">
        <f>IF(ISBLANK('Measured Data'!AS76),"",'Measured Data'!AS76)</f>
        <v/>
      </c>
      <c r="AT83" s="241" t="str">
        <f>IF(ISBLANK('Measured Data'!AT76),"",'Measured Data'!AT76)</f>
        <v/>
      </c>
      <c r="AU83" s="241" t="str">
        <f>IF(ISBLANK('Measured Data'!AU76),"",'Measured Data'!AU76)</f>
        <v/>
      </c>
      <c r="AV83" s="241" t="str">
        <f>IF(ISBLANK('Measured Data'!AV76),"",'Measured Data'!AV76)</f>
        <v/>
      </c>
      <c r="AW83" s="241" t="str">
        <f>IF(ISBLANK('Measured Data'!AW76),"",'Measured Data'!AW76)</f>
        <v/>
      </c>
      <c r="AX83" s="241" t="str">
        <f>IF(ISBLANK('Measured Data'!AX76),"",'Measured Data'!AX76)</f>
        <v/>
      </c>
      <c r="AY83" s="241" t="str">
        <f>IF(ISBLANK('Measured Data'!AY76),"",'Measured Data'!AY76)</f>
        <v/>
      </c>
      <c r="AZ83" s="241" t="str">
        <f>IF(ISBLANK('Measured Data'!AZ76),"",'Measured Data'!AZ76)</f>
        <v/>
      </c>
      <c r="BA83" s="241" t="str">
        <f>IF(ISBLANK('Measured Data'!BA76),"",'Measured Data'!BA76)</f>
        <v/>
      </c>
      <c r="BB83" s="241" t="str">
        <f>IF(ISBLANK('Measured Data'!BB76),"",'Measured Data'!BB76)</f>
        <v/>
      </c>
      <c r="BC83" s="241" t="str">
        <f>IF(ISBLANK('Measured Data'!BC76),"",'Measured Data'!BC76)</f>
        <v/>
      </c>
      <c r="BD83" s="241" t="str">
        <f>IF(ISBLANK('Measured Data'!BD76),"",'Measured Data'!BD76)</f>
        <v/>
      </c>
      <c r="BE83" s="241" t="str">
        <f>IF(ISBLANK('Measured Data'!BE76),"",'Measured Data'!BE76)</f>
        <v/>
      </c>
      <c r="BF83" s="241" t="str">
        <f>IF(ISBLANK('Measured Data'!BF76),"",'Measured Data'!BF76)</f>
        <v/>
      </c>
      <c r="BG83" s="241" t="str">
        <f>IF(ISBLANK('Measured Data'!BG76),"",'Measured Data'!BG76)</f>
        <v/>
      </c>
      <c r="BH83" s="241" t="str">
        <f>IF(ISBLANK('Measured Data'!BH76),"",'Measured Data'!BH76)</f>
        <v/>
      </c>
      <c r="BI83" s="241" t="str">
        <f>IF(ISBLANK('Measured Data'!BI76),"",'Measured Data'!BI76)</f>
        <v/>
      </c>
      <c r="BJ83" s="241" t="str">
        <f>IF(ISBLANK('Measured Data'!BJ76),"",'Measured Data'!BJ76)</f>
        <v/>
      </c>
      <c r="BK83" s="241" t="str">
        <f>IF(ISBLANK('Measured Data'!BK76),"",'Measured Data'!BK76)</f>
        <v/>
      </c>
      <c r="BL83" s="241" t="str">
        <f>IF(ISBLANK('Measured Data'!BL76),"",'Measured Data'!BL76)</f>
        <v/>
      </c>
      <c r="BM83" s="241" t="str">
        <f>IF(ISBLANK('Measured Data'!BM76),"",'Measured Data'!BM76)</f>
        <v/>
      </c>
      <c r="BN83" s="241" t="str">
        <f>IF(ISBLANK('In Process Calc.'!B76),"",ROUND('In Process Calc.'!B76,2))</f>
        <v/>
      </c>
      <c r="BO83" s="241" t="str">
        <f>IF(ISBLANK('In Process Calc.'!C76),"",ROUND('In Process Calc.'!C76,2))</f>
        <v/>
      </c>
      <c r="BP83" s="241" t="str">
        <f>IF(ISBLANK('In Process Calc.'!D76),"",'In Process Calc.'!D76)</f>
        <v/>
      </c>
      <c r="BQ83" s="241" t="str">
        <f>IF(ISBLANK('In Process Calc.'!E76),"",'In Process Calc.'!E76)</f>
        <v/>
      </c>
      <c r="BR83" s="241" t="str">
        <f>IF(ISBLANK('In Process Calc.'!G76),"",'In Process Calc.'!G76)</f>
        <v/>
      </c>
      <c r="BS83" s="241" t="str">
        <f>IF(ISBLANK('In Process Calc.'!I76),"",'In Process Calc.'!I76)</f>
        <v/>
      </c>
      <c r="BT83" s="241" t="str">
        <f>IF(ISBLANK('In Process Calc.'!J76),"",'In Process Calc.'!J76)</f>
        <v/>
      </c>
      <c r="BU83" s="241" t="str">
        <f>IF(ISBLANK('In Process Calc.'!K76),"",'In Process Calc.'!K76)</f>
        <v/>
      </c>
      <c r="BV83" s="246" t="str">
        <f>IF(ISBLANK('In Process Calc.'!L76),"",'In Process Calc.'!L76)</f>
        <v/>
      </c>
      <c r="BW83" s="246" t="str">
        <f>IF(ISBLANK('In Process Calc.'!M76),"",'In Process Calc.'!M76)</f>
        <v/>
      </c>
      <c r="BX83" s="246" t="str">
        <f>IF(ISBLANK('In Process Calc.'!N76),"",'In Process Calc.'!N76)</f>
        <v/>
      </c>
      <c r="BY83" s="246" t="str">
        <f>IF(ISBLANK('In Process Calc.'!O76),"",'In Process Calc.'!O76)</f>
        <v/>
      </c>
      <c r="BZ83" s="246" t="str">
        <f>IF(ISBLANK('In Process Calc.'!P76),"",'In Process Calc.'!P76)</f>
        <v/>
      </c>
      <c r="CA83" s="246" t="str">
        <f>IF(ISBLANK('In Process Calc.'!Q76),"",'In Process Calc.'!Q76)</f>
        <v/>
      </c>
      <c r="CB83" s="246" t="str">
        <f>IF(ISBLANK('In Process Calc.'!R76),"",'In Process Calc.'!R76)</f>
        <v/>
      </c>
      <c r="CC83" s="246" t="str">
        <f>IF(ISBLANK('In Process Calc.'!S76),"",'In Process Calc.'!S76)</f>
        <v/>
      </c>
      <c r="CD83" s="246" t="str">
        <f>IF(ISBLANK('In Process Calc.'!T76),"",'In Process Calc.'!T76)</f>
        <v/>
      </c>
      <c r="CE83" s="246" t="str">
        <f>IF(ISBLANK('In Process Calc.'!U76),"",'In Process Calc.'!U76)</f>
        <v/>
      </c>
      <c r="CF83" s="246" t="str">
        <f>IF(ISBLANK('In Process Calc.'!V76),"",'In Process Calc.'!V76)</f>
        <v/>
      </c>
      <c r="CG83" s="246" t="str">
        <f>IF(ISBLANK('In Process Calc.'!W76),"",'In Process Calc.'!W76)</f>
        <v/>
      </c>
      <c r="CH83" s="246" t="str">
        <f>IF(ISBLANK('In Process Calc.'!X76),"",'In Process Calc.'!X76)</f>
        <v/>
      </c>
      <c r="CI83" s="246" t="str">
        <f>IF(ISBLANK('In Process Calc.'!Y76),"",'In Process Calc.'!Y76)</f>
        <v/>
      </c>
      <c r="CJ83" s="246" t="str">
        <f>IF(ISBLANK('In Process Calc.'!Z76),"",'In Process Calc.'!Z76)</f>
        <v/>
      </c>
      <c r="CK83" s="246" t="str">
        <f>IF(ISBLANK('In Process Calc.'!AA76),"",'In Process Calc.'!AA76)</f>
        <v/>
      </c>
      <c r="CL83" s="246" t="str">
        <f>IF(ISBLANK('In Process Calc.'!AB76),"",'In Process Calc.'!AB76)</f>
        <v/>
      </c>
      <c r="CM83" s="246" t="str">
        <f>IF(ISBLANK('In Process Calc.'!AC76),"",'In Process Calc.'!AC76)</f>
        <v/>
      </c>
      <c r="CN83" s="246" t="str">
        <f>IF(ISBLANK('In Process Calc.'!AD76),"",'In Process Calc.'!AD76)</f>
        <v/>
      </c>
      <c r="CO83" s="246" t="str">
        <f>IF(ISBLANK('In Process Calc.'!AE76),"",'In Process Calc.'!AE76)</f>
        <v/>
      </c>
      <c r="CP83" s="246" t="str">
        <f>IF(ISBLANK('In Process Calc.'!AF76),"",'In Process Calc.'!AF76)</f>
        <v/>
      </c>
      <c r="CQ83" s="246" t="str">
        <f>IF(ISBLANK('In Process Calc.'!AG76),"",'In Process Calc.'!AG76)</f>
        <v/>
      </c>
      <c r="CR83" s="246" t="str">
        <f>IF(ISBLANK('In Process Calc.'!AH76),"",'In Process Calc.'!AH76)</f>
        <v/>
      </c>
      <c r="CS83" s="246" t="str">
        <f>IF(ISBLANK('In Process Calc.'!AI76),"",'In Process Calc.'!AI76)</f>
        <v/>
      </c>
      <c r="CT83" s="246" t="str">
        <f>IF(ISBLANK('In Process Calc.'!AJ76),"",'In Process Calc.'!AJ76)</f>
        <v/>
      </c>
      <c r="CU83" s="246" t="str">
        <f>IF(ISBLANK('In Process Calc.'!AK76),"",'In Process Calc.'!AK76)</f>
        <v/>
      </c>
      <c r="CV83" s="246" t="str">
        <f>IF(ISBLANK('In Process Calc.'!AL76),"",'In Process Calc.'!AL76)</f>
        <v/>
      </c>
      <c r="CW83" s="246" t="str">
        <f>IF(ISBLANK('In Process Calc.'!AM76),"",'In Process Calc.'!AM76)</f>
        <v/>
      </c>
      <c r="CX83" s="246" t="str">
        <f>IF(ISBLANK('In Process Calc.'!AN76),"",'In Process Calc.'!AN76)</f>
        <v/>
      </c>
      <c r="CY83" s="246" t="str">
        <f>IF(ISBLANK('In Process Calc.'!AO76),"",'In Process Calc.'!AO76)</f>
        <v/>
      </c>
      <c r="CZ83" s="246" t="str">
        <f>IF(ISBLANK('In Process Calc.'!AP76),"",'In Process Calc.'!AP76)</f>
        <v/>
      </c>
      <c r="DA83" s="246" t="str">
        <f>IF(ISBLANK('In Process Calc.'!AQ76),"",'In Process Calc.'!AQ76)</f>
        <v/>
      </c>
      <c r="DB83" s="246" t="str">
        <f>IF(ISBLANK('In Process Calc.'!AR76),"",'In Process Calc.'!AR76)</f>
        <v/>
      </c>
      <c r="DC83" s="246" t="str">
        <f>IF(ISBLANK('In Process Calc.'!AS76),"",'In Process Calc.'!AS76)</f>
        <v/>
      </c>
      <c r="DD83" s="246" t="str">
        <f>IF(ISBLANK('In Process Calc.'!AT76),"",'In Process Calc.'!AT76)</f>
        <v/>
      </c>
      <c r="DE83" s="246" t="str">
        <f>IF(ISBLANK('In Process Calc.'!AU76),"",'In Process Calc.'!AU76)</f>
        <v/>
      </c>
      <c r="DF83" s="246" t="str">
        <f>IF(ISBLANK('In Process Calc.'!AV76),"",'In Process Calc.'!AV76)</f>
        <v/>
      </c>
      <c r="DG83" s="246" t="str">
        <f>IF(ISBLANK('In Process Calc.'!AW76),"",'In Process Calc.'!AW76)</f>
        <v/>
      </c>
      <c r="DH83" s="246" t="str">
        <f>IF(ISBLANK('In Process Calc.'!AX76),"",'In Process Calc.'!AX76)</f>
        <v/>
      </c>
      <c r="DI83" s="246" t="str">
        <f>IF(ISBLANK('In Process Calc.'!AY76),"",'In Process Calc.'!AY76)</f>
        <v/>
      </c>
      <c r="DJ83" s="246" t="str">
        <f>IF(ISBLANK('In Process Calc.'!AZ76),"",'In Process Calc.'!AZ76)</f>
        <v/>
      </c>
      <c r="DK83" s="246" t="str">
        <f>IF(ISBLANK('In Process Calc.'!BA76),"",'In Process Calc.'!BA76)</f>
        <v/>
      </c>
      <c r="DL83" s="246" t="str">
        <f>IF(ISBLANK('In Process Calc.'!BB76),"",'In Process Calc.'!BB76)</f>
        <v/>
      </c>
      <c r="DM83" s="246" t="str">
        <f>IF(ISBLANK('In Process Calc.'!BC76),"",'In Process Calc.'!BC76)</f>
        <v/>
      </c>
      <c r="DN83" s="246" t="str">
        <f>IF(ISBLANK('In Process Calc.'!BD76),"",'In Process Calc.'!BD76)</f>
        <v/>
      </c>
      <c r="DO83" s="246" t="str">
        <f>IF(ISBLANK('In Process Calc.'!BE76),"",'In Process Calc.'!BE76)</f>
        <v/>
      </c>
      <c r="DP83" s="246" t="str">
        <f>IF(ISBLANK('In Process Calc.'!BF76),"",'In Process Calc.'!BF76)</f>
        <v/>
      </c>
      <c r="DQ83" s="246" t="str">
        <f>IF(ISBLANK('In Process Calc.'!BG76),"",'In Process Calc.'!BG76)</f>
        <v/>
      </c>
      <c r="DR83" s="246" t="str">
        <f>IF(ISBLANK('In Process Calc.'!BH76),"",'In Process Calc.'!BH76)</f>
        <v/>
      </c>
      <c r="DS83" s="246" t="str">
        <f>IF(ISBLANK('In Process Calc.'!BI76),"",'In Process Calc.'!BI76)</f>
        <v/>
      </c>
      <c r="DT83" s="246" t="str">
        <f>IF(ISBLANK('In Process Calc.'!BJ76),"",'In Process Calc.'!BJ76)</f>
        <v/>
      </c>
      <c r="DU83" s="246" t="str">
        <f>IF(ISBLANK('In Process Calc.'!BK76),"",'In Process Calc.'!BK76)</f>
        <v/>
      </c>
      <c r="DV83" s="246" t="str">
        <f>IF(ISBLANK('In Process Calc.'!BL76),"",'In Process Calc.'!BL76)</f>
        <v/>
      </c>
      <c r="DW83" s="246" t="str">
        <f>IF(ISBLANK('In Process Calc.'!BM76),"",'In Process Calc.'!BM76)</f>
        <v/>
      </c>
      <c r="DX83" s="246" t="str">
        <f>IF(ISBLANK('In Process Calc.'!BN76),"",'In Process Calc.'!BN76)</f>
        <v/>
      </c>
      <c r="DY83" s="246" t="str">
        <f>IF(ISBLANK('In Process Calc.'!BO76),"",'In Process Calc.'!BO76)</f>
        <v/>
      </c>
      <c r="DZ83" s="246" t="str">
        <f>IF(ISBLANK('In Process Calc.'!BP76),"",'In Process Calc.'!BP76)</f>
        <v/>
      </c>
      <c r="EA83" s="246" t="str">
        <f>IF(ISBLANK('In Process Calc.'!BQ76),"",'In Process Calc.'!BQ76)</f>
        <v/>
      </c>
      <c r="EB83" s="246" t="str">
        <f>IF(ISBLANK('In Process Calc.'!BR76),"",'In Process Calc.'!BR76)</f>
        <v/>
      </c>
      <c r="EC83" s="246" t="str">
        <f>IF(ISBLANK('In Process Calc.'!BS76),"",'In Process Calc.'!BS76)</f>
        <v/>
      </c>
      <c r="ED83" s="246" t="str">
        <f>IF(ISBLANK('In Process Calc.'!BT76),"",'In Process Calc.'!BT76)</f>
        <v/>
      </c>
      <c r="EE83" s="246" t="str">
        <f>IF(ISBLANK('In Process Calc.'!BU76),"",'In Process Calc.'!BU76)</f>
        <v/>
      </c>
      <c r="EF83" s="246" t="str">
        <f>IF(ISBLANK('In Process Calc.'!BV76),"",'In Process Calc.'!BV76)</f>
        <v/>
      </c>
      <c r="EG83" s="246" t="str">
        <f>IF(ISBLANK('In Process Calc.'!BW76),"",'In Process Calc.'!BW76)</f>
        <v/>
      </c>
      <c r="EH83" s="246" t="str">
        <f>IF(ISBLANK('In Process Calc.'!BX76),"",'In Process Calc.'!BX76)</f>
        <v/>
      </c>
      <c r="EI83" s="246" t="str">
        <f>IF(ISBLANK('In Process Calc.'!BY76),"",'In Process Calc.'!BY76)</f>
        <v/>
      </c>
      <c r="EJ83" s="246" t="str">
        <f>IF(ISBLANK('In Process Calc.'!BZ76),"",'In Process Calc.'!BZ76)</f>
        <v/>
      </c>
      <c r="EK83" s="246" t="str">
        <f>IF(ISBLANK('Post Process Calc.'!A83),"",'Post Process Calc.'!A83)</f>
        <v/>
      </c>
      <c r="EL83" s="246" t="str">
        <f>IF(ISBLANK('Post Process Calc.'!B83),"",'Post Process Calc.'!B83)</f>
        <v/>
      </c>
      <c r="EM83" s="246" t="str">
        <f>IF(ISBLANK('Post Process Calc.'!C83),"",'Post Process Calc.'!C83)</f>
        <v/>
      </c>
      <c r="EN83" s="246" t="str">
        <f>IF(ISBLANK('Post Process Calc.'!D83),"",'Post Process Calc.'!D83)</f>
        <v/>
      </c>
      <c r="EO83" s="246" t="str">
        <f>IF(ISBLANK('Post Process Calc.'!E83),"",'Post Process Calc.'!E83)</f>
        <v/>
      </c>
      <c r="EP83" s="246" t="str">
        <f>IF(ISBLANK('Post Process Calc.'!F83),"",'Post Process Calc.'!F83)</f>
        <v/>
      </c>
      <c r="EQ83" s="246" t="str">
        <f>IF(ISBLANK('Post Process Calc.'!G83),"",'Post Process Calc.'!G83)</f>
        <v/>
      </c>
      <c r="ER83" s="246" t="str">
        <f>IF(ISBLANK('Post Process Calc.'!H83),"",'Post Process Calc.'!H83)</f>
        <v/>
      </c>
      <c r="ES83" s="246" t="str">
        <f>IF(ISBLANK('Post Process Calc.'!I83),"",'Post Process Calc.'!I83)</f>
        <v/>
      </c>
      <c r="ET83" s="246" t="str">
        <f>IF(ISBLANK('Post Process Calc.'!J83),"",'Post Process Calc.'!J83)</f>
        <v/>
      </c>
      <c r="EU83" s="246" t="str">
        <f>IF(ISBLANK('Post Process Calc.'!K83),"",'Post Process Calc.'!K83)</f>
        <v/>
      </c>
      <c r="EV83" s="246" t="str">
        <f>IF(ISBLANK('Post Process Calc.'!L83),"",'Post Process Calc.'!L83)</f>
        <v/>
      </c>
      <c r="EW83" s="246" t="str">
        <f>IF(ISBLANK('Post Process Calc.'!M83),"",'Post Process Calc.'!M83)</f>
        <v/>
      </c>
      <c r="EX83" s="246" t="str">
        <f>IF(ISBLANK('Post Process Calc.'!N83),"",'Post Process Calc.'!N83)</f>
        <v/>
      </c>
      <c r="EY83" s="246" t="str">
        <f>IF(ISBLANK('Post Process Calc.'!O83),"",'Post Process Calc.'!O83)</f>
        <v/>
      </c>
      <c r="EZ83" s="246" t="str">
        <f>IF(ISBLANK('Post Process Calc.'!P83),"",'Post Process Calc.'!P83)</f>
        <v/>
      </c>
      <c r="FA83" s="246" t="str">
        <f>IF(ISBLANK('Post Process Calc.'!Q83),"",'Post Process Calc.'!Q83)</f>
        <v/>
      </c>
      <c r="FB83" s="246" t="str">
        <f>IF(ISBLANK('Post Process Calc.'!R83),"",'Post Process Calc.'!R83)</f>
        <v/>
      </c>
      <c r="FC83" s="246" t="str">
        <f>IF(ISBLANK('Post Process Calc.'!S83),"",'Post Process Calc.'!S83)</f>
        <v/>
      </c>
      <c r="FD83" s="246" t="str">
        <f>IF(ISBLANK('Post Process Calc.'!T83),"",'Post Process Calc.'!T83)</f>
        <v/>
      </c>
      <c r="FE83" s="246" t="str">
        <f>IF(ISBLANK('Post Process Calc.'!U83),"",'Post Process Calc.'!U83)</f>
        <v/>
      </c>
      <c r="FF83" s="246" t="str">
        <f>IF(ISBLANK('Post Process Calc.'!V83),"",'Post Process Calc.'!V83)</f>
        <v/>
      </c>
      <c r="FG83" s="246" t="str">
        <f>IF(ISBLANK('Post Process Calc.'!W83),"",'Post Process Calc.'!W83)</f>
        <v/>
      </c>
      <c r="FH83" s="246" t="str">
        <f>IF(ISBLANK('Post Process Calc.'!X83),"",'Post Process Calc.'!X83)</f>
        <v/>
      </c>
      <c r="FI83" s="246" t="str">
        <f>IF(ISBLANK('Post Process Calc.'!Y83),"",'Post Process Calc.'!Y83)</f>
        <v/>
      </c>
      <c r="FJ83" s="246" t="str">
        <f>IF(ISBLANK('Post Process Calc.'!Z83),"",'Post Process Calc.'!Z83)</f>
        <v/>
      </c>
      <c r="FK83" s="246" t="str">
        <f>IF(ISBLANK('Post Process Calc.'!AA83),"",'Post Process Calc.'!AA83)</f>
        <v/>
      </c>
      <c r="FL83" s="246" t="str">
        <f>IF(ISBLANK('Post Process Calc.'!AB83),"",'Post Process Calc.'!AB83)</f>
        <v/>
      </c>
      <c r="FM83" s="246" t="str">
        <f>IF(ISBLANK('Post Process Calc.'!AC83),"",'Post Process Calc.'!AC83)</f>
        <v/>
      </c>
      <c r="FN83" s="246" t="str">
        <f>IF(ISBLANK('Post Process Calc.'!AD83),"",'Post Process Calc.'!AD83)</f>
        <v/>
      </c>
      <c r="FO83" s="246" t="str">
        <f>IF(ISBLANK('Post Process Calc.'!AE83),"",'Post Process Calc.'!AE83)</f>
        <v/>
      </c>
      <c r="FP83" s="246" t="str">
        <f>IF(ISBLANK('Post Process Calc.'!AF83),"",'Post Process Calc.'!AF83)</f>
        <v/>
      </c>
      <c r="FQ83" s="246" t="str">
        <f>IF(ISBLANK('Post Process Calc.'!AG83),"",'Post Process Calc.'!AG83)</f>
        <v/>
      </c>
      <c r="FR83" s="246" t="str">
        <f>IF(ISBLANK('Post Process Calc.'!AH83),"",'Post Process Calc.'!AH83)</f>
        <v/>
      </c>
      <c r="FS83" s="246" t="str">
        <f>IF(ISBLANK('Post Process Calc.'!AI83),"",'Post Process Calc.'!AI83)</f>
        <v/>
      </c>
    </row>
    <row r="84" spans="1:175" x14ac:dyDescent="0.15">
      <c r="A84" s="241" t="str">
        <f>IF('Measured Data'!B77&lt;&gt;0,'Measured Data'!$B$1,"")</f>
        <v/>
      </c>
      <c r="B84" s="241" t="str">
        <f>IF(ISBLANK('Measured Data'!A77),"",'Measured Data'!A77)</f>
        <v/>
      </c>
      <c r="C84" s="248" t="str">
        <f>IF(ISBLANK('Measured Data'!B77),"",'Measured Data'!B77)</f>
        <v/>
      </c>
      <c r="D84" s="249" t="str">
        <f>IF(ISBLANK('Measured Data'!C77),"",'Measured Data'!C77)</f>
        <v/>
      </c>
      <c r="E84" s="241" t="str">
        <f>IF(ISBLANK('Measured Data'!D77),"",'Measured Data'!D77)</f>
        <v/>
      </c>
      <c r="F84" s="241" t="str">
        <f>IF(ISBLANK('Measured Data'!E77),"",'Measured Data'!E77)</f>
        <v/>
      </c>
      <c r="G84" s="241" t="str">
        <f>IF(ISBLANK('Measured Data'!G77),"",'Measured Data'!G77)</f>
        <v/>
      </c>
      <c r="H84" s="241" t="str">
        <f>IF(ISBLANK('Measured Data'!H77),"",'Measured Data'!H77)</f>
        <v/>
      </c>
      <c r="I84" s="241" t="str">
        <f>IF(ISBLANK('Measured Data'!I77),"",'Measured Data'!I77)</f>
        <v/>
      </c>
      <c r="J84" s="241" t="str">
        <f>IF(ISBLANK('Measured Data'!J77),"",'Measured Data'!J77)</f>
        <v/>
      </c>
      <c r="K84" s="241" t="str">
        <f>IF(ISBLANK('Measured Data'!K77),"",'Measured Data'!K77)</f>
        <v/>
      </c>
      <c r="L84" s="241" t="str">
        <f>IF(ISBLANK('Measured Data'!L77),"",'Measured Data'!L77)</f>
        <v/>
      </c>
      <c r="M84" s="241" t="str">
        <f>IF(ISBLANK('Measured Data'!M77),"",'Measured Data'!M77)</f>
        <v/>
      </c>
      <c r="N84" s="241" t="str">
        <f>IF(ISBLANK('Measured Data'!N77),"",'Measured Data'!N77)</f>
        <v/>
      </c>
      <c r="O84" s="241" t="str">
        <f>IF(ISBLANK('Measured Data'!O77),"",'Measured Data'!O77)</f>
        <v/>
      </c>
      <c r="P84" s="241" t="str">
        <f>IF(ISBLANK('Measured Data'!P77),"",'Measured Data'!P77)</f>
        <v/>
      </c>
      <c r="Q84" s="241" t="str">
        <f>IF(ISBLANK('Measured Data'!Q77),"",'Measured Data'!Q77)</f>
        <v/>
      </c>
      <c r="R84" s="241" t="str">
        <f>IF(ISBLANK('Measured Data'!R77),"",'Measured Data'!R77)</f>
        <v/>
      </c>
      <c r="S84" s="241" t="str">
        <f>IF(ISBLANK('Measured Data'!S77),"",'Measured Data'!S77)</f>
        <v/>
      </c>
      <c r="T84" s="241" t="str">
        <f>IF(ISBLANK('Measured Data'!T77),"",'Measured Data'!T77)</f>
        <v/>
      </c>
      <c r="U84" s="241" t="str">
        <f>IF(ISBLANK('Measured Data'!U77),"",'Measured Data'!U77)</f>
        <v/>
      </c>
      <c r="V84" s="241" t="str">
        <f>IF(ISBLANK('Measured Data'!V77),"",'Measured Data'!V77)</f>
        <v/>
      </c>
      <c r="W84" s="241" t="str">
        <f>IF(ISBLANK('Measured Data'!W77),"",'Measured Data'!W77)</f>
        <v/>
      </c>
      <c r="X84" s="241" t="str">
        <f>IF(ISBLANK('Measured Data'!X77),"",'Measured Data'!X77)</f>
        <v/>
      </c>
      <c r="Y84" s="241" t="str">
        <f>IF(ISBLANK('Measured Data'!Y77),"",'Measured Data'!Y77)</f>
        <v/>
      </c>
      <c r="Z84" s="241" t="str">
        <f>IF(ISBLANK('Measured Data'!Z77),"",'Measured Data'!Z77)</f>
        <v/>
      </c>
      <c r="AA84" s="241" t="str">
        <f>IF(ISBLANK('Measured Data'!AA77),"",'Measured Data'!AA77)</f>
        <v/>
      </c>
      <c r="AB84" s="241" t="str">
        <f>IF(ISBLANK('Measured Data'!AB77),"",'Measured Data'!AB77)</f>
        <v/>
      </c>
      <c r="AC84" s="241" t="str">
        <f>IF(ISBLANK('Measured Data'!AC77),"",'Measured Data'!AC77)</f>
        <v/>
      </c>
      <c r="AD84" s="241" t="str">
        <f>IF(ISBLANK('Measured Data'!AD77),"",'Measured Data'!AD77)</f>
        <v/>
      </c>
      <c r="AE84" s="241" t="str">
        <f>IF(ISBLANK('Measured Data'!AE77),"",'Measured Data'!AE77)</f>
        <v/>
      </c>
      <c r="AF84" s="241" t="str">
        <f>IF(ISBLANK('Measured Data'!AF77),"",'Measured Data'!AF77)</f>
        <v/>
      </c>
      <c r="AG84" s="241" t="str">
        <f>IF(ISBLANK('Measured Data'!AG77),"",'Measured Data'!AG77)</f>
        <v/>
      </c>
      <c r="AH84" s="241" t="str">
        <f>IF(ISBLANK('Measured Data'!AH77),"",'Measured Data'!AH77)</f>
        <v/>
      </c>
      <c r="AI84" s="241" t="str">
        <f>IF(ISBLANK('Measured Data'!AI77),"",'Measured Data'!AI77)</f>
        <v/>
      </c>
      <c r="AJ84" s="241" t="str">
        <f>IF(ISBLANK('Measured Data'!AJ77),"",'Measured Data'!AJ77)</f>
        <v/>
      </c>
      <c r="AK84" s="241" t="str">
        <f>IF(ISBLANK('Measured Data'!AK77),"",'Measured Data'!AK77)</f>
        <v/>
      </c>
      <c r="AL84" s="241" t="str">
        <f>IF(ISBLANK('Measured Data'!AL77),"",'Measured Data'!AL77)</f>
        <v/>
      </c>
      <c r="AM84" s="241" t="str">
        <f>IF(ISBLANK('Measured Data'!AM77),"",'Measured Data'!AM77)</f>
        <v/>
      </c>
      <c r="AN84" s="241" t="str">
        <f>IF(ISBLANK('Measured Data'!AN77),"",'Measured Data'!AN77)</f>
        <v/>
      </c>
      <c r="AO84" s="241" t="str">
        <f>IF(ISBLANK('Measured Data'!AO77),"",'Measured Data'!AO77)</f>
        <v/>
      </c>
      <c r="AP84" s="241" t="str">
        <f>IF(ISBLANK('Measured Data'!AP77),"",'Measured Data'!AP77)</f>
        <v/>
      </c>
      <c r="AQ84" s="241" t="str">
        <f>IF(ISBLANK('Measured Data'!AQ77),"",'Measured Data'!AQ77)</f>
        <v/>
      </c>
      <c r="AR84" s="241" t="str">
        <f>IF(ISBLANK('Measured Data'!AR77),"",'Measured Data'!AR77)</f>
        <v/>
      </c>
      <c r="AS84" s="241" t="str">
        <f>IF(ISBLANK('Measured Data'!AS77),"",'Measured Data'!AS77)</f>
        <v/>
      </c>
      <c r="AT84" s="241" t="str">
        <f>IF(ISBLANK('Measured Data'!AT77),"",'Measured Data'!AT77)</f>
        <v/>
      </c>
      <c r="AU84" s="241" t="str">
        <f>IF(ISBLANK('Measured Data'!AU77),"",'Measured Data'!AU77)</f>
        <v/>
      </c>
      <c r="AV84" s="241" t="str">
        <f>IF(ISBLANK('Measured Data'!AV77),"",'Measured Data'!AV77)</f>
        <v/>
      </c>
      <c r="AW84" s="241" t="str">
        <f>IF(ISBLANK('Measured Data'!AW77),"",'Measured Data'!AW77)</f>
        <v/>
      </c>
      <c r="AX84" s="241" t="str">
        <f>IF(ISBLANK('Measured Data'!AX77),"",'Measured Data'!AX77)</f>
        <v/>
      </c>
      <c r="AY84" s="241" t="str">
        <f>IF(ISBLANK('Measured Data'!AY77),"",'Measured Data'!AY77)</f>
        <v/>
      </c>
      <c r="AZ84" s="241" t="str">
        <f>IF(ISBLANK('Measured Data'!AZ77),"",'Measured Data'!AZ77)</f>
        <v/>
      </c>
      <c r="BA84" s="241" t="str">
        <f>IF(ISBLANK('Measured Data'!BA77),"",'Measured Data'!BA77)</f>
        <v/>
      </c>
      <c r="BB84" s="241" t="str">
        <f>IF(ISBLANK('Measured Data'!BB77),"",'Measured Data'!BB77)</f>
        <v/>
      </c>
      <c r="BC84" s="241" t="str">
        <f>IF(ISBLANK('Measured Data'!BC77),"",'Measured Data'!BC77)</f>
        <v/>
      </c>
      <c r="BD84" s="241" t="str">
        <f>IF(ISBLANK('Measured Data'!BD77),"",'Measured Data'!BD77)</f>
        <v/>
      </c>
      <c r="BE84" s="241" t="str">
        <f>IF(ISBLANK('Measured Data'!BE77),"",'Measured Data'!BE77)</f>
        <v/>
      </c>
      <c r="BF84" s="241" t="str">
        <f>IF(ISBLANK('Measured Data'!BF77),"",'Measured Data'!BF77)</f>
        <v/>
      </c>
      <c r="BG84" s="241" t="str">
        <f>IF(ISBLANK('Measured Data'!BG77),"",'Measured Data'!BG77)</f>
        <v/>
      </c>
      <c r="BH84" s="241" t="str">
        <f>IF(ISBLANK('Measured Data'!BH77),"",'Measured Data'!BH77)</f>
        <v/>
      </c>
      <c r="BI84" s="241" t="str">
        <f>IF(ISBLANK('Measured Data'!BI77),"",'Measured Data'!BI77)</f>
        <v/>
      </c>
      <c r="BJ84" s="241" t="str">
        <f>IF(ISBLANK('Measured Data'!BJ77),"",'Measured Data'!BJ77)</f>
        <v/>
      </c>
      <c r="BK84" s="241" t="str">
        <f>IF(ISBLANK('Measured Data'!BK77),"",'Measured Data'!BK77)</f>
        <v/>
      </c>
      <c r="BL84" s="241" t="str">
        <f>IF(ISBLANK('Measured Data'!BL77),"",'Measured Data'!BL77)</f>
        <v/>
      </c>
      <c r="BM84" s="241" t="str">
        <f>IF(ISBLANK('Measured Data'!BM77),"",'Measured Data'!BM77)</f>
        <v/>
      </c>
      <c r="BN84" s="241" t="str">
        <f>IF(ISBLANK('In Process Calc.'!B77),"",ROUND('In Process Calc.'!B77,2))</f>
        <v/>
      </c>
      <c r="BO84" s="241" t="str">
        <f>IF(ISBLANK('In Process Calc.'!C77),"",ROUND('In Process Calc.'!C77,2))</f>
        <v/>
      </c>
      <c r="BP84" s="241" t="str">
        <f>IF(ISBLANK('In Process Calc.'!D77),"",'In Process Calc.'!D77)</f>
        <v/>
      </c>
      <c r="BQ84" s="241" t="str">
        <f>IF(ISBLANK('In Process Calc.'!E77),"",'In Process Calc.'!E77)</f>
        <v/>
      </c>
      <c r="BR84" s="241" t="str">
        <f>IF(ISBLANK('In Process Calc.'!G77),"",'In Process Calc.'!G77)</f>
        <v/>
      </c>
      <c r="BS84" s="241" t="str">
        <f>IF(ISBLANK('In Process Calc.'!I77),"",'In Process Calc.'!I77)</f>
        <v/>
      </c>
      <c r="BT84" s="241" t="str">
        <f>IF(ISBLANK('In Process Calc.'!J77),"",'In Process Calc.'!J77)</f>
        <v/>
      </c>
      <c r="BU84" s="241" t="str">
        <f>IF(ISBLANK('In Process Calc.'!K77),"",'In Process Calc.'!K77)</f>
        <v/>
      </c>
      <c r="BV84" s="246" t="str">
        <f>IF(ISBLANK('In Process Calc.'!L77),"",'In Process Calc.'!L77)</f>
        <v/>
      </c>
      <c r="BW84" s="246" t="str">
        <f>IF(ISBLANK('In Process Calc.'!M77),"",'In Process Calc.'!M77)</f>
        <v/>
      </c>
      <c r="BX84" s="246" t="str">
        <f>IF(ISBLANK('In Process Calc.'!N77),"",'In Process Calc.'!N77)</f>
        <v/>
      </c>
      <c r="BY84" s="246" t="str">
        <f>IF(ISBLANK('In Process Calc.'!O77),"",'In Process Calc.'!O77)</f>
        <v/>
      </c>
      <c r="BZ84" s="246" t="str">
        <f>IF(ISBLANK('In Process Calc.'!P77),"",'In Process Calc.'!P77)</f>
        <v/>
      </c>
      <c r="CA84" s="246" t="str">
        <f>IF(ISBLANK('In Process Calc.'!Q77),"",'In Process Calc.'!Q77)</f>
        <v/>
      </c>
      <c r="CB84" s="246" t="str">
        <f>IF(ISBLANK('In Process Calc.'!R77),"",'In Process Calc.'!R77)</f>
        <v/>
      </c>
      <c r="CC84" s="246" t="str">
        <f>IF(ISBLANK('In Process Calc.'!S77),"",'In Process Calc.'!S77)</f>
        <v/>
      </c>
      <c r="CD84" s="246" t="str">
        <f>IF(ISBLANK('In Process Calc.'!T77),"",'In Process Calc.'!T77)</f>
        <v/>
      </c>
      <c r="CE84" s="246" t="str">
        <f>IF(ISBLANK('In Process Calc.'!U77),"",'In Process Calc.'!U77)</f>
        <v/>
      </c>
      <c r="CF84" s="246" t="str">
        <f>IF(ISBLANK('In Process Calc.'!V77),"",'In Process Calc.'!V77)</f>
        <v/>
      </c>
      <c r="CG84" s="246" t="str">
        <f>IF(ISBLANK('In Process Calc.'!W77),"",'In Process Calc.'!W77)</f>
        <v/>
      </c>
      <c r="CH84" s="246" t="str">
        <f>IF(ISBLANK('In Process Calc.'!X77),"",'In Process Calc.'!X77)</f>
        <v/>
      </c>
      <c r="CI84" s="246" t="str">
        <f>IF(ISBLANK('In Process Calc.'!Y77),"",'In Process Calc.'!Y77)</f>
        <v/>
      </c>
      <c r="CJ84" s="246" t="str">
        <f>IF(ISBLANK('In Process Calc.'!Z77),"",'In Process Calc.'!Z77)</f>
        <v/>
      </c>
      <c r="CK84" s="246" t="str">
        <f>IF(ISBLANK('In Process Calc.'!AA77),"",'In Process Calc.'!AA77)</f>
        <v/>
      </c>
      <c r="CL84" s="246" t="str">
        <f>IF(ISBLANK('In Process Calc.'!AB77),"",'In Process Calc.'!AB77)</f>
        <v/>
      </c>
      <c r="CM84" s="246" t="str">
        <f>IF(ISBLANK('In Process Calc.'!AC77),"",'In Process Calc.'!AC77)</f>
        <v/>
      </c>
      <c r="CN84" s="246" t="str">
        <f>IF(ISBLANK('In Process Calc.'!AD77),"",'In Process Calc.'!AD77)</f>
        <v/>
      </c>
      <c r="CO84" s="246" t="str">
        <f>IF(ISBLANK('In Process Calc.'!AE77),"",'In Process Calc.'!AE77)</f>
        <v/>
      </c>
      <c r="CP84" s="246" t="str">
        <f>IF(ISBLANK('In Process Calc.'!AF77),"",'In Process Calc.'!AF77)</f>
        <v/>
      </c>
      <c r="CQ84" s="246" t="str">
        <f>IF(ISBLANK('In Process Calc.'!AG77),"",'In Process Calc.'!AG77)</f>
        <v/>
      </c>
      <c r="CR84" s="246" t="str">
        <f>IF(ISBLANK('In Process Calc.'!AH77),"",'In Process Calc.'!AH77)</f>
        <v/>
      </c>
      <c r="CS84" s="246" t="str">
        <f>IF(ISBLANK('In Process Calc.'!AI77),"",'In Process Calc.'!AI77)</f>
        <v/>
      </c>
      <c r="CT84" s="246" t="str">
        <f>IF(ISBLANK('In Process Calc.'!AJ77),"",'In Process Calc.'!AJ77)</f>
        <v/>
      </c>
      <c r="CU84" s="246" t="str">
        <f>IF(ISBLANK('In Process Calc.'!AK77),"",'In Process Calc.'!AK77)</f>
        <v/>
      </c>
      <c r="CV84" s="246" t="str">
        <f>IF(ISBLANK('In Process Calc.'!AL77),"",'In Process Calc.'!AL77)</f>
        <v/>
      </c>
      <c r="CW84" s="246" t="str">
        <f>IF(ISBLANK('In Process Calc.'!AM77),"",'In Process Calc.'!AM77)</f>
        <v/>
      </c>
      <c r="CX84" s="246" t="str">
        <f>IF(ISBLANK('In Process Calc.'!AN77),"",'In Process Calc.'!AN77)</f>
        <v/>
      </c>
      <c r="CY84" s="246" t="str">
        <f>IF(ISBLANK('In Process Calc.'!AO77),"",'In Process Calc.'!AO77)</f>
        <v/>
      </c>
      <c r="CZ84" s="246" t="str">
        <f>IF(ISBLANK('In Process Calc.'!AP77),"",'In Process Calc.'!AP77)</f>
        <v/>
      </c>
      <c r="DA84" s="246" t="str">
        <f>IF(ISBLANK('In Process Calc.'!AQ77),"",'In Process Calc.'!AQ77)</f>
        <v/>
      </c>
      <c r="DB84" s="246" t="str">
        <f>IF(ISBLANK('In Process Calc.'!AR77),"",'In Process Calc.'!AR77)</f>
        <v/>
      </c>
      <c r="DC84" s="246" t="str">
        <f>IF(ISBLANK('In Process Calc.'!AS77),"",'In Process Calc.'!AS77)</f>
        <v/>
      </c>
      <c r="DD84" s="246" t="str">
        <f>IF(ISBLANK('In Process Calc.'!AT77),"",'In Process Calc.'!AT77)</f>
        <v/>
      </c>
      <c r="DE84" s="246" t="str">
        <f>IF(ISBLANK('In Process Calc.'!AU77),"",'In Process Calc.'!AU77)</f>
        <v/>
      </c>
      <c r="DF84" s="246" t="str">
        <f>IF(ISBLANK('In Process Calc.'!AV77),"",'In Process Calc.'!AV77)</f>
        <v/>
      </c>
      <c r="DG84" s="246" t="str">
        <f>IF(ISBLANK('In Process Calc.'!AW77),"",'In Process Calc.'!AW77)</f>
        <v/>
      </c>
      <c r="DH84" s="246" t="str">
        <f>IF(ISBLANK('In Process Calc.'!AX77),"",'In Process Calc.'!AX77)</f>
        <v/>
      </c>
      <c r="DI84" s="246" t="str">
        <f>IF(ISBLANK('In Process Calc.'!AY77),"",'In Process Calc.'!AY77)</f>
        <v/>
      </c>
      <c r="DJ84" s="246" t="str">
        <f>IF(ISBLANK('In Process Calc.'!AZ77),"",'In Process Calc.'!AZ77)</f>
        <v/>
      </c>
      <c r="DK84" s="246" t="str">
        <f>IF(ISBLANK('In Process Calc.'!BA77),"",'In Process Calc.'!BA77)</f>
        <v/>
      </c>
      <c r="DL84" s="246" t="str">
        <f>IF(ISBLANK('In Process Calc.'!BB77),"",'In Process Calc.'!BB77)</f>
        <v/>
      </c>
      <c r="DM84" s="246" t="str">
        <f>IF(ISBLANK('In Process Calc.'!BC77),"",'In Process Calc.'!BC77)</f>
        <v/>
      </c>
      <c r="DN84" s="246" t="str">
        <f>IF(ISBLANK('In Process Calc.'!BD77),"",'In Process Calc.'!BD77)</f>
        <v/>
      </c>
      <c r="DO84" s="246" t="str">
        <f>IF(ISBLANK('In Process Calc.'!BE77),"",'In Process Calc.'!BE77)</f>
        <v/>
      </c>
      <c r="DP84" s="246" t="str">
        <f>IF(ISBLANK('In Process Calc.'!BF77),"",'In Process Calc.'!BF77)</f>
        <v/>
      </c>
      <c r="DQ84" s="246" t="str">
        <f>IF(ISBLANK('In Process Calc.'!BG77),"",'In Process Calc.'!BG77)</f>
        <v/>
      </c>
      <c r="DR84" s="246" t="str">
        <f>IF(ISBLANK('In Process Calc.'!BH77),"",'In Process Calc.'!BH77)</f>
        <v/>
      </c>
      <c r="DS84" s="246" t="str">
        <f>IF(ISBLANK('In Process Calc.'!BI77),"",'In Process Calc.'!BI77)</f>
        <v/>
      </c>
      <c r="DT84" s="246" t="str">
        <f>IF(ISBLANK('In Process Calc.'!BJ77),"",'In Process Calc.'!BJ77)</f>
        <v/>
      </c>
      <c r="DU84" s="246" t="str">
        <f>IF(ISBLANK('In Process Calc.'!BK77),"",'In Process Calc.'!BK77)</f>
        <v/>
      </c>
      <c r="DV84" s="246" t="str">
        <f>IF(ISBLANK('In Process Calc.'!BL77),"",'In Process Calc.'!BL77)</f>
        <v/>
      </c>
      <c r="DW84" s="246" t="str">
        <f>IF(ISBLANK('In Process Calc.'!BM77),"",'In Process Calc.'!BM77)</f>
        <v/>
      </c>
      <c r="DX84" s="246" t="str">
        <f>IF(ISBLANK('In Process Calc.'!BN77),"",'In Process Calc.'!BN77)</f>
        <v/>
      </c>
      <c r="DY84" s="246" t="str">
        <f>IF(ISBLANK('In Process Calc.'!BO77),"",'In Process Calc.'!BO77)</f>
        <v/>
      </c>
      <c r="DZ84" s="246" t="str">
        <f>IF(ISBLANK('In Process Calc.'!BP77),"",'In Process Calc.'!BP77)</f>
        <v/>
      </c>
      <c r="EA84" s="246" t="str">
        <f>IF(ISBLANK('In Process Calc.'!BQ77),"",'In Process Calc.'!BQ77)</f>
        <v/>
      </c>
      <c r="EB84" s="246" t="str">
        <f>IF(ISBLANK('In Process Calc.'!BR77),"",'In Process Calc.'!BR77)</f>
        <v/>
      </c>
      <c r="EC84" s="246" t="str">
        <f>IF(ISBLANK('In Process Calc.'!BS77),"",'In Process Calc.'!BS77)</f>
        <v/>
      </c>
      <c r="ED84" s="246" t="str">
        <f>IF(ISBLANK('In Process Calc.'!BT77),"",'In Process Calc.'!BT77)</f>
        <v/>
      </c>
      <c r="EE84" s="246" t="str">
        <f>IF(ISBLANK('In Process Calc.'!BU77),"",'In Process Calc.'!BU77)</f>
        <v/>
      </c>
      <c r="EF84" s="246" t="str">
        <f>IF(ISBLANK('In Process Calc.'!BV77),"",'In Process Calc.'!BV77)</f>
        <v/>
      </c>
      <c r="EG84" s="246" t="str">
        <f>IF(ISBLANK('In Process Calc.'!BW77),"",'In Process Calc.'!BW77)</f>
        <v/>
      </c>
      <c r="EH84" s="246" t="str">
        <f>IF(ISBLANK('In Process Calc.'!BX77),"",'In Process Calc.'!BX77)</f>
        <v/>
      </c>
      <c r="EI84" s="246" t="str">
        <f>IF(ISBLANK('In Process Calc.'!BY77),"",'In Process Calc.'!BY77)</f>
        <v/>
      </c>
      <c r="EJ84" s="246" t="str">
        <f>IF(ISBLANK('In Process Calc.'!BZ77),"",'In Process Calc.'!BZ77)</f>
        <v/>
      </c>
      <c r="EK84" s="246" t="str">
        <f>IF(ISBLANK('Post Process Calc.'!A84),"",'Post Process Calc.'!A84)</f>
        <v/>
      </c>
      <c r="EL84" s="246" t="str">
        <f>IF(ISBLANK('Post Process Calc.'!B84),"",'Post Process Calc.'!B84)</f>
        <v/>
      </c>
      <c r="EM84" s="246" t="str">
        <f>IF(ISBLANK('Post Process Calc.'!C84),"",'Post Process Calc.'!C84)</f>
        <v/>
      </c>
      <c r="EN84" s="246" t="str">
        <f>IF(ISBLANK('Post Process Calc.'!D84),"",'Post Process Calc.'!D84)</f>
        <v/>
      </c>
      <c r="EO84" s="246" t="str">
        <f>IF(ISBLANK('Post Process Calc.'!E84),"",'Post Process Calc.'!E84)</f>
        <v/>
      </c>
      <c r="EP84" s="246" t="str">
        <f>IF(ISBLANK('Post Process Calc.'!F84),"",'Post Process Calc.'!F84)</f>
        <v/>
      </c>
      <c r="EQ84" s="246" t="str">
        <f>IF(ISBLANK('Post Process Calc.'!G84),"",'Post Process Calc.'!G84)</f>
        <v/>
      </c>
      <c r="ER84" s="246" t="str">
        <f>IF(ISBLANK('Post Process Calc.'!H84),"",'Post Process Calc.'!H84)</f>
        <v/>
      </c>
      <c r="ES84" s="246" t="str">
        <f>IF(ISBLANK('Post Process Calc.'!I84),"",'Post Process Calc.'!I84)</f>
        <v/>
      </c>
      <c r="ET84" s="246" t="str">
        <f>IF(ISBLANK('Post Process Calc.'!J84),"",'Post Process Calc.'!J84)</f>
        <v/>
      </c>
      <c r="EU84" s="246" t="str">
        <f>IF(ISBLANK('Post Process Calc.'!K84),"",'Post Process Calc.'!K84)</f>
        <v/>
      </c>
      <c r="EV84" s="246" t="str">
        <f>IF(ISBLANK('Post Process Calc.'!L84),"",'Post Process Calc.'!L84)</f>
        <v/>
      </c>
      <c r="EW84" s="246" t="str">
        <f>IF(ISBLANK('Post Process Calc.'!M84),"",'Post Process Calc.'!M84)</f>
        <v/>
      </c>
      <c r="EX84" s="246" t="str">
        <f>IF(ISBLANK('Post Process Calc.'!N84),"",'Post Process Calc.'!N84)</f>
        <v/>
      </c>
      <c r="EY84" s="246" t="str">
        <f>IF(ISBLANK('Post Process Calc.'!O84),"",'Post Process Calc.'!O84)</f>
        <v/>
      </c>
      <c r="EZ84" s="246" t="str">
        <f>IF(ISBLANK('Post Process Calc.'!P84),"",'Post Process Calc.'!P84)</f>
        <v/>
      </c>
      <c r="FA84" s="246" t="str">
        <f>IF(ISBLANK('Post Process Calc.'!Q84),"",'Post Process Calc.'!Q84)</f>
        <v/>
      </c>
      <c r="FB84" s="246" t="str">
        <f>IF(ISBLANK('Post Process Calc.'!R84),"",'Post Process Calc.'!R84)</f>
        <v/>
      </c>
      <c r="FC84" s="246" t="str">
        <f>IF(ISBLANK('Post Process Calc.'!S84),"",'Post Process Calc.'!S84)</f>
        <v/>
      </c>
      <c r="FD84" s="246" t="str">
        <f>IF(ISBLANK('Post Process Calc.'!T84),"",'Post Process Calc.'!T84)</f>
        <v/>
      </c>
      <c r="FE84" s="246" t="str">
        <f>IF(ISBLANK('Post Process Calc.'!U84),"",'Post Process Calc.'!U84)</f>
        <v/>
      </c>
      <c r="FF84" s="246" t="str">
        <f>IF(ISBLANK('Post Process Calc.'!V84),"",'Post Process Calc.'!V84)</f>
        <v/>
      </c>
      <c r="FG84" s="246" t="str">
        <f>IF(ISBLANK('Post Process Calc.'!W84),"",'Post Process Calc.'!W84)</f>
        <v/>
      </c>
      <c r="FH84" s="246" t="str">
        <f>IF(ISBLANK('Post Process Calc.'!X84),"",'Post Process Calc.'!X84)</f>
        <v/>
      </c>
      <c r="FI84" s="246" t="str">
        <f>IF(ISBLANK('Post Process Calc.'!Y84),"",'Post Process Calc.'!Y84)</f>
        <v/>
      </c>
      <c r="FJ84" s="246" t="str">
        <f>IF(ISBLANK('Post Process Calc.'!Z84),"",'Post Process Calc.'!Z84)</f>
        <v/>
      </c>
      <c r="FK84" s="246" t="str">
        <f>IF(ISBLANK('Post Process Calc.'!AA84),"",'Post Process Calc.'!AA84)</f>
        <v/>
      </c>
      <c r="FL84" s="246" t="str">
        <f>IF(ISBLANK('Post Process Calc.'!AB84),"",'Post Process Calc.'!AB84)</f>
        <v/>
      </c>
      <c r="FM84" s="246" t="str">
        <f>IF(ISBLANK('Post Process Calc.'!AC84),"",'Post Process Calc.'!AC84)</f>
        <v/>
      </c>
      <c r="FN84" s="246" t="str">
        <f>IF(ISBLANK('Post Process Calc.'!AD84),"",'Post Process Calc.'!AD84)</f>
        <v/>
      </c>
      <c r="FO84" s="246" t="str">
        <f>IF(ISBLANK('Post Process Calc.'!AE84),"",'Post Process Calc.'!AE84)</f>
        <v/>
      </c>
      <c r="FP84" s="246" t="str">
        <f>IF(ISBLANK('Post Process Calc.'!AF84),"",'Post Process Calc.'!AF84)</f>
        <v/>
      </c>
      <c r="FQ84" s="246" t="str">
        <f>IF(ISBLANK('Post Process Calc.'!AG84),"",'Post Process Calc.'!AG84)</f>
        <v/>
      </c>
      <c r="FR84" s="246" t="str">
        <f>IF(ISBLANK('Post Process Calc.'!AH84),"",'Post Process Calc.'!AH84)</f>
        <v/>
      </c>
      <c r="FS84" s="246" t="str">
        <f>IF(ISBLANK('Post Process Calc.'!AI84),"",'Post Process Calc.'!AI84)</f>
        <v/>
      </c>
    </row>
    <row r="85" spans="1:175" x14ac:dyDescent="0.15">
      <c r="A85" s="241" t="str">
        <f>IF('Measured Data'!B78&lt;&gt;0,'Measured Data'!$B$1,"")</f>
        <v/>
      </c>
      <c r="B85" s="241" t="str">
        <f>IF(ISBLANK('Measured Data'!A78),"",'Measured Data'!A78)</f>
        <v/>
      </c>
      <c r="C85" s="248" t="str">
        <f>IF(ISBLANK('Measured Data'!B78),"",'Measured Data'!B78)</f>
        <v/>
      </c>
      <c r="D85" s="249" t="str">
        <f>IF(ISBLANK('Measured Data'!C78),"",'Measured Data'!C78)</f>
        <v/>
      </c>
      <c r="E85" s="241" t="str">
        <f>IF(ISBLANK('Measured Data'!D78),"",'Measured Data'!D78)</f>
        <v/>
      </c>
      <c r="F85" s="241" t="str">
        <f>IF(ISBLANK('Measured Data'!E78),"",'Measured Data'!E78)</f>
        <v/>
      </c>
      <c r="G85" s="241" t="str">
        <f>IF(ISBLANK('Measured Data'!G78),"",'Measured Data'!G78)</f>
        <v/>
      </c>
      <c r="H85" s="241" t="str">
        <f>IF(ISBLANK('Measured Data'!H78),"",'Measured Data'!H78)</f>
        <v/>
      </c>
      <c r="I85" s="241" t="str">
        <f>IF(ISBLANK('Measured Data'!I78),"",'Measured Data'!I78)</f>
        <v/>
      </c>
      <c r="J85" s="241" t="str">
        <f>IF(ISBLANK('Measured Data'!J78),"",'Measured Data'!J78)</f>
        <v/>
      </c>
      <c r="K85" s="241" t="str">
        <f>IF(ISBLANK('Measured Data'!K78),"",'Measured Data'!K78)</f>
        <v/>
      </c>
      <c r="L85" s="241" t="str">
        <f>IF(ISBLANK('Measured Data'!L78),"",'Measured Data'!L78)</f>
        <v/>
      </c>
      <c r="M85" s="241" t="str">
        <f>IF(ISBLANK('Measured Data'!M78),"",'Measured Data'!M78)</f>
        <v/>
      </c>
      <c r="N85" s="241" t="str">
        <f>IF(ISBLANK('Measured Data'!N78),"",'Measured Data'!N78)</f>
        <v/>
      </c>
      <c r="O85" s="241" t="str">
        <f>IF(ISBLANK('Measured Data'!O78),"",'Measured Data'!O78)</f>
        <v/>
      </c>
      <c r="P85" s="241" t="str">
        <f>IF(ISBLANK('Measured Data'!P78),"",'Measured Data'!P78)</f>
        <v/>
      </c>
      <c r="Q85" s="241" t="str">
        <f>IF(ISBLANK('Measured Data'!Q78),"",'Measured Data'!Q78)</f>
        <v/>
      </c>
      <c r="R85" s="241" t="str">
        <f>IF(ISBLANK('Measured Data'!R78),"",'Measured Data'!R78)</f>
        <v/>
      </c>
      <c r="S85" s="241" t="str">
        <f>IF(ISBLANK('Measured Data'!S78),"",'Measured Data'!S78)</f>
        <v/>
      </c>
      <c r="T85" s="241" t="str">
        <f>IF(ISBLANK('Measured Data'!T78),"",'Measured Data'!T78)</f>
        <v/>
      </c>
      <c r="U85" s="241" t="str">
        <f>IF(ISBLANK('Measured Data'!U78),"",'Measured Data'!U78)</f>
        <v/>
      </c>
      <c r="V85" s="241" t="str">
        <f>IF(ISBLANK('Measured Data'!V78),"",'Measured Data'!V78)</f>
        <v/>
      </c>
      <c r="W85" s="241" t="str">
        <f>IF(ISBLANK('Measured Data'!W78),"",'Measured Data'!W78)</f>
        <v/>
      </c>
      <c r="X85" s="241" t="str">
        <f>IF(ISBLANK('Measured Data'!X78),"",'Measured Data'!X78)</f>
        <v/>
      </c>
      <c r="Y85" s="241" t="str">
        <f>IF(ISBLANK('Measured Data'!Y78),"",'Measured Data'!Y78)</f>
        <v/>
      </c>
      <c r="Z85" s="241" t="str">
        <f>IF(ISBLANK('Measured Data'!Z78),"",'Measured Data'!Z78)</f>
        <v/>
      </c>
      <c r="AA85" s="241" t="str">
        <f>IF(ISBLANK('Measured Data'!AA78),"",'Measured Data'!AA78)</f>
        <v/>
      </c>
      <c r="AB85" s="241" t="str">
        <f>IF(ISBLANK('Measured Data'!AB78),"",'Measured Data'!AB78)</f>
        <v/>
      </c>
      <c r="AC85" s="241" t="str">
        <f>IF(ISBLANK('Measured Data'!AC78),"",'Measured Data'!AC78)</f>
        <v/>
      </c>
      <c r="AD85" s="241" t="str">
        <f>IF(ISBLANK('Measured Data'!AD78),"",'Measured Data'!AD78)</f>
        <v/>
      </c>
      <c r="AE85" s="241" t="str">
        <f>IF(ISBLANK('Measured Data'!AE78),"",'Measured Data'!AE78)</f>
        <v/>
      </c>
      <c r="AF85" s="241" t="str">
        <f>IF(ISBLANK('Measured Data'!AF78),"",'Measured Data'!AF78)</f>
        <v/>
      </c>
      <c r="AG85" s="241" t="str">
        <f>IF(ISBLANK('Measured Data'!AG78),"",'Measured Data'!AG78)</f>
        <v/>
      </c>
      <c r="AH85" s="241" t="str">
        <f>IF(ISBLANK('Measured Data'!AH78),"",'Measured Data'!AH78)</f>
        <v/>
      </c>
      <c r="AI85" s="241" t="str">
        <f>IF(ISBLANK('Measured Data'!AI78),"",'Measured Data'!AI78)</f>
        <v/>
      </c>
      <c r="AJ85" s="241" t="str">
        <f>IF(ISBLANK('Measured Data'!AJ78),"",'Measured Data'!AJ78)</f>
        <v/>
      </c>
      <c r="AK85" s="241" t="str">
        <f>IF(ISBLANK('Measured Data'!AK78),"",'Measured Data'!AK78)</f>
        <v/>
      </c>
      <c r="AL85" s="241" t="str">
        <f>IF(ISBLANK('Measured Data'!AL78),"",'Measured Data'!AL78)</f>
        <v/>
      </c>
      <c r="AM85" s="241" t="str">
        <f>IF(ISBLANK('Measured Data'!AM78),"",'Measured Data'!AM78)</f>
        <v/>
      </c>
      <c r="AN85" s="241" t="str">
        <f>IF(ISBLANK('Measured Data'!AN78),"",'Measured Data'!AN78)</f>
        <v/>
      </c>
      <c r="AO85" s="241" t="str">
        <f>IF(ISBLANK('Measured Data'!AO78),"",'Measured Data'!AO78)</f>
        <v/>
      </c>
      <c r="AP85" s="241" t="str">
        <f>IF(ISBLANK('Measured Data'!AP78),"",'Measured Data'!AP78)</f>
        <v/>
      </c>
      <c r="AQ85" s="241" t="str">
        <f>IF(ISBLANK('Measured Data'!AQ78),"",'Measured Data'!AQ78)</f>
        <v/>
      </c>
      <c r="AR85" s="241" t="str">
        <f>IF(ISBLANK('Measured Data'!AR78),"",'Measured Data'!AR78)</f>
        <v/>
      </c>
      <c r="AS85" s="241" t="str">
        <f>IF(ISBLANK('Measured Data'!AS78),"",'Measured Data'!AS78)</f>
        <v/>
      </c>
      <c r="AT85" s="241" t="str">
        <f>IF(ISBLANK('Measured Data'!AT78),"",'Measured Data'!AT78)</f>
        <v/>
      </c>
      <c r="AU85" s="241" t="str">
        <f>IF(ISBLANK('Measured Data'!AU78),"",'Measured Data'!AU78)</f>
        <v/>
      </c>
      <c r="AV85" s="241" t="str">
        <f>IF(ISBLANK('Measured Data'!AV78),"",'Measured Data'!AV78)</f>
        <v/>
      </c>
      <c r="AW85" s="241" t="str">
        <f>IF(ISBLANK('Measured Data'!AW78),"",'Measured Data'!AW78)</f>
        <v/>
      </c>
      <c r="AX85" s="241" t="str">
        <f>IF(ISBLANK('Measured Data'!AX78),"",'Measured Data'!AX78)</f>
        <v/>
      </c>
      <c r="AY85" s="241" t="str">
        <f>IF(ISBLANK('Measured Data'!AY78),"",'Measured Data'!AY78)</f>
        <v/>
      </c>
      <c r="AZ85" s="241" t="str">
        <f>IF(ISBLANK('Measured Data'!AZ78),"",'Measured Data'!AZ78)</f>
        <v/>
      </c>
      <c r="BA85" s="241" t="str">
        <f>IF(ISBLANK('Measured Data'!BA78),"",'Measured Data'!BA78)</f>
        <v/>
      </c>
      <c r="BB85" s="241" t="str">
        <f>IF(ISBLANK('Measured Data'!BB78),"",'Measured Data'!BB78)</f>
        <v/>
      </c>
      <c r="BC85" s="241" t="str">
        <f>IF(ISBLANK('Measured Data'!BC78),"",'Measured Data'!BC78)</f>
        <v/>
      </c>
      <c r="BD85" s="241" t="str">
        <f>IF(ISBLANK('Measured Data'!BD78),"",'Measured Data'!BD78)</f>
        <v/>
      </c>
      <c r="BE85" s="241" t="str">
        <f>IF(ISBLANK('Measured Data'!BE78),"",'Measured Data'!BE78)</f>
        <v/>
      </c>
      <c r="BF85" s="241" t="str">
        <f>IF(ISBLANK('Measured Data'!BF78),"",'Measured Data'!BF78)</f>
        <v/>
      </c>
      <c r="BG85" s="241" t="str">
        <f>IF(ISBLANK('Measured Data'!BG78),"",'Measured Data'!BG78)</f>
        <v/>
      </c>
      <c r="BH85" s="241" t="str">
        <f>IF(ISBLANK('Measured Data'!BH78),"",'Measured Data'!BH78)</f>
        <v/>
      </c>
      <c r="BI85" s="241" t="str">
        <f>IF(ISBLANK('Measured Data'!BI78),"",'Measured Data'!BI78)</f>
        <v/>
      </c>
      <c r="BJ85" s="241" t="str">
        <f>IF(ISBLANK('Measured Data'!BJ78),"",'Measured Data'!BJ78)</f>
        <v/>
      </c>
      <c r="BK85" s="241" t="str">
        <f>IF(ISBLANK('Measured Data'!BK78),"",'Measured Data'!BK78)</f>
        <v/>
      </c>
      <c r="BL85" s="241" t="str">
        <f>IF(ISBLANK('Measured Data'!BL78),"",'Measured Data'!BL78)</f>
        <v/>
      </c>
      <c r="BM85" s="241" t="str">
        <f>IF(ISBLANK('Measured Data'!BM78),"",'Measured Data'!BM78)</f>
        <v/>
      </c>
      <c r="BN85" s="241" t="str">
        <f>IF(ISBLANK('In Process Calc.'!B78),"",ROUND('In Process Calc.'!B78,2))</f>
        <v/>
      </c>
      <c r="BO85" s="241" t="str">
        <f>IF(ISBLANK('In Process Calc.'!C78),"",ROUND('In Process Calc.'!C78,2))</f>
        <v/>
      </c>
      <c r="BP85" s="241" t="str">
        <f>IF(ISBLANK('In Process Calc.'!D78),"",'In Process Calc.'!D78)</f>
        <v/>
      </c>
      <c r="BQ85" s="241" t="str">
        <f>IF(ISBLANK('In Process Calc.'!E78),"",'In Process Calc.'!E78)</f>
        <v/>
      </c>
      <c r="BR85" s="241" t="str">
        <f>IF(ISBLANK('In Process Calc.'!G78),"",'In Process Calc.'!G78)</f>
        <v/>
      </c>
      <c r="BS85" s="241" t="str">
        <f>IF(ISBLANK('In Process Calc.'!I78),"",'In Process Calc.'!I78)</f>
        <v/>
      </c>
      <c r="BT85" s="241" t="str">
        <f>IF(ISBLANK('In Process Calc.'!J78),"",'In Process Calc.'!J78)</f>
        <v/>
      </c>
      <c r="BU85" s="241" t="str">
        <f>IF(ISBLANK('In Process Calc.'!K78),"",'In Process Calc.'!K78)</f>
        <v/>
      </c>
      <c r="BV85" s="246" t="str">
        <f>IF(ISBLANK('In Process Calc.'!L78),"",'In Process Calc.'!L78)</f>
        <v/>
      </c>
      <c r="BW85" s="246" t="str">
        <f>IF(ISBLANK('In Process Calc.'!M78),"",'In Process Calc.'!M78)</f>
        <v/>
      </c>
      <c r="BX85" s="246" t="str">
        <f>IF(ISBLANK('In Process Calc.'!N78),"",'In Process Calc.'!N78)</f>
        <v/>
      </c>
      <c r="BY85" s="246" t="str">
        <f>IF(ISBLANK('In Process Calc.'!O78),"",'In Process Calc.'!O78)</f>
        <v/>
      </c>
      <c r="BZ85" s="246" t="str">
        <f>IF(ISBLANK('In Process Calc.'!P78),"",'In Process Calc.'!P78)</f>
        <v/>
      </c>
      <c r="CA85" s="246" t="str">
        <f>IF(ISBLANK('In Process Calc.'!Q78),"",'In Process Calc.'!Q78)</f>
        <v/>
      </c>
      <c r="CB85" s="246" t="str">
        <f>IF(ISBLANK('In Process Calc.'!R78),"",'In Process Calc.'!R78)</f>
        <v/>
      </c>
      <c r="CC85" s="246" t="str">
        <f>IF(ISBLANK('In Process Calc.'!S78),"",'In Process Calc.'!S78)</f>
        <v/>
      </c>
      <c r="CD85" s="246" t="str">
        <f>IF(ISBLANK('In Process Calc.'!T78),"",'In Process Calc.'!T78)</f>
        <v/>
      </c>
      <c r="CE85" s="246" t="str">
        <f>IF(ISBLANK('In Process Calc.'!U78),"",'In Process Calc.'!U78)</f>
        <v/>
      </c>
      <c r="CF85" s="246" t="str">
        <f>IF(ISBLANK('In Process Calc.'!V78),"",'In Process Calc.'!V78)</f>
        <v/>
      </c>
      <c r="CG85" s="246" t="str">
        <f>IF(ISBLANK('In Process Calc.'!W78),"",'In Process Calc.'!W78)</f>
        <v/>
      </c>
      <c r="CH85" s="246" t="str">
        <f>IF(ISBLANK('In Process Calc.'!X78),"",'In Process Calc.'!X78)</f>
        <v/>
      </c>
      <c r="CI85" s="246" t="str">
        <f>IF(ISBLANK('In Process Calc.'!Y78),"",'In Process Calc.'!Y78)</f>
        <v/>
      </c>
      <c r="CJ85" s="246" t="str">
        <f>IF(ISBLANK('In Process Calc.'!Z78),"",'In Process Calc.'!Z78)</f>
        <v/>
      </c>
      <c r="CK85" s="246" t="str">
        <f>IF(ISBLANK('In Process Calc.'!AA78),"",'In Process Calc.'!AA78)</f>
        <v/>
      </c>
      <c r="CL85" s="246" t="str">
        <f>IF(ISBLANK('In Process Calc.'!AB78),"",'In Process Calc.'!AB78)</f>
        <v/>
      </c>
      <c r="CM85" s="246" t="str">
        <f>IF(ISBLANK('In Process Calc.'!AC78),"",'In Process Calc.'!AC78)</f>
        <v/>
      </c>
      <c r="CN85" s="246" t="str">
        <f>IF(ISBLANK('In Process Calc.'!AD78),"",'In Process Calc.'!AD78)</f>
        <v/>
      </c>
      <c r="CO85" s="246" t="str">
        <f>IF(ISBLANK('In Process Calc.'!AE78),"",'In Process Calc.'!AE78)</f>
        <v/>
      </c>
      <c r="CP85" s="246" t="str">
        <f>IF(ISBLANK('In Process Calc.'!AF78),"",'In Process Calc.'!AF78)</f>
        <v/>
      </c>
      <c r="CQ85" s="246" t="str">
        <f>IF(ISBLANK('In Process Calc.'!AG78),"",'In Process Calc.'!AG78)</f>
        <v/>
      </c>
      <c r="CR85" s="246" t="str">
        <f>IF(ISBLANK('In Process Calc.'!AH78),"",'In Process Calc.'!AH78)</f>
        <v/>
      </c>
      <c r="CS85" s="246" t="str">
        <f>IF(ISBLANK('In Process Calc.'!AI78),"",'In Process Calc.'!AI78)</f>
        <v/>
      </c>
      <c r="CT85" s="246" t="str">
        <f>IF(ISBLANK('In Process Calc.'!AJ78),"",'In Process Calc.'!AJ78)</f>
        <v/>
      </c>
      <c r="CU85" s="246" t="str">
        <f>IF(ISBLANK('In Process Calc.'!AK78),"",'In Process Calc.'!AK78)</f>
        <v/>
      </c>
      <c r="CV85" s="246" t="str">
        <f>IF(ISBLANK('In Process Calc.'!AL78),"",'In Process Calc.'!AL78)</f>
        <v/>
      </c>
      <c r="CW85" s="246" t="str">
        <f>IF(ISBLANK('In Process Calc.'!AM78),"",'In Process Calc.'!AM78)</f>
        <v/>
      </c>
      <c r="CX85" s="246" t="str">
        <f>IF(ISBLANK('In Process Calc.'!AN78),"",'In Process Calc.'!AN78)</f>
        <v/>
      </c>
      <c r="CY85" s="246" t="str">
        <f>IF(ISBLANK('In Process Calc.'!AO78),"",'In Process Calc.'!AO78)</f>
        <v/>
      </c>
      <c r="CZ85" s="246" t="str">
        <f>IF(ISBLANK('In Process Calc.'!AP78),"",'In Process Calc.'!AP78)</f>
        <v/>
      </c>
      <c r="DA85" s="246" t="str">
        <f>IF(ISBLANK('In Process Calc.'!AQ78),"",'In Process Calc.'!AQ78)</f>
        <v/>
      </c>
      <c r="DB85" s="246" t="str">
        <f>IF(ISBLANK('In Process Calc.'!AR78),"",'In Process Calc.'!AR78)</f>
        <v/>
      </c>
      <c r="DC85" s="246" t="str">
        <f>IF(ISBLANK('In Process Calc.'!AS78),"",'In Process Calc.'!AS78)</f>
        <v/>
      </c>
      <c r="DD85" s="246" t="str">
        <f>IF(ISBLANK('In Process Calc.'!AT78),"",'In Process Calc.'!AT78)</f>
        <v/>
      </c>
      <c r="DE85" s="246" t="str">
        <f>IF(ISBLANK('In Process Calc.'!AU78),"",'In Process Calc.'!AU78)</f>
        <v/>
      </c>
      <c r="DF85" s="246" t="str">
        <f>IF(ISBLANK('In Process Calc.'!AV78),"",'In Process Calc.'!AV78)</f>
        <v/>
      </c>
      <c r="DG85" s="246" t="str">
        <f>IF(ISBLANK('In Process Calc.'!AW78),"",'In Process Calc.'!AW78)</f>
        <v/>
      </c>
      <c r="DH85" s="246" t="str">
        <f>IF(ISBLANK('In Process Calc.'!AX78),"",'In Process Calc.'!AX78)</f>
        <v/>
      </c>
      <c r="DI85" s="246" t="str">
        <f>IF(ISBLANK('In Process Calc.'!AY78),"",'In Process Calc.'!AY78)</f>
        <v/>
      </c>
      <c r="DJ85" s="246" t="str">
        <f>IF(ISBLANK('In Process Calc.'!AZ78),"",'In Process Calc.'!AZ78)</f>
        <v/>
      </c>
      <c r="DK85" s="246" t="str">
        <f>IF(ISBLANK('In Process Calc.'!BA78),"",'In Process Calc.'!BA78)</f>
        <v/>
      </c>
      <c r="DL85" s="246" t="str">
        <f>IF(ISBLANK('In Process Calc.'!BB78),"",'In Process Calc.'!BB78)</f>
        <v/>
      </c>
      <c r="DM85" s="246" t="str">
        <f>IF(ISBLANK('In Process Calc.'!BC78),"",'In Process Calc.'!BC78)</f>
        <v/>
      </c>
      <c r="DN85" s="246" t="str">
        <f>IF(ISBLANK('In Process Calc.'!BD78),"",'In Process Calc.'!BD78)</f>
        <v/>
      </c>
      <c r="DO85" s="246" t="str">
        <f>IF(ISBLANK('In Process Calc.'!BE78),"",'In Process Calc.'!BE78)</f>
        <v/>
      </c>
      <c r="DP85" s="246" t="str">
        <f>IF(ISBLANK('In Process Calc.'!BF78),"",'In Process Calc.'!BF78)</f>
        <v/>
      </c>
      <c r="DQ85" s="246" t="str">
        <f>IF(ISBLANK('In Process Calc.'!BG78),"",'In Process Calc.'!BG78)</f>
        <v/>
      </c>
      <c r="DR85" s="246" t="str">
        <f>IF(ISBLANK('In Process Calc.'!BH78),"",'In Process Calc.'!BH78)</f>
        <v/>
      </c>
      <c r="DS85" s="246" t="str">
        <f>IF(ISBLANK('In Process Calc.'!BI78),"",'In Process Calc.'!BI78)</f>
        <v/>
      </c>
      <c r="DT85" s="246" t="str">
        <f>IF(ISBLANK('In Process Calc.'!BJ78),"",'In Process Calc.'!BJ78)</f>
        <v/>
      </c>
      <c r="DU85" s="246" t="str">
        <f>IF(ISBLANK('In Process Calc.'!BK78),"",'In Process Calc.'!BK78)</f>
        <v/>
      </c>
      <c r="DV85" s="246" t="str">
        <f>IF(ISBLANK('In Process Calc.'!BL78),"",'In Process Calc.'!BL78)</f>
        <v/>
      </c>
      <c r="DW85" s="246" t="str">
        <f>IF(ISBLANK('In Process Calc.'!BM78),"",'In Process Calc.'!BM78)</f>
        <v/>
      </c>
      <c r="DX85" s="246" t="str">
        <f>IF(ISBLANK('In Process Calc.'!BN78),"",'In Process Calc.'!BN78)</f>
        <v/>
      </c>
      <c r="DY85" s="246" t="str">
        <f>IF(ISBLANK('In Process Calc.'!BO78),"",'In Process Calc.'!BO78)</f>
        <v/>
      </c>
      <c r="DZ85" s="246" t="str">
        <f>IF(ISBLANK('In Process Calc.'!BP78),"",'In Process Calc.'!BP78)</f>
        <v/>
      </c>
      <c r="EA85" s="246" t="str">
        <f>IF(ISBLANK('In Process Calc.'!BQ78),"",'In Process Calc.'!BQ78)</f>
        <v/>
      </c>
      <c r="EB85" s="246" t="str">
        <f>IF(ISBLANK('In Process Calc.'!BR78),"",'In Process Calc.'!BR78)</f>
        <v/>
      </c>
      <c r="EC85" s="246" t="str">
        <f>IF(ISBLANK('In Process Calc.'!BS78),"",'In Process Calc.'!BS78)</f>
        <v/>
      </c>
      <c r="ED85" s="246" t="str">
        <f>IF(ISBLANK('In Process Calc.'!BT78),"",'In Process Calc.'!BT78)</f>
        <v/>
      </c>
      <c r="EE85" s="246" t="str">
        <f>IF(ISBLANK('In Process Calc.'!BU78),"",'In Process Calc.'!BU78)</f>
        <v/>
      </c>
      <c r="EF85" s="246" t="str">
        <f>IF(ISBLANK('In Process Calc.'!BV78),"",'In Process Calc.'!BV78)</f>
        <v/>
      </c>
      <c r="EG85" s="246" t="str">
        <f>IF(ISBLANK('In Process Calc.'!BW78),"",'In Process Calc.'!BW78)</f>
        <v/>
      </c>
      <c r="EH85" s="246" t="str">
        <f>IF(ISBLANK('In Process Calc.'!BX78),"",'In Process Calc.'!BX78)</f>
        <v/>
      </c>
      <c r="EI85" s="246" t="str">
        <f>IF(ISBLANK('In Process Calc.'!BY78),"",'In Process Calc.'!BY78)</f>
        <v/>
      </c>
      <c r="EJ85" s="246" t="str">
        <f>IF(ISBLANK('In Process Calc.'!BZ78),"",'In Process Calc.'!BZ78)</f>
        <v/>
      </c>
      <c r="EK85" s="246" t="str">
        <f>IF(ISBLANK('Post Process Calc.'!A85),"",'Post Process Calc.'!A85)</f>
        <v/>
      </c>
      <c r="EL85" s="246" t="str">
        <f>IF(ISBLANK('Post Process Calc.'!B85),"",'Post Process Calc.'!B85)</f>
        <v/>
      </c>
      <c r="EM85" s="246" t="str">
        <f>IF(ISBLANK('Post Process Calc.'!C85),"",'Post Process Calc.'!C85)</f>
        <v/>
      </c>
      <c r="EN85" s="246" t="str">
        <f>IF(ISBLANK('Post Process Calc.'!D85),"",'Post Process Calc.'!D85)</f>
        <v/>
      </c>
      <c r="EO85" s="246" t="str">
        <f>IF(ISBLANK('Post Process Calc.'!E85),"",'Post Process Calc.'!E85)</f>
        <v/>
      </c>
      <c r="EP85" s="246" t="str">
        <f>IF(ISBLANK('Post Process Calc.'!F85),"",'Post Process Calc.'!F85)</f>
        <v/>
      </c>
      <c r="EQ85" s="246" t="str">
        <f>IF(ISBLANK('Post Process Calc.'!G85),"",'Post Process Calc.'!G85)</f>
        <v/>
      </c>
      <c r="ER85" s="246" t="str">
        <f>IF(ISBLANK('Post Process Calc.'!H85),"",'Post Process Calc.'!H85)</f>
        <v/>
      </c>
      <c r="ES85" s="246" t="str">
        <f>IF(ISBLANK('Post Process Calc.'!I85),"",'Post Process Calc.'!I85)</f>
        <v/>
      </c>
      <c r="ET85" s="246" t="str">
        <f>IF(ISBLANK('Post Process Calc.'!J85),"",'Post Process Calc.'!J85)</f>
        <v/>
      </c>
      <c r="EU85" s="246" t="str">
        <f>IF(ISBLANK('Post Process Calc.'!K85),"",'Post Process Calc.'!K85)</f>
        <v/>
      </c>
      <c r="EV85" s="246" t="str">
        <f>IF(ISBLANK('Post Process Calc.'!L85),"",'Post Process Calc.'!L85)</f>
        <v/>
      </c>
      <c r="EW85" s="246" t="str">
        <f>IF(ISBLANK('Post Process Calc.'!M85),"",'Post Process Calc.'!M85)</f>
        <v/>
      </c>
      <c r="EX85" s="246" t="str">
        <f>IF(ISBLANK('Post Process Calc.'!N85),"",'Post Process Calc.'!N85)</f>
        <v/>
      </c>
      <c r="EY85" s="246" t="str">
        <f>IF(ISBLANK('Post Process Calc.'!O85),"",'Post Process Calc.'!O85)</f>
        <v/>
      </c>
      <c r="EZ85" s="246" t="str">
        <f>IF(ISBLANK('Post Process Calc.'!P85),"",'Post Process Calc.'!P85)</f>
        <v/>
      </c>
      <c r="FA85" s="246" t="str">
        <f>IF(ISBLANK('Post Process Calc.'!Q85),"",'Post Process Calc.'!Q85)</f>
        <v/>
      </c>
      <c r="FB85" s="246" t="str">
        <f>IF(ISBLANK('Post Process Calc.'!R85),"",'Post Process Calc.'!R85)</f>
        <v/>
      </c>
      <c r="FC85" s="246" t="str">
        <f>IF(ISBLANK('Post Process Calc.'!S85),"",'Post Process Calc.'!S85)</f>
        <v/>
      </c>
      <c r="FD85" s="246" t="str">
        <f>IF(ISBLANK('Post Process Calc.'!T85),"",'Post Process Calc.'!T85)</f>
        <v/>
      </c>
      <c r="FE85" s="246" t="str">
        <f>IF(ISBLANK('Post Process Calc.'!U85),"",'Post Process Calc.'!U85)</f>
        <v/>
      </c>
      <c r="FF85" s="246" t="str">
        <f>IF(ISBLANK('Post Process Calc.'!V85),"",'Post Process Calc.'!V85)</f>
        <v/>
      </c>
      <c r="FG85" s="246" t="str">
        <f>IF(ISBLANK('Post Process Calc.'!W85),"",'Post Process Calc.'!W85)</f>
        <v/>
      </c>
      <c r="FH85" s="246" t="str">
        <f>IF(ISBLANK('Post Process Calc.'!X85),"",'Post Process Calc.'!X85)</f>
        <v/>
      </c>
      <c r="FI85" s="246" t="str">
        <f>IF(ISBLANK('Post Process Calc.'!Y85),"",'Post Process Calc.'!Y85)</f>
        <v/>
      </c>
      <c r="FJ85" s="246" t="str">
        <f>IF(ISBLANK('Post Process Calc.'!Z85),"",'Post Process Calc.'!Z85)</f>
        <v/>
      </c>
      <c r="FK85" s="246" t="str">
        <f>IF(ISBLANK('Post Process Calc.'!AA85),"",'Post Process Calc.'!AA85)</f>
        <v/>
      </c>
      <c r="FL85" s="246" t="str">
        <f>IF(ISBLANK('Post Process Calc.'!AB85),"",'Post Process Calc.'!AB85)</f>
        <v/>
      </c>
      <c r="FM85" s="246" t="str">
        <f>IF(ISBLANK('Post Process Calc.'!AC85),"",'Post Process Calc.'!AC85)</f>
        <v/>
      </c>
      <c r="FN85" s="246" t="str">
        <f>IF(ISBLANK('Post Process Calc.'!AD85),"",'Post Process Calc.'!AD85)</f>
        <v/>
      </c>
      <c r="FO85" s="246" t="str">
        <f>IF(ISBLANK('Post Process Calc.'!AE85),"",'Post Process Calc.'!AE85)</f>
        <v/>
      </c>
      <c r="FP85" s="246" t="str">
        <f>IF(ISBLANK('Post Process Calc.'!AF85),"",'Post Process Calc.'!AF85)</f>
        <v/>
      </c>
      <c r="FQ85" s="246" t="str">
        <f>IF(ISBLANK('Post Process Calc.'!AG85),"",'Post Process Calc.'!AG85)</f>
        <v/>
      </c>
      <c r="FR85" s="246" t="str">
        <f>IF(ISBLANK('Post Process Calc.'!AH85),"",'Post Process Calc.'!AH85)</f>
        <v/>
      </c>
      <c r="FS85" s="246" t="str">
        <f>IF(ISBLANK('Post Process Calc.'!AI85),"",'Post Process Calc.'!AI85)</f>
        <v/>
      </c>
    </row>
    <row r="86" spans="1:175" x14ac:dyDescent="0.15">
      <c r="A86" s="241" t="str">
        <f>IF('Measured Data'!B79&lt;&gt;0,'Measured Data'!$B$1,"")</f>
        <v/>
      </c>
      <c r="B86" s="241" t="str">
        <f>IF(ISBLANK('Measured Data'!A79),"",'Measured Data'!A79)</f>
        <v/>
      </c>
      <c r="C86" s="248" t="str">
        <f>IF(ISBLANK('Measured Data'!B79),"",'Measured Data'!B79)</f>
        <v/>
      </c>
      <c r="D86" s="249" t="str">
        <f>IF(ISBLANK('Measured Data'!C79),"",'Measured Data'!C79)</f>
        <v/>
      </c>
      <c r="E86" s="241" t="str">
        <f>IF(ISBLANK('Measured Data'!D79),"",'Measured Data'!D79)</f>
        <v/>
      </c>
      <c r="F86" s="241" t="str">
        <f>IF(ISBLANK('Measured Data'!E79),"",'Measured Data'!E79)</f>
        <v/>
      </c>
      <c r="G86" s="241" t="str">
        <f>IF(ISBLANK('Measured Data'!G79),"",'Measured Data'!G79)</f>
        <v/>
      </c>
      <c r="H86" s="241" t="str">
        <f>IF(ISBLANK('Measured Data'!H79),"",'Measured Data'!H79)</f>
        <v/>
      </c>
      <c r="I86" s="241" t="str">
        <f>IF(ISBLANK('Measured Data'!I79),"",'Measured Data'!I79)</f>
        <v/>
      </c>
      <c r="J86" s="241" t="str">
        <f>IF(ISBLANK('Measured Data'!J79),"",'Measured Data'!J79)</f>
        <v/>
      </c>
      <c r="K86" s="241" t="str">
        <f>IF(ISBLANK('Measured Data'!K79),"",'Measured Data'!K79)</f>
        <v/>
      </c>
      <c r="L86" s="241" t="str">
        <f>IF(ISBLANK('Measured Data'!L79),"",'Measured Data'!L79)</f>
        <v/>
      </c>
      <c r="M86" s="241" t="str">
        <f>IF(ISBLANK('Measured Data'!M79),"",'Measured Data'!M79)</f>
        <v/>
      </c>
      <c r="N86" s="241" t="str">
        <f>IF(ISBLANK('Measured Data'!N79),"",'Measured Data'!N79)</f>
        <v/>
      </c>
      <c r="O86" s="241" t="str">
        <f>IF(ISBLANK('Measured Data'!O79),"",'Measured Data'!O79)</f>
        <v/>
      </c>
      <c r="P86" s="241" t="str">
        <f>IF(ISBLANK('Measured Data'!P79),"",'Measured Data'!P79)</f>
        <v/>
      </c>
      <c r="Q86" s="241" t="str">
        <f>IF(ISBLANK('Measured Data'!Q79),"",'Measured Data'!Q79)</f>
        <v/>
      </c>
      <c r="R86" s="241" t="str">
        <f>IF(ISBLANK('Measured Data'!R79),"",'Measured Data'!R79)</f>
        <v/>
      </c>
      <c r="S86" s="241" t="str">
        <f>IF(ISBLANK('Measured Data'!S79),"",'Measured Data'!S79)</f>
        <v/>
      </c>
      <c r="T86" s="241" t="str">
        <f>IF(ISBLANK('Measured Data'!T79),"",'Measured Data'!T79)</f>
        <v/>
      </c>
      <c r="U86" s="241" t="str">
        <f>IF(ISBLANK('Measured Data'!U79),"",'Measured Data'!U79)</f>
        <v/>
      </c>
      <c r="V86" s="241" t="str">
        <f>IF(ISBLANK('Measured Data'!V79),"",'Measured Data'!V79)</f>
        <v/>
      </c>
      <c r="W86" s="241" t="str">
        <f>IF(ISBLANK('Measured Data'!W79),"",'Measured Data'!W79)</f>
        <v/>
      </c>
      <c r="X86" s="241" t="str">
        <f>IF(ISBLANK('Measured Data'!X79),"",'Measured Data'!X79)</f>
        <v/>
      </c>
      <c r="Y86" s="241" t="str">
        <f>IF(ISBLANK('Measured Data'!Y79),"",'Measured Data'!Y79)</f>
        <v/>
      </c>
      <c r="Z86" s="241" t="str">
        <f>IF(ISBLANK('Measured Data'!Z79),"",'Measured Data'!Z79)</f>
        <v/>
      </c>
      <c r="AA86" s="241" t="str">
        <f>IF(ISBLANK('Measured Data'!AA79),"",'Measured Data'!AA79)</f>
        <v/>
      </c>
      <c r="AB86" s="241" t="str">
        <f>IF(ISBLANK('Measured Data'!AB79),"",'Measured Data'!AB79)</f>
        <v/>
      </c>
      <c r="AC86" s="241" t="str">
        <f>IF(ISBLANK('Measured Data'!AC79),"",'Measured Data'!AC79)</f>
        <v/>
      </c>
      <c r="AD86" s="241" t="str">
        <f>IF(ISBLANK('Measured Data'!AD79),"",'Measured Data'!AD79)</f>
        <v/>
      </c>
      <c r="AE86" s="241" t="str">
        <f>IF(ISBLANK('Measured Data'!AE79),"",'Measured Data'!AE79)</f>
        <v/>
      </c>
      <c r="AF86" s="241" t="str">
        <f>IF(ISBLANK('Measured Data'!AF79),"",'Measured Data'!AF79)</f>
        <v/>
      </c>
      <c r="AG86" s="241" t="str">
        <f>IF(ISBLANK('Measured Data'!AG79),"",'Measured Data'!AG79)</f>
        <v/>
      </c>
      <c r="AH86" s="241" t="str">
        <f>IF(ISBLANK('Measured Data'!AH79),"",'Measured Data'!AH79)</f>
        <v/>
      </c>
      <c r="AI86" s="241" t="str">
        <f>IF(ISBLANK('Measured Data'!AI79),"",'Measured Data'!AI79)</f>
        <v/>
      </c>
      <c r="AJ86" s="241" t="str">
        <f>IF(ISBLANK('Measured Data'!AJ79),"",'Measured Data'!AJ79)</f>
        <v/>
      </c>
      <c r="AK86" s="241" t="str">
        <f>IF(ISBLANK('Measured Data'!AK79),"",'Measured Data'!AK79)</f>
        <v/>
      </c>
      <c r="AL86" s="241" t="str">
        <f>IF(ISBLANK('Measured Data'!AL79),"",'Measured Data'!AL79)</f>
        <v/>
      </c>
      <c r="AM86" s="241" t="str">
        <f>IF(ISBLANK('Measured Data'!AM79),"",'Measured Data'!AM79)</f>
        <v/>
      </c>
      <c r="AN86" s="241" t="str">
        <f>IF(ISBLANK('Measured Data'!AN79),"",'Measured Data'!AN79)</f>
        <v/>
      </c>
      <c r="AO86" s="241" t="str">
        <f>IF(ISBLANK('Measured Data'!AO79),"",'Measured Data'!AO79)</f>
        <v/>
      </c>
      <c r="AP86" s="241" t="str">
        <f>IF(ISBLANK('Measured Data'!AP79),"",'Measured Data'!AP79)</f>
        <v/>
      </c>
      <c r="AQ86" s="241" t="str">
        <f>IF(ISBLANK('Measured Data'!AQ79),"",'Measured Data'!AQ79)</f>
        <v/>
      </c>
      <c r="AR86" s="241" t="str">
        <f>IF(ISBLANK('Measured Data'!AR79),"",'Measured Data'!AR79)</f>
        <v/>
      </c>
      <c r="AS86" s="241" t="str">
        <f>IF(ISBLANK('Measured Data'!AS79),"",'Measured Data'!AS79)</f>
        <v/>
      </c>
      <c r="AT86" s="241" t="str">
        <f>IF(ISBLANK('Measured Data'!AT79),"",'Measured Data'!AT79)</f>
        <v/>
      </c>
      <c r="AU86" s="241" t="str">
        <f>IF(ISBLANK('Measured Data'!AU79),"",'Measured Data'!AU79)</f>
        <v/>
      </c>
      <c r="AV86" s="241" t="str">
        <f>IF(ISBLANK('Measured Data'!AV79),"",'Measured Data'!AV79)</f>
        <v/>
      </c>
      <c r="AW86" s="241" t="str">
        <f>IF(ISBLANK('Measured Data'!AW79),"",'Measured Data'!AW79)</f>
        <v/>
      </c>
      <c r="AX86" s="241" t="str">
        <f>IF(ISBLANK('Measured Data'!AX79),"",'Measured Data'!AX79)</f>
        <v/>
      </c>
      <c r="AY86" s="241" t="str">
        <f>IF(ISBLANK('Measured Data'!AY79),"",'Measured Data'!AY79)</f>
        <v/>
      </c>
      <c r="AZ86" s="241" t="str">
        <f>IF(ISBLANK('Measured Data'!AZ79),"",'Measured Data'!AZ79)</f>
        <v/>
      </c>
      <c r="BA86" s="241" t="str">
        <f>IF(ISBLANK('Measured Data'!BA79),"",'Measured Data'!BA79)</f>
        <v/>
      </c>
      <c r="BB86" s="241" t="str">
        <f>IF(ISBLANK('Measured Data'!BB79),"",'Measured Data'!BB79)</f>
        <v/>
      </c>
      <c r="BC86" s="241" t="str">
        <f>IF(ISBLANK('Measured Data'!BC79),"",'Measured Data'!BC79)</f>
        <v/>
      </c>
      <c r="BD86" s="241" t="str">
        <f>IF(ISBLANK('Measured Data'!BD79),"",'Measured Data'!BD79)</f>
        <v/>
      </c>
      <c r="BE86" s="241" t="str">
        <f>IF(ISBLANK('Measured Data'!BE79),"",'Measured Data'!BE79)</f>
        <v/>
      </c>
      <c r="BF86" s="241" t="str">
        <f>IF(ISBLANK('Measured Data'!BF79),"",'Measured Data'!BF79)</f>
        <v/>
      </c>
      <c r="BG86" s="241" t="str">
        <f>IF(ISBLANK('Measured Data'!BG79),"",'Measured Data'!BG79)</f>
        <v/>
      </c>
      <c r="BH86" s="241" t="str">
        <f>IF(ISBLANK('Measured Data'!BH79),"",'Measured Data'!BH79)</f>
        <v/>
      </c>
      <c r="BI86" s="241" t="str">
        <f>IF(ISBLANK('Measured Data'!BI79),"",'Measured Data'!BI79)</f>
        <v/>
      </c>
      <c r="BJ86" s="241" t="str">
        <f>IF(ISBLANK('Measured Data'!BJ79),"",'Measured Data'!BJ79)</f>
        <v/>
      </c>
      <c r="BK86" s="241" t="str">
        <f>IF(ISBLANK('Measured Data'!BK79),"",'Measured Data'!BK79)</f>
        <v/>
      </c>
      <c r="BL86" s="241" t="str">
        <f>IF(ISBLANK('Measured Data'!BL79),"",'Measured Data'!BL79)</f>
        <v/>
      </c>
      <c r="BM86" s="241" t="str">
        <f>IF(ISBLANK('Measured Data'!BM79),"",'Measured Data'!BM79)</f>
        <v/>
      </c>
      <c r="BN86" s="241" t="str">
        <f>IF(ISBLANK('In Process Calc.'!B79),"",ROUND('In Process Calc.'!B79,2))</f>
        <v/>
      </c>
      <c r="BO86" s="241" t="str">
        <f>IF(ISBLANK('In Process Calc.'!C79),"",ROUND('In Process Calc.'!C79,2))</f>
        <v/>
      </c>
      <c r="BP86" s="241" t="str">
        <f>IF(ISBLANK('In Process Calc.'!D79),"",'In Process Calc.'!D79)</f>
        <v/>
      </c>
      <c r="BQ86" s="241" t="str">
        <f>IF(ISBLANK('In Process Calc.'!E79),"",'In Process Calc.'!E79)</f>
        <v/>
      </c>
      <c r="BR86" s="241" t="str">
        <f>IF(ISBLANK('In Process Calc.'!G79),"",'In Process Calc.'!G79)</f>
        <v/>
      </c>
      <c r="BS86" s="241" t="str">
        <f>IF(ISBLANK('In Process Calc.'!I79),"",'In Process Calc.'!I79)</f>
        <v/>
      </c>
      <c r="BT86" s="241" t="str">
        <f>IF(ISBLANK('In Process Calc.'!J79),"",'In Process Calc.'!J79)</f>
        <v/>
      </c>
      <c r="BU86" s="241" t="str">
        <f>IF(ISBLANK('In Process Calc.'!K79),"",'In Process Calc.'!K79)</f>
        <v/>
      </c>
      <c r="BV86" s="246" t="str">
        <f>IF(ISBLANK('In Process Calc.'!L79),"",'In Process Calc.'!L79)</f>
        <v/>
      </c>
      <c r="BW86" s="246" t="str">
        <f>IF(ISBLANK('In Process Calc.'!M79),"",'In Process Calc.'!M79)</f>
        <v/>
      </c>
      <c r="BX86" s="246" t="str">
        <f>IF(ISBLANK('In Process Calc.'!N79),"",'In Process Calc.'!N79)</f>
        <v/>
      </c>
      <c r="BY86" s="246" t="str">
        <f>IF(ISBLANK('In Process Calc.'!O79),"",'In Process Calc.'!O79)</f>
        <v/>
      </c>
      <c r="BZ86" s="246" t="str">
        <f>IF(ISBLANK('In Process Calc.'!P79),"",'In Process Calc.'!P79)</f>
        <v/>
      </c>
      <c r="CA86" s="246" t="str">
        <f>IF(ISBLANK('In Process Calc.'!Q79),"",'In Process Calc.'!Q79)</f>
        <v/>
      </c>
      <c r="CB86" s="246" t="str">
        <f>IF(ISBLANK('In Process Calc.'!R79),"",'In Process Calc.'!R79)</f>
        <v/>
      </c>
      <c r="CC86" s="246" t="str">
        <f>IF(ISBLANK('In Process Calc.'!S79),"",'In Process Calc.'!S79)</f>
        <v/>
      </c>
      <c r="CD86" s="246" t="str">
        <f>IF(ISBLANK('In Process Calc.'!T79),"",'In Process Calc.'!T79)</f>
        <v/>
      </c>
      <c r="CE86" s="246" t="str">
        <f>IF(ISBLANK('In Process Calc.'!U79),"",'In Process Calc.'!U79)</f>
        <v/>
      </c>
      <c r="CF86" s="246" t="str">
        <f>IF(ISBLANK('In Process Calc.'!V79),"",'In Process Calc.'!V79)</f>
        <v/>
      </c>
      <c r="CG86" s="246" t="str">
        <f>IF(ISBLANK('In Process Calc.'!W79),"",'In Process Calc.'!W79)</f>
        <v/>
      </c>
      <c r="CH86" s="246" t="str">
        <f>IF(ISBLANK('In Process Calc.'!X79),"",'In Process Calc.'!X79)</f>
        <v/>
      </c>
      <c r="CI86" s="246" t="str">
        <f>IF(ISBLANK('In Process Calc.'!Y79),"",'In Process Calc.'!Y79)</f>
        <v/>
      </c>
      <c r="CJ86" s="246" t="str">
        <f>IF(ISBLANK('In Process Calc.'!Z79),"",'In Process Calc.'!Z79)</f>
        <v/>
      </c>
      <c r="CK86" s="246" t="str">
        <f>IF(ISBLANK('In Process Calc.'!AA79),"",'In Process Calc.'!AA79)</f>
        <v/>
      </c>
      <c r="CL86" s="246" t="str">
        <f>IF(ISBLANK('In Process Calc.'!AB79),"",'In Process Calc.'!AB79)</f>
        <v/>
      </c>
      <c r="CM86" s="246" t="str">
        <f>IF(ISBLANK('In Process Calc.'!AC79),"",'In Process Calc.'!AC79)</f>
        <v/>
      </c>
      <c r="CN86" s="246" t="str">
        <f>IF(ISBLANK('In Process Calc.'!AD79),"",'In Process Calc.'!AD79)</f>
        <v/>
      </c>
      <c r="CO86" s="246" t="str">
        <f>IF(ISBLANK('In Process Calc.'!AE79),"",'In Process Calc.'!AE79)</f>
        <v/>
      </c>
      <c r="CP86" s="246" t="str">
        <f>IF(ISBLANK('In Process Calc.'!AF79),"",'In Process Calc.'!AF79)</f>
        <v/>
      </c>
      <c r="CQ86" s="246" t="str">
        <f>IF(ISBLANK('In Process Calc.'!AG79),"",'In Process Calc.'!AG79)</f>
        <v/>
      </c>
      <c r="CR86" s="246" t="str">
        <f>IF(ISBLANK('In Process Calc.'!AH79),"",'In Process Calc.'!AH79)</f>
        <v/>
      </c>
      <c r="CS86" s="246" t="str">
        <f>IF(ISBLANK('In Process Calc.'!AI79),"",'In Process Calc.'!AI79)</f>
        <v/>
      </c>
      <c r="CT86" s="246" t="str">
        <f>IF(ISBLANK('In Process Calc.'!AJ79),"",'In Process Calc.'!AJ79)</f>
        <v/>
      </c>
      <c r="CU86" s="246" t="str">
        <f>IF(ISBLANK('In Process Calc.'!AK79),"",'In Process Calc.'!AK79)</f>
        <v/>
      </c>
      <c r="CV86" s="246" t="str">
        <f>IF(ISBLANK('In Process Calc.'!AL79),"",'In Process Calc.'!AL79)</f>
        <v/>
      </c>
      <c r="CW86" s="246" t="str">
        <f>IF(ISBLANK('In Process Calc.'!AM79),"",'In Process Calc.'!AM79)</f>
        <v/>
      </c>
      <c r="CX86" s="246" t="str">
        <f>IF(ISBLANK('In Process Calc.'!AN79),"",'In Process Calc.'!AN79)</f>
        <v/>
      </c>
      <c r="CY86" s="246" t="str">
        <f>IF(ISBLANK('In Process Calc.'!AO79),"",'In Process Calc.'!AO79)</f>
        <v/>
      </c>
      <c r="CZ86" s="246" t="str">
        <f>IF(ISBLANK('In Process Calc.'!AP79),"",'In Process Calc.'!AP79)</f>
        <v/>
      </c>
      <c r="DA86" s="246" t="str">
        <f>IF(ISBLANK('In Process Calc.'!AQ79),"",'In Process Calc.'!AQ79)</f>
        <v/>
      </c>
      <c r="DB86" s="246" t="str">
        <f>IF(ISBLANK('In Process Calc.'!AR79),"",'In Process Calc.'!AR79)</f>
        <v/>
      </c>
      <c r="DC86" s="246" t="str">
        <f>IF(ISBLANK('In Process Calc.'!AS79),"",'In Process Calc.'!AS79)</f>
        <v/>
      </c>
      <c r="DD86" s="246" t="str">
        <f>IF(ISBLANK('In Process Calc.'!AT79),"",'In Process Calc.'!AT79)</f>
        <v/>
      </c>
      <c r="DE86" s="246" t="str">
        <f>IF(ISBLANK('In Process Calc.'!AU79),"",'In Process Calc.'!AU79)</f>
        <v/>
      </c>
      <c r="DF86" s="246" t="str">
        <f>IF(ISBLANK('In Process Calc.'!AV79),"",'In Process Calc.'!AV79)</f>
        <v/>
      </c>
      <c r="DG86" s="246" t="str">
        <f>IF(ISBLANK('In Process Calc.'!AW79),"",'In Process Calc.'!AW79)</f>
        <v/>
      </c>
      <c r="DH86" s="246" t="str">
        <f>IF(ISBLANK('In Process Calc.'!AX79),"",'In Process Calc.'!AX79)</f>
        <v/>
      </c>
      <c r="DI86" s="246" t="str">
        <f>IF(ISBLANK('In Process Calc.'!AY79),"",'In Process Calc.'!AY79)</f>
        <v/>
      </c>
      <c r="DJ86" s="246" t="str">
        <f>IF(ISBLANK('In Process Calc.'!AZ79),"",'In Process Calc.'!AZ79)</f>
        <v/>
      </c>
      <c r="DK86" s="246" t="str">
        <f>IF(ISBLANK('In Process Calc.'!BA79),"",'In Process Calc.'!BA79)</f>
        <v/>
      </c>
      <c r="DL86" s="246" t="str">
        <f>IF(ISBLANK('In Process Calc.'!BB79),"",'In Process Calc.'!BB79)</f>
        <v/>
      </c>
      <c r="DM86" s="246" t="str">
        <f>IF(ISBLANK('In Process Calc.'!BC79),"",'In Process Calc.'!BC79)</f>
        <v/>
      </c>
      <c r="DN86" s="246" t="str">
        <f>IF(ISBLANK('In Process Calc.'!BD79),"",'In Process Calc.'!BD79)</f>
        <v/>
      </c>
      <c r="DO86" s="246" t="str">
        <f>IF(ISBLANK('In Process Calc.'!BE79),"",'In Process Calc.'!BE79)</f>
        <v/>
      </c>
      <c r="DP86" s="246" t="str">
        <f>IF(ISBLANK('In Process Calc.'!BF79),"",'In Process Calc.'!BF79)</f>
        <v/>
      </c>
      <c r="DQ86" s="246" t="str">
        <f>IF(ISBLANK('In Process Calc.'!BG79),"",'In Process Calc.'!BG79)</f>
        <v/>
      </c>
      <c r="DR86" s="246" t="str">
        <f>IF(ISBLANK('In Process Calc.'!BH79),"",'In Process Calc.'!BH79)</f>
        <v/>
      </c>
      <c r="DS86" s="246" t="str">
        <f>IF(ISBLANK('In Process Calc.'!BI79),"",'In Process Calc.'!BI79)</f>
        <v/>
      </c>
      <c r="DT86" s="246" t="str">
        <f>IF(ISBLANK('In Process Calc.'!BJ79),"",'In Process Calc.'!BJ79)</f>
        <v/>
      </c>
      <c r="DU86" s="246" t="str">
        <f>IF(ISBLANK('In Process Calc.'!BK79),"",'In Process Calc.'!BK79)</f>
        <v/>
      </c>
      <c r="DV86" s="246" t="str">
        <f>IF(ISBLANK('In Process Calc.'!BL79),"",'In Process Calc.'!BL79)</f>
        <v/>
      </c>
      <c r="DW86" s="246" t="str">
        <f>IF(ISBLANK('In Process Calc.'!BM79),"",'In Process Calc.'!BM79)</f>
        <v/>
      </c>
      <c r="DX86" s="246" t="str">
        <f>IF(ISBLANK('In Process Calc.'!BN79),"",'In Process Calc.'!BN79)</f>
        <v/>
      </c>
      <c r="DY86" s="246" t="str">
        <f>IF(ISBLANK('In Process Calc.'!BO79),"",'In Process Calc.'!BO79)</f>
        <v/>
      </c>
      <c r="DZ86" s="246" t="str">
        <f>IF(ISBLANK('In Process Calc.'!BP79),"",'In Process Calc.'!BP79)</f>
        <v/>
      </c>
      <c r="EA86" s="246" t="str">
        <f>IF(ISBLANK('In Process Calc.'!BQ79),"",'In Process Calc.'!BQ79)</f>
        <v/>
      </c>
      <c r="EB86" s="246" t="str">
        <f>IF(ISBLANK('In Process Calc.'!BR79),"",'In Process Calc.'!BR79)</f>
        <v/>
      </c>
      <c r="EC86" s="246" t="str">
        <f>IF(ISBLANK('In Process Calc.'!BS79),"",'In Process Calc.'!BS79)</f>
        <v/>
      </c>
      <c r="ED86" s="246" t="str">
        <f>IF(ISBLANK('In Process Calc.'!BT79),"",'In Process Calc.'!BT79)</f>
        <v/>
      </c>
      <c r="EE86" s="246" t="str">
        <f>IF(ISBLANK('In Process Calc.'!BU79),"",'In Process Calc.'!BU79)</f>
        <v/>
      </c>
      <c r="EF86" s="246" t="str">
        <f>IF(ISBLANK('In Process Calc.'!BV79),"",'In Process Calc.'!BV79)</f>
        <v/>
      </c>
      <c r="EG86" s="246" t="str">
        <f>IF(ISBLANK('In Process Calc.'!BW79),"",'In Process Calc.'!BW79)</f>
        <v/>
      </c>
      <c r="EH86" s="246" t="str">
        <f>IF(ISBLANK('In Process Calc.'!BX79),"",'In Process Calc.'!BX79)</f>
        <v/>
      </c>
      <c r="EI86" s="246" t="str">
        <f>IF(ISBLANK('In Process Calc.'!BY79),"",'In Process Calc.'!BY79)</f>
        <v/>
      </c>
      <c r="EJ86" s="246" t="str">
        <f>IF(ISBLANK('In Process Calc.'!BZ79),"",'In Process Calc.'!BZ79)</f>
        <v/>
      </c>
      <c r="EK86" s="246" t="str">
        <f>IF(ISBLANK('Post Process Calc.'!A86),"",'Post Process Calc.'!A86)</f>
        <v/>
      </c>
      <c r="EL86" s="246" t="str">
        <f>IF(ISBLANK('Post Process Calc.'!B86),"",'Post Process Calc.'!B86)</f>
        <v/>
      </c>
      <c r="EM86" s="246" t="str">
        <f>IF(ISBLANK('Post Process Calc.'!C86),"",'Post Process Calc.'!C86)</f>
        <v/>
      </c>
      <c r="EN86" s="246" t="str">
        <f>IF(ISBLANK('Post Process Calc.'!D86),"",'Post Process Calc.'!D86)</f>
        <v/>
      </c>
      <c r="EO86" s="246" t="str">
        <f>IF(ISBLANK('Post Process Calc.'!E86),"",'Post Process Calc.'!E86)</f>
        <v/>
      </c>
      <c r="EP86" s="246" t="str">
        <f>IF(ISBLANK('Post Process Calc.'!F86),"",'Post Process Calc.'!F86)</f>
        <v/>
      </c>
      <c r="EQ86" s="246" t="str">
        <f>IF(ISBLANK('Post Process Calc.'!G86),"",'Post Process Calc.'!G86)</f>
        <v/>
      </c>
      <c r="ER86" s="246" t="str">
        <f>IF(ISBLANK('Post Process Calc.'!H86),"",'Post Process Calc.'!H86)</f>
        <v/>
      </c>
      <c r="ES86" s="246" t="str">
        <f>IF(ISBLANK('Post Process Calc.'!I86),"",'Post Process Calc.'!I86)</f>
        <v/>
      </c>
      <c r="ET86" s="246" t="str">
        <f>IF(ISBLANK('Post Process Calc.'!J86),"",'Post Process Calc.'!J86)</f>
        <v/>
      </c>
      <c r="EU86" s="246" t="str">
        <f>IF(ISBLANK('Post Process Calc.'!K86),"",'Post Process Calc.'!K86)</f>
        <v/>
      </c>
      <c r="EV86" s="246" t="str">
        <f>IF(ISBLANK('Post Process Calc.'!L86),"",'Post Process Calc.'!L86)</f>
        <v/>
      </c>
      <c r="EW86" s="246" t="str">
        <f>IF(ISBLANK('Post Process Calc.'!M86),"",'Post Process Calc.'!M86)</f>
        <v/>
      </c>
      <c r="EX86" s="246" t="str">
        <f>IF(ISBLANK('Post Process Calc.'!N86),"",'Post Process Calc.'!N86)</f>
        <v/>
      </c>
      <c r="EY86" s="246" t="str">
        <f>IF(ISBLANK('Post Process Calc.'!O86),"",'Post Process Calc.'!O86)</f>
        <v/>
      </c>
      <c r="EZ86" s="246" t="str">
        <f>IF(ISBLANK('Post Process Calc.'!P86),"",'Post Process Calc.'!P86)</f>
        <v/>
      </c>
      <c r="FA86" s="246" t="str">
        <f>IF(ISBLANK('Post Process Calc.'!Q86),"",'Post Process Calc.'!Q86)</f>
        <v/>
      </c>
      <c r="FB86" s="246" t="str">
        <f>IF(ISBLANK('Post Process Calc.'!R86),"",'Post Process Calc.'!R86)</f>
        <v/>
      </c>
      <c r="FC86" s="246" t="str">
        <f>IF(ISBLANK('Post Process Calc.'!S86),"",'Post Process Calc.'!S86)</f>
        <v/>
      </c>
      <c r="FD86" s="246" t="str">
        <f>IF(ISBLANK('Post Process Calc.'!T86),"",'Post Process Calc.'!T86)</f>
        <v/>
      </c>
      <c r="FE86" s="246" t="str">
        <f>IF(ISBLANK('Post Process Calc.'!U86),"",'Post Process Calc.'!U86)</f>
        <v/>
      </c>
      <c r="FF86" s="246" t="str">
        <f>IF(ISBLANK('Post Process Calc.'!V86),"",'Post Process Calc.'!V86)</f>
        <v/>
      </c>
      <c r="FG86" s="246" t="str">
        <f>IF(ISBLANK('Post Process Calc.'!W86),"",'Post Process Calc.'!W86)</f>
        <v/>
      </c>
      <c r="FH86" s="246" t="str">
        <f>IF(ISBLANK('Post Process Calc.'!X86),"",'Post Process Calc.'!X86)</f>
        <v/>
      </c>
      <c r="FI86" s="246" t="str">
        <f>IF(ISBLANK('Post Process Calc.'!Y86),"",'Post Process Calc.'!Y86)</f>
        <v/>
      </c>
      <c r="FJ86" s="246" t="str">
        <f>IF(ISBLANK('Post Process Calc.'!Z86),"",'Post Process Calc.'!Z86)</f>
        <v/>
      </c>
      <c r="FK86" s="246" t="str">
        <f>IF(ISBLANK('Post Process Calc.'!AA86),"",'Post Process Calc.'!AA86)</f>
        <v/>
      </c>
      <c r="FL86" s="246" t="str">
        <f>IF(ISBLANK('Post Process Calc.'!AB86),"",'Post Process Calc.'!AB86)</f>
        <v/>
      </c>
      <c r="FM86" s="246" t="str">
        <f>IF(ISBLANK('Post Process Calc.'!AC86),"",'Post Process Calc.'!AC86)</f>
        <v/>
      </c>
      <c r="FN86" s="246" t="str">
        <f>IF(ISBLANK('Post Process Calc.'!AD86),"",'Post Process Calc.'!AD86)</f>
        <v/>
      </c>
      <c r="FO86" s="246" t="str">
        <f>IF(ISBLANK('Post Process Calc.'!AE86),"",'Post Process Calc.'!AE86)</f>
        <v/>
      </c>
      <c r="FP86" s="246" t="str">
        <f>IF(ISBLANK('Post Process Calc.'!AF86),"",'Post Process Calc.'!AF86)</f>
        <v/>
      </c>
      <c r="FQ86" s="246" t="str">
        <f>IF(ISBLANK('Post Process Calc.'!AG86),"",'Post Process Calc.'!AG86)</f>
        <v/>
      </c>
      <c r="FR86" s="246" t="str">
        <f>IF(ISBLANK('Post Process Calc.'!AH86),"",'Post Process Calc.'!AH86)</f>
        <v/>
      </c>
      <c r="FS86" s="246" t="str">
        <f>IF(ISBLANK('Post Process Calc.'!AI86),"",'Post Process Calc.'!AI86)</f>
        <v/>
      </c>
    </row>
    <row r="87" spans="1:175" x14ac:dyDescent="0.15">
      <c r="A87" s="241" t="str">
        <f>IF('Measured Data'!B80&lt;&gt;0,'Measured Data'!$B$1,"")</f>
        <v/>
      </c>
      <c r="B87" s="241" t="str">
        <f>IF(ISBLANK('Measured Data'!A80),"",'Measured Data'!A80)</f>
        <v/>
      </c>
      <c r="C87" s="248" t="str">
        <f>IF(ISBLANK('Measured Data'!B80),"",'Measured Data'!B80)</f>
        <v/>
      </c>
      <c r="D87" s="249" t="str">
        <f>IF(ISBLANK('Measured Data'!C80),"",'Measured Data'!C80)</f>
        <v/>
      </c>
      <c r="E87" s="241" t="str">
        <f>IF(ISBLANK('Measured Data'!D80),"",'Measured Data'!D80)</f>
        <v/>
      </c>
      <c r="F87" s="241" t="str">
        <f>IF(ISBLANK('Measured Data'!E80),"",'Measured Data'!E80)</f>
        <v/>
      </c>
      <c r="G87" s="241" t="str">
        <f>IF(ISBLANK('Measured Data'!G80),"",'Measured Data'!G80)</f>
        <v/>
      </c>
      <c r="H87" s="241" t="str">
        <f>IF(ISBLANK('Measured Data'!H80),"",'Measured Data'!H80)</f>
        <v/>
      </c>
      <c r="I87" s="241" t="str">
        <f>IF(ISBLANK('Measured Data'!I80),"",'Measured Data'!I80)</f>
        <v/>
      </c>
      <c r="J87" s="241" t="str">
        <f>IF(ISBLANK('Measured Data'!J80),"",'Measured Data'!J80)</f>
        <v/>
      </c>
      <c r="K87" s="241" t="str">
        <f>IF(ISBLANK('Measured Data'!K80),"",'Measured Data'!K80)</f>
        <v/>
      </c>
      <c r="L87" s="241" t="str">
        <f>IF(ISBLANK('Measured Data'!L80),"",'Measured Data'!L80)</f>
        <v/>
      </c>
      <c r="M87" s="241" t="str">
        <f>IF(ISBLANK('Measured Data'!M80),"",'Measured Data'!M80)</f>
        <v/>
      </c>
      <c r="N87" s="241" t="str">
        <f>IF(ISBLANK('Measured Data'!N80),"",'Measured Data'!N80)</f>
        <v/>
      </c>
      <c r="O87" s="241" t="str">
        <f>IF(ISBLANK('Measured Data'!O80),"",'Measured Data'!O80)</f>
        <v/>
      </c>
      <c r="P87" s="241" t="str">
        <f>IF(ISBLANK('Measured Data'!P80),"",'Measured Data'!P80)</f>
        <v/>
      </c>
      <c r="Q87" s="241" t="str">
        <f>IF(ISBLANK('Measured Data'!Q80),"",'Measured Data'!Q80)</f>
        <v/>
      </c>
      <c r="R87" s="241" t="str">
        <f>IF(ISBLANK('Measured Data'!R80),"",'Measured Data'!R80)</f>
        <v/>
      </c>
      <c r="S87" s="241" t="str">
        <f>IF(ISBLANK('Measured Data'!S80),"",'Measured Data'!S80)</f>
        <v/>
      </c>
      <c r="T87" s="241" t="str">
        <f>IF(ISBLANK('Measured Data'!T80),"",'Measured Data'!T80)</f>
        <v/>
      </c>
      <c r="U87" s="241" t="str">
        <f>IF(ISBLANK('Measured Data'!U80),"",'Measured Data'!U80)</f>
        <v/>
      </c>
      <c r="V87" s="241" t="str">
        <f>IF(ISBLANK('Measured Data'!V80),"",'Measured Data'!V80)</f>
        <v/>
      </c>
      <c r="W87" s="241" t="str">
        <f>IF(ISBLANK('Measured Data'!W80),"",'Measured Data'!W80)</f>
        <v/>
      </c>
      <c r="X87" s="241" t="str">
        <f>IF(ISBLANK('Measured Data'!X80),"",'Measured Data'!X80)</f>
        <v/>
      </c>
      <c r="Y87" s="241" t="str">
        <f>IF(ISBLANK('Measured Data'!Y80),"",'Measured Data'!Y80)</f>
        <v/>
      </c>
      <c r="Z87" s="241" t="str">
        <f>IF(ISBLANK('Measured Data'!Z80),"",'Measured Data'!Z80)</f>
        <v/>
      </c>
      <c r="AA87" s="241" t="str">
        <f>IF(ISBLANK('Measured Data'!AA80),"",'Measured Data'!AA80)</f>
        <v/>
      </c>
      <c r="AB87" s="241" t="str">
        <f>IF(ISBLANK('Measured Data'!AB80),"",'Measured Data'!AB80)</f>
        <v/>
      </c>
      <c r="AC87" s="241" t="str">
        <f>IF(ISBLANK('Measured Data'!AC80),"",'Measured Data'!AC80)</f>
        <v/>
      </c>
      <c r="AD87" s="241" t="str">
        <f>IF(ISBLANK('Measured Data'!AD80),"",'Measured Data'!AD80)</f>
        <v/>
      </c>
      <c r="AE87" s="241" t="str">
        <f>IF(ISBLANK('Measured Data'!AE80),"",'Measured Data'!AE80)</f>
        <v/>
      </c>
      <c r="AF87" s="241" t="str">
        <f>IF(ISBLANK('Measured Data'!AF80),"",'Measured Data'!AF80)</f>
        <v/>
      </c>
      <c r="AG87" s="241" t="str">
        <f>IF(ISBLANK('Measured Data'!AG80),"",'Measured Data'!AG80)</f>
        <v/>
      </c>
      <c r="AH87" s="241" t="str">
        <f>IF(ISBLANK('Measured Data'!AH80),"",'Measured Data'!AH80)</f>
        <v/>
      </c>
      <c r="AI87" s="241" t="str">
        <f>IF(ISBLANK('Measured Data'!AI80),"",'Measured Data'!AI80)</f>
        <v/>
      </c>
      <c r="AJ87" s="241" t="str">
        <f>IF(ISBLANK('Measured Data'!AJ80),"",'Measured Data'!AJ80)</f>
        <v/>
      </c>
      <c r="AK87" s="241" t="str">
        <f>IF(ISBLANK('Measured Data'!AK80),"",'Measured Data'!AK80)</f>
        <v/>
      </c>
      <c r="AL87" s="241" t="str">
        <f>IF(ISBLANK('Measured Data'!AL80),"",'Measured Data'!AL80)</f>
        <v/>
      </c>
      <c r="AM87" s="241" t="str">
        <f>IF(ISBLANK('Measured Data'!AM80),"",'Measured Data'!AM80)</f>
        <v/>
      </c>
      <c r="AN87" s="241" t="str">
        <f>IF(ISBLANK('Measured Data'!AN80),"",'Measured Data'!AN80)</f>
        <v/>
      </c>
      <c r="AO87" s="241" t="str">
        <f>IF(ISBLANK('Measured Data'!AO80),"",'Measured Data'!AO80)</f>
        <v/>
      </c>
      <c r="AP87" s="241" t="str">
        <f>IF(ISBLANK('Measured Data'!AP80),"",'Measured Data'!AP80)</f>
        <v/>
      </c>
      <c r="AQ87" s="241" t="str">
        <f>IF(ISBLANK('Measured Data'!AQ80),"",'Measured Data'!AQ80)</f>
        <v/>
      </c>
      <c r="AR87" s="241" t="str">
        <f>IF(ISBLANK('Measured Data'!AR80),"",'Measured Data'!AR80)</f>
        <v/>
      </c>
      <c r="AS87" s="241" t="str">
        <f>IF(ISBLANK('Measured Data'!AS80),"",'Measured Data'!AS80)</f>
        <v/>
      </c>
      <c r="AT87" s="241" t="str">
        <f>IF(ISBLANK('Measured Data'!AT80),"",'Measured Data'!AT80)</f>
        <v/>
      </c>
      <c r="AU87" s="241" t="str">
        <f>IF(ISBLANK('Measured Data'!AU80),"",'Measured Data'!AU80)</f>
        <v/>
      </c>
      <c r="AV87" s="241" t="str">
        <f>IF(ISBLANK('Measured Data'!AV80),"",'Measured Data'!AV80)</f>
        <v/>
      </c>
      <c r="AW87" s="241" t="str">
        <f>IF(ISBLANK('Measured Data'!AW80),"",'Measured Data'!AW80)</f>
        <v/>
      </c>
      <c r="AX87" s="241" t="str">
        <f>IF(ISBLANK('Measured Data'!AX80),"",'Measured Data'!AX80)</f>
        <v/>
      </c>
      <c r="AY87" s="241" t="str">
        <f>IF(ISBLANK('Measured Data'!AY80),"",'Measured Data'!AY80)</f>
        <v/>
      </c>
      <c r="AZ87" s="241" t="str">
        <f>IF(ISBLANK('Measured Data'!AZ80),"",'Measured Data'!AZ80)</f>
        <v/>
      </c>
      <c r="BA87" s="241" t="str">
        <f>IF(ISBLANK('Measured Data'!BA80),"",'Measured Data'!BA80)</f>
        <v/>
      </c>
      <c r="BB87" s="241" t="str">
        <f>IF(ISBLANK('Measured Data'!BB80),"",'Measured Data'!BB80)</f>
        <v/>
      </c>
      <c r="BC87" s="241" t="str">
        <f>IF(ISBLANK('Measured Data'!BC80),"",'Measured Data'!BC80)</f>
        <v/>
      </c>
      <c r="BD87" s="241" t="str">
        <f>IF(ISBLANK('Measured Data'!BD80),"",'Measured Data'!BD80)</f>
        <v/>
      </c>
      <c r="BE87" s="241" t="str">
        <f>IF(ISBLANK('Measured Data'!BE80),"",'Measured Data'!BE80)</f>
        <v/>
      </c>
      <c r="BF87" s="241" t="str">
        <f>IF(ISBLANK('Measured Data'!BF80),"",'Measured Data'!BF80)</f>
        <v/>
      </c>
      <c r="BG87" s="241" t="str">
        <f>IF(ISBLANK('Measured Data'!BG80),"",'Measured Data'!BG80)</f>
        <v/>
      </c>
      <c r="BH87" s="241" t="str">
        <f>IF(ISBLANK('Measured Data'!BH80),"",'Measured Data'!BH80)</f>
        <v/>
      </c>
      <c r="BI87" s="241" t="str">
        <f>IF(ISBLANK('Measured Data'!BI80),"",'Measured Data'!BI80)</f>
        <v/>
      </c>
      <c r="BJ87" s="241" t="str">
        <f>IF(ISBLANK('Measured Data'!BJ80),"",'Measured Data'!BJ80)</f>
        <v/>
      </c>
      <c r="BK87" s="241" t="str">
        <f>IF(ISBLANK('Measured Data'!BK80),"",'Measured Data'!BK80)</f>
        <v/>
      </c>
      <c r="BL87" s="241" t="str">
        <f>IF(ISBLANK('Measured Data'!BL80),"",'Measured Data'!BL80)</f>
        <v/>
      </c>
      <c r="BM87" s="241" t="str">
        <f>IF(ISBLANK('Measured Data'!BM80),"",'Measured Data'!BM80)</f>
        <v/>
      </c>
      <c r="BN87" s="241" t="str">
        <f>IF(ISBLANK('In Process Calc.'!B80),"",ROUND('In Process Calc.'!B80,2))</f>
        <v/>
      </c>
      <c r="BO87" s="241" t="str">
        <f>IF(ISBLANK('In Process Calc.'!C80),"",ROUND('In Process Calc.'!C80,2))</f>
        <v/>
      </c>
      <c r="BP87" s="241" t="str">
        <f>IF(ISBLANK('In Process Calc.'!D80),"",'In Process Calc.'!D80)</f>
        <v/>
      </c>
      <c r="BQ87" s="241" t="str">
        <f>IF(ISBLANK('In Process Calc.'!E80),"",'In Process Calc.'!E80)</f>
        <v/>
      </c>
      <c r="BR87" s="241" t="str">
        <f>IF(ISBLANK('In Process Calc.'!G80),"",'In Process Calc.'!G80)</f>
        <v/>
      </c>
      <c r="BS87" s="241" t="str">
        <f>IF(ISBLANK('In Process Calc.'!I80),"",'In Process Calc.'!I80)</f>
        <v/>
      </c>
      <c r="BT87" s="241" t="str">
        <f>IF(ISBLANK('In Process Calc.'!J80),"",'In Process Calc.'!J80)</f>
        <v/>
      </c>
      <c r="BU87" s="241" t="str">
        <f>IF(ISBLANK('In Process Calc.'!K80),"",'In Process Calc.'!K80)</f>
        <v/>
      </c>
      <c r="BV87" s="246" t="str">
        <f>IF(ISBLANK('In Process Calc.'!L80),"",'In Process Calc.'!L80)</f>
        <v/>
      </c>
      <c r="BW87" s="246" t="str">
        <f>IF(ISBLANK('In Process Calc.'!M80),"",'In Process Calc.'!M80)</f>
        <v/>
      </c>
      <c r="BX87" s="246" t="str">
        <f>IF(ISBLANK('In Process Calc.'!N80),"",'In Process Calc.'!N80)</f>
        <v/>
      </c>
      <c r="BY87" s="246" t="str">
        <f>IF(ISBLANK('In Process Calc.'!O80),"",'In Process Calc.'!O80)</f>
        <v/>
      </c>
      <c r="BZ87" s="246" t="str">
        <f>IF(ISBLANK('In Process Calc.'!P80),"",'In Process Calc.'!P80)</f>
        <v/>
      </c>
      <c r="CA87" s="246" t="str">
        <f>IF(ISBLANK('In Process Calc.'!Q80),"",'In Process Calc.'!Q80)</f>
        <v/>
      </c>
      <c r="CB87" s="246" t="str">
        <f>IF(ISBLANK('In Process Calc.'!R80),"",'In Process Calc.'!R80)</f>
        <v/>
      </c>
      <c r="CC87" s="246" t="str">
        <f>IF(ISBLANK('In Process Calc.'!S80),"",'In Process Calc.'!S80)</f>
        <v/>
      </c>
      <c r="CD87" s="246" t="str">
        <f>IF(ISBLANK('In Process Calc.'!T80),"",'In Process Calc.'!T80)</f>
        <v/>
      </c>
      <c r="CE87" s="246" t="str">
        <f>IF(ISBLANK('In Process Calc.'!U80),"",'In Process Calc.'!U80)</f>
        <v/>
      </c>
      <c r="CF87" s="246" t="str">
        <f>IF(ISBLANK('In Process Calc.'!V80),"",'In Process Calc.'!V80)</f>
        <v/>
      </c>
      <c r="CG87" s="246" t="str">
        <f>IF(ISBLANK('In Process Calc.'!W80),"",'In Process Calc.'!W80)</f>
        <v/>
      </c>
      <c r="CH87" s="246" t="str">
        <f>IF(ISBLANK('In Process Calc.'!X80),"",'In Process Calc.'!X80)</f>
        <v/>
      </c>
      <c r="CI87" s="246" t="str">
        <f>IF(ISBLANK('In Process Calc.'!Y80),"",'In Process Calc.'!Y80)</f>
        <v/>
      </c>
      <c r="CJ87" s="246" t="str">
        <f>IF(ISBLANK('In Process Calc.'!Z80),"",'In Process Calc.'!Z80)</f>
        <v/>
      </c>
      <c r="CK87" s="246" t="str">
        <f>IF(ISBLANK('In Process Calc.'!AA80),"",'In Process Calc.'!AA80)</f>
        <v/>
      </c>
      <c r="CL87" s="246" t="str">
        <f>IF(ISBLANK('In Process Calc.'!AB80),"",'In Process Calc.'!AB80)</f>
        <v/>
      </c>
      <c r="CM87" s="246" t="str">
        <f>IF(ISBLANK('In Process Calc.'!AC80),"",'In Process Calc.'!AC80)</f>
        <v/>
      </c>
      <c r="CN87" s="246" t="str">
        <f>IF(ISBLANK('In Process Calc.'!AD80),"",'In Process Calc.'!AD80)</f>
        <v/>
      </c>
      <c r="CO87" s="246" t="str">
        <f>IF(ISBLANK('In Process Calc.'!AE80),"",'In Process Calc.'!AE80)</f>
        <v/>
      </c>
      <c r="CP87" s="246" t="str">
        <f>IF(ISBLANK('In Process Calc.'!AF80),"",'In Process Calc.'!AF80)</f>
        <v/>
      </c>
      <c r="CQ87" s="246" t="str">
        <f>IF(ISBLANK('In Process Calc.'!AG80),"",'In Process Calc.'!AG80)</f>
        <v/>
      </c>
      <c r="CR87" s="246" t="str">
        <f>IF(ISBLANK('In Process Calc.'!AH80),"",'In Process Calc.'!AH80)</f>
        <v/>
      </c>
      <c r="CS87" s="246" t="str">
        <f>IF(ISBLANK('In Process Calc.'!AI80),"",'In Process Calc.'!AI80)</f>
        <v/>
      </c>
      <c r="CT87" s="246" t="str">
        <f>IF(ISBLANK('In Process Calc.'!AJ80),"",'In Process Calc.'!AJ80)</f>
        <v/>
      </c>
      <c r="CU87" s="246" t="str">
        <f>IF(ISBLANK('In Process Calc.'!AK80),"",'In Process Calc.'!AK80)</f>
        <v/>
      </c>
      <c r="CV87" s="246" t="str">
        <f>IF(ISBLANK('In Process Calc.'!AL80),"",'In Process Calc.'!AL80)</f>
        <v/>
      </c>
      <c r="CW87" s="246" t="str">
        <f>IF(ISBLANK('In Process Calc.'!AM80),"",'In Process Calc.'!AM80)</f>
        <v/>
      </c>
      <c r="CX87" s="246" t="str">
        <f>IF(ISBLANK('In Process Calc.'!AN80),"",'In Process Calc.'!AN80)</f>
        <v/>
      </c>
      <c r="CY87" s="246" t="str">
        <f>IF(ISBLANK('In Process Calc.'!AO80),"",'In Process Calc.'!AO80)</f>
        <v/>
      </c>
      <c r="CZ87" s="246" t="str">
        <f>IF(ISBLANK('In Process Calc.'!AP80),"",'In Process Calc.'!AP80)</f>
        <v/>
      </c>
      <c r="DA87" s="246" t="str">
        <f>IF(ISBLANK('In Process Calc.'!AQ80),"",'In Process Calc.'!AQ80)</f>
        <v/>
      </c>
      <c r="DB87" s="246" t="str">
        <f>IF(ISBLANK('In Process Calc.'!AR80),"",'In Process Calc.'!AR80)</f>
        <v/>
      </c>
      <c r="DC87" s="246" t="str">
        <f>IF(ISBLANK('In Process Calc.'!AS80),"",'In Process Calc.'!AS80)</f>
        <v/>
      </c>
      <c r="DD87" s="246" t="str">
        <f>IF(ISBLANK('In Process Calc.'!AT80),"",'In Process Calc.'!AT80)</f>
        <v/>
      </c>
      <c r="DE87" s="246" t="str">
        <f>IF(ISBLANK('In Process Calc.'!AU80),"",'In Process Calc.'!AU80)</f>
        <v/>
      </c>
      <c r="DF87" s="246" t="str">
        <f>IF(ISBLANK('In Process Calc.'!AV80),"",'In Process Calc.'!AV80)</f>
        <v/>
      </c>
      <c r="DG87" s="246" t="str">
        <f>IF(ISBLANK('In Process Calc.'!AW80),"",'In Process Calc.'!AW80)</f>
        <v/>
      </c>
      <c r="DH87" s="246" t="str">
        <f>IF(ISBLANK('In Process Calc.'!AX80),"",'In Process Calc.'!AX80)</f>
        <v/>
      </c>
      <c r="DI87" s="246" t="str">
        <f>IF(ISBLANK('In Process Calc.'!AY80),"",'In Process Calc.'!AY80)</f>
        <v/>
      </c>
      <c r="DJ87" s="246" t="str">
        <f>IF(ISBLANK('In Process Calc.'!AZ80),"",'In Process Calc.'!AZ80)</f>
        <v/>
      </c>
      <c r="DK87" s="246" t="str">
        <f>IF(ISBLANK('In Process Calc.'!BA80),"",'In Process Calc.'!BA80)</f>
        <v/>
      </c>
      <c r="DL87" s="246" t="str">
        <f>IF(ISBLANK('In Process Calc.'!BB80),"",'In Process Calc.'!BB80)</f>
        <v/>
      </c>
      <c r="DM87" s="246" t="str">
        <f>IF(ISBLANK('In Process Calc.'!BC80),"",'In Process Calc.'!BC80)</f>
        <v/>
      </c>
      <c r="DN87" s="246" t="str">
        <f>IF(ISBLANK('In Process Calc.'!BD80),"",'In Process Calc.'!BD80)</f>
        <v/>
      </c>
      <c r="DO87" s="246" t="str">
        <f>IF(ISBLANK('In Process Calc.'!BE80),"",'In Process Calc.'!BE80)</f>
        <v/>
      </c>
      <c r="DP87" s="246" t="str">
        <f>IF(ISBLANK('In Process Calc.'!BF80),"",'In Process Calc.'!BF80)</f>
        <v/>
      </c>
      <c r="DQ87" s="246" t="str">
        <f>IF(ISBLANK('In Process Calc.'!BG80),"",'In Process Calc.'!BG80)</f>
        <v/>
      </c>
      <c r="DR87" s="246" t="str">
        <f>IF(ISBLANK('In Process Calc.'!BH80),"",'In Process Calc.'!BH80)</f>
        <v/>
      </c>
      <c r="DS87" s="246" t="str">
        <f>IF(ISBLANK('In Process Calc.'!BI80),"",'In Process Calc.'!BI80)</f>
        <v/>
      </c>
      <c r="DT87" s="246" t="str">
        <f>IF(ISBLANK('In Process Calc.'!BJ80),"",'In Process Calc.'!BJ80)</f>
        <v/>
      </c>
      <c r="DU87" s="246" t="str">
        <f>IF(ISBLANK('In Process Calc.'!BK80),"",'In Process Calc.'!BK80)</f>
        <v/>
      </c>
      <c r="DV87" s="246" t="str">
        <f>IF(ISBLANK('In Process Calc.'!BL80),"",'In Process Calc.'!BL80)</f>
        <v/>
      </c>
      <c r="DW87" s="246" t="str">
        <f>IF(ISBLANK('In Process Calc.'!BM80),"",'In Process Calc.'!BM80)</f>
        <v/>
      </c>
      <c r="DX87" s="246" t="str">
        <f>IF(ISBLANK('In Process Calc.'!BN80),"",'In Process Calc.'!BN80)</f>
        <v/>
      </c>
      <c r="DY87" s="246" t="str">
        <f>IF(ISBLANK('In Process Calc.'!BO80),"",'In Process Calc.'!BO80)</f>
        <v/>
      </c>
      <c r="DZ87" s="246" t="str">
        <f>IF(ISBLANK('In Process Calc.'!BP80),"",'In Process Calc.'!BP80)</f>
        <v/>
      </c>
      <c r="EA87" s="246" t="str">
        <f>IF(ISBLANK('In Process Calc.'!BQ80),"",'In Process Calc.'!BQ80)</f>
        <v/>
      </c>
      <c r="EB87" s="246" t="str">
        <f>IF(ISBLANK('In Process Calc.'!BR80),"",'In Process Calc.'!BR80)</f>
        <v/>
      </c>
      <c r="EC87" s="246" t="str">
        <f>IF(ISBLANK('In Process Calc.'!BS80),"",'In Process Calc.'!BS80)</f>
        <v/>
      </c>
      <c r="ED87" s="246" t="str">
        <f>IF(ISBLANK('In Process Calc.'!BT80),"",'In Process Calc.'!BT80)</f>
        <v/>
      </c>
      <c r="EE87" s="246" t="str">
        <f>IF(ISBLANK('In Process Calc.'!BU80),"",'In Process Calc.'!BU80)</f>
        <v/>
      </c>
      <c r="EF87" s="246" t="str">
        <f>IF(ISBLANK('In Process Calc.'!BV80),"",'In Process Calc.'!BV80)</f>
        <v/>
      </c>
      <c r="EG87" s="246" t="str">
        <f>IF(ISBLANK('In Process Calc.'!BW80),"",'In Process Calc.'!BW80)</f>
        <v/>
      </c>
      <c r="EH87" s="246" t="str">
        <f>IF(ISBLANK('In Process Calc.'!BX80),"",'In Process Calc.'!BX80)</f>
        <v/>
      </c>
      <c r="EI87" s="246" t="str">
        <f>IF(ISBLANK('In Process Calc.'!BY80),"",'In Process Calc.'!BY80)</f>
        <v/>
      </c>
      <c r="EJ87" s="246" t="str">
        <f>IF(ISBLANK('In Process Calc.'!BZ80),"",'In Process Calc.'!BZ80)</f>
        <v/>
      </c>
      <c r="EK87" s="246" t="str">
        <f>IF(ISBLANK('Post Process Calc.'!A87),"",'Post Process Calc.'!A87)</f>
        <v/>
      </c>
      <c r="EL87" s="246" t="str">
        <f>IF(ISBLANK('Post Process Calc.'!B87),"",'Post Process Calc.'!B87)</f>
        <v/>
      </c>
      <c r="EM87" s="246" t="str">
        <f>IF(ISBLANK('Post Process Calc.'!C87),"",'Post Process Calc.'!C87)</f>
        <v/>
      </c>
      <c r="EN87" s="246" t="str">
        <f>IF(ISBLANK('Post Process Calc.'!D87),"",'Post Process Calc.'!D87)</f>
        <v/>
      </c>
      <c r="EO87" s="246" t="str">
        <f>IF(ISBLANK('Post Process Calc.'!E87),"",'Post Process Calc.'!E87)</f>
        <v/>
      </c>
      <c r="EP87" s="246" t="str">
        <f>IF(ISBLANK('Post Process Calc.'!F87),"",'Post Process Calc.'!F87)</f>
        <v/>
      </c>
      <c r="EQ87" s="246" t="str">
        <f>IF(ISBLANK('Post Process Calc.'!G87),"",'Post Process Calc.'!G87)</f>
        <v/>
      </c>
      <c r="ER87" s="246" t="str">
        <f>IF(ISBLANK('Post Process Calc.'!H87),"",'Post Process Calc.'!H87)</f>
        <v/>
      </c>
      <c r="ES87" s="246" t="str">
        <f>IF(ISBLANK('Post Process Calc.'!I87),"",'Post Process Calc.'!I87)</f>
        <v/>
      </c>
      <c r="ET87" s="246" t="str">
        <f>IF(ISBLANK('Post Process Calc.'!J87),"",'Post Process Calc.'!J87)</f>
        <v/>
      </c>
      <c r="EU87" s="246" t="str">
        <f>IF(ISBLANK('Post Process Calc.'!K87),"",'Post Process Calc.'!K87)</f>
        <v/>
      </c>
      <c r="EV87" s="246" t="str">
        <f>IF(ISBLANK('Post Process Calc.'!L87),"",'Post Process Calc.'!L87)</f>
        <v/>
      </c>
      <c r="EW87" s="246" t="str">
        <f>IF(ISBLANK('Post Process Calc.'!M87),"",'Post Process Calc.'!M87)</f>
        <v/>
      </c>
      <c r="EX87" s="246" t="str">
        <f>IF(ISBLANK('Post Process Calc.'!N87),"",'Post Process Calc.'!N87)</f>
        <v/>
      </c>
      <c r="EY87" s="246" t="str">
        <f>IF(ISBLANK('Post Process Calc.'!O87),"",'Post Process Calc.'!O87)</f>
        <v/>
      </c>
      <c r="EZ87" s="246" t="str">
        <f>IF(ISBLANK('Post Process Calc.'!P87),"",'Post Process Calc.'!P87)</f>
        <v/>
      </c>
      <c r="FA87" s="246" t="str">
        <f>IF(ISBLANK('Post Process Calc.'!Q87),"",'Post Process Calc.'!Q87)</f>
        <v/>
      </c>
      <c r="FB87" s="246" t="str">
        <f>IF(ISBLANK('Post Process Calc.'!R87),"",'Post Process Calc.'!R87)</f>
        <v/>
      </c>
      <c r="FC87" s="246" t="str">
        <f>IF(ISBLANK('Post Process Calc.'!S87),"",'Post Process Calc.'!S87)</f>
        <v/>
      </c>
      <c r="FD87" s="246" t="str">
        <f>IF(ISBLANK('Post Process Calc.'!T87),"",'Post Process Calc.'!T87)</f>
        <v/>
      </c>
      <c r="FE87" s="246" t="str">
        <f>IF(ISBLANK('Post Process Calc.'!U87),"",'Post Process Calc.'!U87)</f>
        <v/>
      </c>
      <c r="FF87" s="246" t="str">
        <f>IF(ISBLANK('Post Process Calc.'!V87),"",'Post Process Calc.'!V87)</f>
        <v/>
      </c>
      <c r="FG87" s="246" t="str">
        <f>IF(ISBLANK('Post Process Calc.'!W87),"",'Post Process Calc.'!W87)</f>
        <v/>
      </c>
      <c r="FH87" s="246" t="str">
        <f>IF(ISBLANK('Post Process Calc.'!X87),"",'Post Process Calc.'!X87)</f>
        <v/>
      </c>
      <c r="FI87" s="246" t="str">
        <f>IF(ISBLANK('Post Process Calc.'!Y87),"",'Post Process Calc.'!Y87)</f>
        <v/>
      </c>
      <c r="FJ87" s="246" t="str">
        <f>IF(ISBLANK('Post Process Calc.'!Z87),"",'Post Process Calc.'!Z87)</f>
        <v/>
      </c>
      <c r="FK87" s="246" t="str">
        <f>IF(ISBLANK('Post Process Calc.'!AA87),"",'Post Process Calc.'!AA87)</f>
        <v/>
      </c>
      <c r="FL87" s="246" t="str">
        <f>IF(ISBLANK('Post Process Calc.'!AB87),"",'Post Process Calc.'!AB87)</f>
        <v/>
      </c>
      <c r="FM87" s="246" t="str">
        <f>IF(ISBLANK('Post Process Calc.'!AC87),"",'Post Process Calc.'!AC87)</f>
        <v/>
      </c>
      <c r="FN87" s="246" t="str">
        <f>IF(ISBLANK('Post Process Calc.'!AD87),"",'Post Process Calc.'!AD87)</f>
        <v/>
      </c>
      <c r="FO87" s="246" t="str">
        <f>IF(ISBLANK('Post Process Calc.'!AE87),"",'Post Process Calc.'!AE87)</f>
        <v/>
      </c>
      <c r="FP87" s="246" t="str">
        <f>IF(ISBLANK('Post Process Calc.'!AF87),"",'Post Process Calc.'!AF87)</f>
        <v/>
      </c>
      <c r="FQ87" s="246" t="str">
        <f>IF(ISBLANK('Post Process Calc.'!AG87),"",'Post Process Calc.'!AG87)</f>
        <v/>
      </c>
      <c r="FR87" s="246" t="str">
        <f>IF(ISBLANK('Post Process Calc.'!AH87),"",'Post Process Calc.'!AH87)</f>
        <v/>
      </c>
      <c r="FS87" s="246" t="str">
        <f>IF(ISBLANK('Post Process Calc.'!AI87),"",'Post Process Calc.'!AI87)</f>
        <v/>
      </c>
    </row>
    <row r="88" spans="1:175" x14ac:dyDescent="0.15">
      <c r="A88" s="241" t="str">
        <f>IF('Measured Data'!B81&lt;&gt;0,'Measured Data'!$B$1,"")</f>
        <v/>
      </c>
      <c r="B88" s="241" t="str">
        <f>IF(ISBLANK('Measured Data'!A81),"",'Measured Data'!A81)</f>
        <v/>
      </c>
      <c r="C88" s="248" t="str">
        <f>IF(ISBLANK('Measured Data'!B81),"",'Measured Data'!B81)</f>
        <v/>
      </c>
      <c r="D88" s="249" t="str">
        <f>IF(ISBLANK('Measured Data'!C81),"",'Measured Data'!C81)</f>
        <v/>
      </c>
      <c r="E88" s="241" t="str">
        <f>IF(ISBLANK('Measured Data'!D81),"",'Measured Data'!D81)</f>
        <v/>
      </c>
      <c r="F88" s="241" t="str">
        <f>IF(ISBLANK('Measured Data'!E81),"",'Measured Data'!E81)</f>
        <v/>
      </c>
      <c r="G88" s="241" t="str">
        <f>IF(ISBLANK('Measured Data'!G81),"",'Measured Data'!G81)</f>
        <v/>
      </c>
      <c r="H88" s="241" t="str">
        <f>IF(ISBLANK('Measured Data'!H81),"",'Measured Data'!H81)</f>
        <v/>
      </c>
      <c r="I88" s="241" t="str">
        <f>IF(ISBLANK('Measured Data'!I81),"",'Measured Data'!I81)</f>
        <v/>
      </c>
      <c r="J88" s="241" t="str">
        <f>IF(ISBLANK('Measured Data'!J81),"",'Measured Data'!J81)</f>
        <v/>
      </c>
      <c r="K88" s="241" t="str">
        <f>IF(ISBLANK('Measured Data'!K81),"",'Measured Data'!K81)</f>
        <v/>
      </c>
      <c r="L88" s="241" t="str">
        <f>IF(ISBLANK('Measured Data'!L81),"",'Measured Data'!L81)</f>
        <v/>
      </c>
      <c r="M88" s="241" t="str">
        <f>IF(ISBLANK('Measured Data'!M81),"",'Measured Data'!M81)</f>
        <v/>
      </c>
      <c r="N88" s="241" t="str">
        <f>IF(ISBLANK('Measured Data'!N81),"",'Measured Data'!N81)</f>
        <v/>
      </c>
      <c r="O88" s="241" t="str">
        <f>IF(ISBLANK('Measured Data'!O81),"",'Measured Data'!O81)</f>
        <v/>
      </c>
      <c r="P88" s="241" t="str">
        <f>IF(ISBLANK('Measured Data'!P81),"",'Measured Data'!P81)</f>
        <v/>
      </c>
      <c r="Q88" s="241" t="str">
        <f>IF(ISBLANK('Measured Data'!Q81),"",'Measured Data'!Q81)</f>
        <v/>
      </c>
      <c r="R88" s="241" t="str">
        <f>IF(ISBLANK('Measured Data'!R81),"",'Measured Data'!R81)</f>
        <v/>
      </c>
      <c r="S88" s="241" t="str">
        <f>IF(ISBLANK('Measured Data'!S81),"",'Measured Data'!S81)</f>
        <v/>
      </c>
      <c r="T88" s="241" t="str">
        <f>IF(ISBLANK('Measured Data'!T81),"",'Measured Data'!T81)</f>
        <v/>
      </c>
      <c r="U88" s="241" t="str">
        <f>IF(ISBLANK('Measured Data'!U81),"",'Measured Data'!U81)</f>
        <v/>
      </c>
      <c r="V88" s="241" t="str">
        <f>IF(ISBLANK('Measured Data'!V81),"",'Measured Data'!V81)</f>
        <v/>
      </c>
      <c r="W88" s="241" t="str">
        <f>IF(ISBLANK('Measured Data'!W81),"",'Measured Data'!W81)</f>
        <v/>
      </c>
      <c r="X88" s="241" t="str">
        <f>IF(ISBLANK('Measured Data'!X81),"",'Measured Data'!X81)</f>
        <v/>
      </c>
      <c r="Y88" s="241" t="str">
        <f>IF(ISBLANK('Measured Data'!Y81),"",'Measured Data'!Y81)</f>
        <v/>
      </c>
      <c r="Z88" s="241" t="str">
        <f>IF(ISBLANK('Measured Data'!Z81),"",'Measured Data'!Z81)</f>
        <v/>
      </c>
      <c r="AA88" s="241" t="str">
        <f>IF(ISBLANK('Measured Data'!AA81),"",'Measured Data'!AA81)</f>
        <v/>
      </c>
      <c r="AB88" s="241" t="str">
        <f>IF(ISBLANK('Measured Data'!AB81),"",'Measured Data'!AB81)</f>
        <v/>
      </c>
      <c r="AC88" s="241" t="str">
        <f>IF(ISBLANK('Measured Data'!AC81),"",'Measured Data'!AC81)</f>
        <v/>
      </c>
      <c r="AD88" s="241" t="str">
        <f>IF(ISBLANK('Measured Data'!AD81),"",'Measured Data'!AD81)</f>
        <v/>
      </c>
      <c r="AE88" s="241" t="str">
        <f>IF(ISBLANK('Measured Data'!AE81),"",'Measured Data'!AE81)</f>
        <v/>
      </c>
      <c r="AF88" s="241" t="str">
        <f>IF(ISBLANK('Measured Data'!AF81),"",'Measured Data'!AF81)</f>
        <v/>
      </c>
      <c r="AG88" s="241" t="str">
        <f>IF(ISBLANK('Measured Data'!AG81),"",'Measured Data'!AG81)</f>
        <v/>
      </c>
      <c r="AH88" s="241" t="str">
        <f>IF(ISBLANK('Measured Data'!AH81),"",'Measured Data'!AH81)</f>
        <v/>
      </c>
      <c r="AI88" s="241" t="str">
        <f>IF(ISBLANK('Measured Data'!AI81),"",'Measured Data'!AI81)</f>
        <v/>
      </c>
      <c r="AJ88" s="241" t="str">
        <f>IF(ISBLANK('Measured Data'!AJ81),"",'Measured Data'!AJ81)</f>
        <v/>
      </c>
      <c r="AK88" s="241" t="str">
        <f>IF(ISBLANK('Measured Data'!AK81),"",'Measured Data'!AK81)</f>
        <v/>
      </c>
      <c r="AL88" s="241" t="str">
        <f>IF(ISBLANK('Measured Data'!AL81),"",'Measured Data'!AL81)</f>
        <v/>
      </c>
      <c r="AM88" s="241" t="str">
        <f>IF(ISBLANK('Measured Data'!AM81),"",'Measured Data'!AM81)</f>
        <v/>
      </c>
      <c r="AN88" s="241" t="str">
        <f>IF(ISBLANK('Measured Data'!AN81),"",'Measured Data'!AN81)</f>
        <v/>
      </c>
      <c r="AO88" s="241" t="str">
        <f>IF(ISBLANK('Measured Data'!AO81),"",'Measured Data'!AO81)</f>
        <v/>
      </c>
      <c r="AP88" s="241" t="str">
        <f>IF(ISBLANK('Measured Data'!AP81),"",'Measured Data'!AP81)</f>
        <v/>
      </c>
      <c r="AQ88" s="241" t="str">
        <f>IF(ISBLANK('Measured Data'!AQ81),"",'Measured Data'!AQ81)</f>
        <v/>
      </c>
      <c r="AR88" s="241" t="str">
        <f>IF(ISBLANK('Measured Data'!AR81),"",'Measured Data'!AR81)</f>
        <v/>
      </c>
      <c r="AS88" s="241" t="str">
        <f>IF(ISBLANK('Measured Data'!AS81),"",'Measured Data'!AS81)</f>
        <v/>
      </c>
      <c r="AT88" s="241" t="str">
        <f>IF(ISBLANK('Measured Data'!AT81),"",'Measured Data'!AT81)</f>
        <v/>
      </c>
      <c r="AU88" s="241" t="str">
        <f>IF(ISBLANK('Measured Data'!AU81),"",'Measured Data'!AU81)</f>
        <v/>
      </c>
      <c r="AV88" s="241" t="str">
        <f>IF(ISBLANK('Measured Data'!AV81),"",'Measured Data'!AV81)</f>
        <v/>
      </c>
      <c r="AW88" s="241" t="str">
        <f>IF(ISBLANK('Measured Data'!AW81),"",'Measured Data'!AW81)</f>
        <v/>
      </c>
      <c r="AX88" s="241" t="str">
        <f>IF(ISBLANK('Measured Data'!AX81),"",'Measured Data'!AX81)</f>
        <v/>
      </c>
      <c r="AY88" s="241" t="str">
        <f>IF(ISBLANK('Measured Data'!AY81),"",'Measured Data'!AY81)</f>
        <v/>
      </c>
      <c r="AZ88" s="241" t="str">
        <f>IF(ISBLANK('Measured Data'!AZ81),"",'Measured Data'!AZ81)</f>
        <v/>
      </c>
      <c r="BA88" s="241" t="str">
        <f>IF(ISBLANK('Measured Data'!BA81),"",'Measured Data'!BA81)</f>
        <v/>
      </c>
      <c r="BB88" s="241" t="str">
        <f>IF(ISBLANK('Measured Data'!BB81),"",'Measured Data'!BB81)</f>
        <v/>
      </c>
      <c r="BC88" s="241" t="str">
        <f>IF(ISBLANK('Measured Data'!BC81),"",'Measured Data'!BC81)</f>
        <v/>
      </c>
      <c r="BD88" s="241" t="str">
        <f>IF(ISBLANK('Measured Data'!BD81),"",'Measured Data'!BD81)</f>
        <v/>
      </c>
      <c r="BE88" s="241" t="str">
        <f>IF(ISBLANK('Measured Data'!BE81),"",'Measured Data'!BE81)</f>
        <v/>
      </c>
      <c r="BF88" s="241" t="str">
        <f>IF(ISBLANK('Measured Data'!BF81),"",'Measured Data'!BF81)</f>
        <v/>
      </c>
      <c r="BG88" s="241" t="str">
        <f>IF(ISBLANK('Measured Data'!BG81),"",'Measured Data'!BG81)</f>
        <v/>
      </c>
      <c r="BH88" s="241" t="str">
        <f>IF(ISBLANK('Measured Data'!BH81),"",'Measured Data'!BH81)</f>
        <v/>
      </c>
      <c r="BI88" s="241" t="str">
        <f>IF(ISBLANK('Measured Data'!BI81),"",'Measured Data'!BI81)</f>
        <v/>
      </c>
      <c r="BJ88" s="241" t="str">
        <f>IF(ISBLANK('Measured Data'!BJ81),"",'Measured Data'!BJ81)</f>
        <v/>
      </c>
      <c r="BK88" s="241" t="str">
        <f>IF(ISBLANK('Measured Data'!BK81),"",'Measured Data'!BK81)</f>
        <v/>
      </c>
      <c r="BL88" s="241" t="str">
        <f>IF(ISBLANK('Measured Data'!BL81),"",'Measured Data'!BL81)</f>
        <v/>
      </c>
      <c r="BM88" s="241" t="str">
        <f>IF(ISBLANK('Measured Data'!BM81),"",'Measured Data'!BM81)</f>
        <v/>
      </c>
      <c r="BN88" s="241" t="str">
        <f>IF(ISBLANK('In Process Calc.'!B81),"",ROUND('In Process Calc.'!B81,2))</f>
        <v/>
      </c>
      <c r="BO88" s="241" t="str">
        <f>IF(ISBLANK('In Process Calc.'!C81),"",ROUND('In Process Calc.'!C81,2))</f>
        <v/>
      </c>
      <c r="BP88" s="241" t="str">
        <f>IF(ISBLANK('In Process Calc.'!D81),"",'In Process Calc.'!D81)</f>
        <v/>
      </c>
      <c r="BQ88" s="241" t="str">
        <f>IF(ISBLANK('In Process Calc.'!E81),"",'In Process Calc.'!E81)</f>
        <v/>
      </c>
      <c r="BR88" s="241" t="str">
        <f>IF(ISBLANK('In Process Calc.'!G81),"",'In Process Calc.'!G81)</f>
        <v/>
      </c>
      <c r="BS88" s="241" t="str">
        <f>IF(ISBLANK('In Process Calc.'!I81),"",'In Process Calc.'!I81)</f>
        <v/>
      </c>
      <c r="BT88" s="241" t="str">
        <f>IF(ISBLANK('In Process Calc.'!J81),"",'In Process Calc.'!J81)</f>
        <v/>
      </c>
      <c r="BU88" s="241" t="str">
        <f>IF(ISBLANK('In Process Calc.'!K81),"",'In Process Calc.'!K81)</f>
        <v/>
      </c>
      <c r="BV88" s="246" t="str">
        <f>IF(ISBLANK('In Process Calc.'!L81),"",'In Process Calc.'!L81)</f>
        <v/>
      </c>
      <c r="BW88" s="246" t="str">
        <f>IF(ISBLANK('In Process Calc.'!M81),"",'In Process Calc.'!M81)</f>
        <v/>
      </c>
      <c r="BX88" s="246" t="str">
        <f>IF(ISBLANK('In Process Calc.'!N81),"",'In Process Calc.'!N81)</f>
        <v/>
      </c>
      <c r="BY88" s="246" t="str">
        <f>IF(ISBLANK('In Process Calc.'!O81),"",'In Process Calc.'!O81)</f>
        <v/>
      </c>
      <c r="BZ88" s="246" t="str">
        <f>IF(ISBLANK('In Process Calc.'!P81),"",'In Process Calc.'!P81)</f>
        <v/>
      </c>
      <c r="CA88" s="246" t="str">
        <f>IF(ISBLANK('In Process Calc.'!Q81),"",'In Process Calc.'!Q81)</f>
        <v/>
      </c>
      <c r="CB88" s="246" t="str">
        <f>IF(ISBLANK('In Process Calc.'!R81),"",'In Process Calc.'!R81)</f>
        <v/>
      </c>
      <c r="CC88" s="246" t="str">
        <f>IF(ISBLANK('In Process Calc.'!S81),"",'In Process Calc.'!S81)</f>
        <v/>
      </c>
      <c r="CD88" s="246" t="str">
        <f>IF(ISBLANK('In Process Calc.'!T81),"",'In Process Calc.'!T81)</f>
        <v/>
      </c>
      <c r="CE88" s="246" t="str">
        <f>IF(ISBLANK('In Process Calc.'!U81),"",'In Process Calc.'!U81)</f>
        <v/>
      </c>
      <c r="CF88" s="246" t="str">
        <f>IF(ISBLANK('In Process Calc.'!V81),"",'In Process Calc.'!V81)</f>
        <v/>
      </c>
      <c r="CG88" s="246" t="str">
        <f>IF(ISBLANK('In Process Calc.'!W81),"",'In Process Calc.'!W81)</f>
        <v/>
      </c>
      <c r="CH88" s="246" t="str">
        <f>IF(ISBLANK('In Process Calc.'!X81),"",'In Process Calc.'!X81)</f>
        <v/>
      </c>
      <c r="CI88" s="246" t="str">
        <f>IF(ISBLANK('In Process Calc.'!Y81),"",'In Process Calc.'!Y81)</f>
        <v/>
      </c>
      <c r="CJ88" s="246" t="str">
        <f>IF(ISBLANK('In Process Calc.'!Z81),"",'In Process Calc.'!Z81)</f>
        <v/>
      </c>
      <c r="CK88" s="246" t="str">
        <f>IF(ISBLANK('In Process Calc.'!AA81),"",'In Process Calc.'!AA81)</f>
        <v/>
      </c>
      <c r="CL88" s="246" t="str">
        <f>IF(ISBLANK('In Process Calc.'!AB81),"",'In Process Calc.'!AB81)</f>
        <v/>
      </c>
      <c r="CM88" s="246" t="str">
        <f>IF(ISBLANK('In Process Calc.'!AC81),"",'In Process Calc.'!AC81)</f>
        <v/>
      </c>
      <c r="CN88" s="246" t="str">
        <f>IF(ISBLANK('In Process Calc.'!AD81),"",'In Process Calc.'!AD81)</f>
        <v/>
      </c>
      <c r="CO88" s="246" t="str">
        <f>IF(ISBLANK('In Process Calc.'!AE81),"",'In Process Calc.'!AE81)</f>
        <v/>
      </c>
      <c r="CP88" s="246" t="str">
        <f>IF(ISBLANK('In Process Calc.'!AF81),"",'In Process Calc.'!AF81)</f>
        <v/>
      </c>
      <c r="CQ88" s="246" t="str">
        <f>IF(ISBLANK('In Process Calc.'!AG81),"",'In Process Calc.'!AG81)</f>
        <v/>
      </c>
      <c r="CR88" s="246" t="str">
        <f>IF(ISBLANK('In Process Calc.'!AH81),"",'In Process Calc.'!AH81)</f>
        <v/>
      </c>
      <c r="CS88" s="246" t="str">
        <f>IF(ISBLANK('In Process Calc.'!AI81),"",'In Process Calc.'!AI81)</f>
        <v/>
      </c>
      <c r="CT88" s="246" t="str">
        <f>IF(ISBLANK('In Process Calc.'!AJ81),"",'In Process Calc.'!AJ81)</f>
        <v/>
      </c>
      <c r="CU88" s="246" t="str">
        <f>IF(ISBLANK('In Process Calc.'!AK81),"",'In Process Calc.'!AK81)</f>
        <v/>
      </c>
      <c r="CV88" s="246" t="str">
        <f>IF(ISBLANK('In Process Calc.'!AL81),"",'In Process Calc.'!AL81)</f>
        <v/>
      </c>
      <c r="CW88" s="246" t="str">
        <f>IF(ISBLANK('In Process Calc.'!AM81),"",'In Process Calc.'!AM81)</f>
        <v/>
      </c>
      <c r="CX88" s="246" t="str">
        <f>IF(ISBLANK('In Process Calc.'!AN81),"",'In Process Calc.'!AN81)</f>
        <v/>
      </c>
      <c r="CY88" s="246" t="str">
        <f>IF(ISBLANK('In Process Calc.'!AO81),"",'In Process Calc.'!AO81)</f>
        <v/>
      </c>
      <c r="CZ88" s="246" t="str">
        <f>IF(ISBLANK('In Process Calc.'!AP81),"",'In Process Calc.'!AP81)</f>
        <v/>
      </c>
      <c r="DA88" s="246" t="str">
        <f>IF(ISBLANK('In Process Calc.'!AQ81),"",'In Process Calc.'!AQ81)</f>
        <v/>
      </c>
      <c r="DB88" s="246" t="str">
        <f>IF(ISBLANK('In Process Calc.'!AR81),"",'In Process Calc.'!AR81)</f>
        <v/>
      </c>
      <c r="DC88" s="246" t="str">
        <f>IF(ISBLANK('In Process Calc.'!AS81),"",'In Process Calc.'!AS81)</f>
        <v/>
      </c>
      <c r="DD88" s="246" t="str">
        <f>IF(ISBLANK('In Process Calc.'!AT81),"",'In Process Calc.'!AT81)</f>
        <v/>
      </c>
      <c r="DE88" s="246" t="str">
        <f>IF(ISBLANK('In Process Calc.'!AU81),"",'In Process Calc.'!AU81)</f>
        <v/>
      </c>
      <c r="DF88" s="246" t="str">
        <f>IF(ISBLANK('In Process Calc.'!AV81),"",'In Process Calc.'!AV81)</f>
        <v/>
      </c>
      <c r="DG88" s="246" t="str">
        <f>IF(ISBLANK('In Process Calc.'!AW81),"",'In Process Calc.'!AW81)</f>
        <v/>
      </c>
      <c r="DH88" s="246" t="str">
        <f>IF(ISBLANK('In Process Calc.'!AX81),"",'In Process Calc.'!AX81)</f>
        <v/>
      </c>
      <c r="DI88" s="246" t="str">
        <f>IF(ISBLANK('In Process Calc.'!AY81),"",'In Process Calc.'!AY81)</f>
        <v/>
      </c>
      <c r="DJ88" s="246" t="str">
        <f>IF(ISBLANK('In Process Calc.'!AZ81),"",'In Process Calc.'!AZ81)</f>
        <v/>
      </c>
      <c r="DK88" s="246" t="str">
        <f>IF(ISBLANK('In Process Calc.'!BA81),"",'In Process Calc.'!BA81)</f>
        <v/>
      </c>
      <c r="DL88" s="246" t="str">
        <f>IF(ISBLANK('In Process Calc.'!BB81),"",'In Process Calc.'!BB81)</f>
        <v/>
      </c>
      <c r="DM88" s="246" t="str">
        <f>IF(ISBLANK('In Process Calc.'!BC81),"",'In Process Calc.'!BC81)</f>
        <v/>
      </c>
      <c r="DN88" s="246" t="str">
        <f>IF(ISBLANK('In Process Calc.'!BD81),"",'In Process Calc.'!BD81)</f>
        <v/>
      </c>
      <c r="DO88" s="246" t="str">
        <f>IF(ISBLANK('In Process Calc.'!BE81),"",'In Process Calc.'!BE81)</f>
        <v/>
      </c>
      <c r="DP88" s="246" t="str">
        <f>IF(ISBLANK('In Process Calc.'!BF81),"",'In Process Calc.'!BF81)</f>
        <v/>
      </c>
      <c r="DQ88" s="246" t="str">
        <f>IF(ISBLANK('In Process Calc.'!BG81),"",'In Process Calc.'!BG81)</f>
        <v/>
      </c>
      <c r="DR88" s="246" t="str">
        <f>IF(ISBLANK('In Process Calc.'!BH81),"",'In Process Calc.'!BH81)</f>
        <v/>
      </c>
      <c r="DS88" s="246" t="str">
        <f>IF(ISBLANK('In Process Calc.'!BI81),"",'In Process Calc.'!BI81)</f>
        <v/>
      </c>
      <c r="DT88" s="246" t="str">
        <f>IF(ISBLANK('In Process Calc.'!BJ81),"",'In Process Calc.'!BJ81)</f>
        <v/>
      </c>
      <c r="DU88" s="246" t="str">
        <f>IF(ISBLANK('In Process Calc.'!BK81),"",'In Process Calc.'!BK81)</f>
        <v/>
      </c>
      <c r="DV88" s="246" t="str">
        <f>IF(ISBLANK('In Process Calc.'!BL81),"",'In Process Calc.'!BL81)</f>
        <v/>
      </c>
      <c r="DW88" s="246" t="str">
        <f>IF(ISBLANK('In Process Calc.'!BM81),"",'In Process Calc.'!BM81)</f>
        <v/>
      </c>
      <c r="DX88" s="246" t="str">
        <f>IF(ISBLANK('In Process Calc.'!BN81),"",'In Process Calc.'!BN81)</f>
        <v/>
      </c>
      <c r="DY88" s="246" t="str">
        <f>IF(ISBLANK('In Process Calc.'!BO81),"",'In Process Calc.'!BO81)</f>
        <v/>
      </c>
      <c r="DZ88" s="246" t="str">
        <f>IF(ISBLANK('In Process Calc.'!BP81),"",'In Process Calc.'!BP81)</f>
        <v/>
      </c>
      <c r="EA88" s="246" t="str">
        <f>IF(ISBLANK('In Process Calc.'!BQ81),"",'In Process Calc.'!BQ81)</f>
        <v/>
      </c>
      <c r="EB88" s="246" t="str">
        <f>IF(ISBLANK('In Process Calc.'!BR81),"",'In Process Calc.'!BR81)</f>
        <v/>
      </c>
      <c r="EC88" s="246" t="str">
        <f>IF(ISBLANK('In Process Calc.'!BS81),"",'In Process Calc.'!BS81)</f>
        <v/>
      </c>
      <c r="ED88" s="246" t="str">
        <f>IF(ISBLANK('In Process Calc.'!BT81),"",'In Process Calc.'!BT81)</f>
        <v/>
      </c>
      <c r="EE88" s="246" t="str">
        <f>IF(ISBLANK('In Process Calc.'!BU81),"",'In Process Calc.'!BU81)</f>
        <v/>
      </c>
      <c r="EF88" s="246" t="str">
        <f>IF(ISBLANK('In Process Calc.'!BV81),"",'In Process Calc.'!BV81)</f>
        <v/>
      </c>
      <c r="EG88" s="246" t="str">
        <f>IF(ISBLANK('In Process Calc.'!BW81),"",'In Process Calc.'!BW81)</f>
        <v/>
      </c>
      <c r="EH88" s="246" t="str">
        <f>IF(ISBLANK('In Process Calc.'!BX81),"",'In Process Calc.'!BX81)</f>
        <v/>
      </c>
      <c r="EI88" s="246" t="str">
        <f>IF(ISBLANK('In Process Calc.'!BY81),"",'In Process Calc.'!BY81)</f>
        <v/>
      </c>
      <c r="EJ88" s="246" t="str">
        <f>IF(ISBLANK('In Process Calc.'!BZ81),"",'In Process Calc.'!BZ81)</f>
        <v/>
      </c>
      <c r="EK88" s="246" t="str">
        <f>IF(ISBLANK('Post Process Calc.'!A88),"",'Post Process Calc.'!A88)</f>
        <v/>
      </c>
      <c r="EL88" s="246" t="str">
        <f>IF(ISBLANK('Post Process Calc.'!B88),"",'Post Process Calc.'!B88)</f>
        <v/>
      </c>
      <c r="EM88" s="246" t="str">
        <f>IF(ISBLANK('Post Process Calc.'!C88),"",'Post Process Calc.'!C88)</f>
        <v/>
      </c>
      <c r="EN88" s="246" t="str">
        <f>IF(ISBLANK('Post Process Calc.'!D88),"",'Post Process Calc.'!D88)</f>
        <v/>
      </c>
      <c r="EO88" s="246" t="str">
        <f>IF(ISBLANK('Post Process Calc.'!E88),"",'Post Process Calc.'!E88)</f>
        <v/>
      </c>
      <c r="EP88" s="246" t="str">
        <f>IF(ISBLANK('Post Process Calc.'!F88),"",'Post Process Calc.'!F88)</f>
        <v/>
      </c>
      <c r="EQ88" s="246" t="str">
        <f>IF(ISBLANK('Post Process Calc.'!G88),"",'Post Process Calc.'!G88)</f>
        <v/>
      </c>
      <c r="ER88" s="246" t="str">
        <f>IF(ISBLANK('Post Process Calc.'!H88),"",'Post Process Calc.'!H88)</f>
        <v/>
      </c>
      <c r="ES88" s="246" t="str">
        <f>IF(ISBLANK('Post Process Calc.'!I88),"",'Post Process Calc.'!I88)</f>
        <v/>
      </c>
      <c r="ET88" s="246" t="str">
        <f>IF(ISBLANK('Post Process Calc.'!J88),"",'Post Process Calc.'!J88)</f>
        <v/>
      </c>
      <c r="EU88" s="246" t="str">
        <f>IF(ISBLANK('Post Process Calc.'!K88),"",'Post Process Calc.'!K88)</f>
        <v/>
      </c>
      <c r="EV88" s="246" t="str">
        <f>IF(ISBLANK('Post Process Calc.'!L88),"",'Post Process Calc.'!L88)</f>
        <v/>
      </c>
      <c r="EW88" s="246" t="str">
        <f>IF(ISBLANK('Post Process Calc.'!M88),"",'Post Process Calc.'!M88)</f>
        <v/>
      </c>
      <c r="EX88" s="246" t="str">
        <f>IF(ISBLANK('Post Process Calc.'!N88),"",'Post Process Calc.'!N88)</f>
        <v/>
      </c>
      <c r="EY88" s="246" t="str">
        <f>IF(ISBLANK('Post Process Calc.'!O88),"",'Post Process Calc.'!O88)</f>
        <v/>
      </c>
      <c r="EZ88" s="246" t="str">
        <f>IF(ISBLANK('Post Process Calc.'!P88),"",'Post Process Calc.'!P88)</f>
        <v/>
      </c>
      <c r="FA88" s="246" t="str">
        <f>IF(ISBLANK('Post Process Calc.'!Q88),"",'Post Process Calc.'!Q88)</f>
        <v/>
      </c>
      <c r="FB88" s="246" t="str">
        <f>IF(ISBLANK('Post Process Calc.'!R88),"",'Post Process Calc.'!R88)</f>
        <v/>
      </c>
      <c r="FC88" s="246" t="str">
        <f>IF(ISBLANK('Post Process Calc.'!S88),"",'Post Process Calc.'!S88)</f>
        <v/>
      </c>
      <c r="FD88" s="246" t="str">
        <f>IF(ISBLANK('Post Process Calc.'!T88),"",'Post Process Calc.'!T88)</f>
        <v/>
      </c>
      <c r="FE88" s="246" t="str">
        <f>IF(ISBLANK('Post Process Calc.'!U88),"",'Post Process Calc.'!U88)</f>
        <v/>
      </c>
      <c r="FF88" s="246" t="str">
        <f>IF(ISBLANK('Post Process Calc.'!V88),"",'Post Process Calc.'!V88)</f>
        <v/>
      </c>
      <c r="FG88" s="246" t="str">
        <f>IF(ISBLANK('Post Process Calc.'!W88),"",'Post Process Calc.'!W88)</f>
        <v/>
      </c>
      <c r="FH88" s="246" t="str">
        <f>IF(ISBLANK('Post Process Calc.'!X88),"",'Post Process Calc.'!X88)</f>
        <v/>
      </c>
      <c r="FI88" s="246" t="str">
        <f>IF(ISBLANK('Post Process Calc.'!Y88),"",'Post Process Calc.'!Y88)</f>
        <v/>
      </c>
      <c r="FJ88" s="246" t="str">
        <f>IF(ISBLANK('Post Process Calc.'!Z88),"",'Post Process Calc.'!Z88)</f>
        <v/>
      </c>
      <c r="FK88" s="246" t="str">
        <f>IF(ISBLANK('Post Process Calc.'!AA88),"",'Post Process Calc.'!AA88)</f>
        <v/>
      </c>
      <c r="FL88" s="246" t="str">
        <f>IF(ISBLANK('Post Process Calc.'!AB88),"",'Post Process Calc.'!AB88)</f>
        <v/>
      </c>
      <c r="FM88" s="246" t="str">
        <f>IF(ISBLANK('Post Process Calc.'!AC88),"",'Post Process Calc.'!AC88)</f>
        <v/>
      </c>
      <c r="FN88" s="246" t="str">
        <f>IF(ISBLANK('Post Process Calc.'!AD88),"",'Post Process Calc.'!AD88)</f>
        <v/>
      </c>
      <c r="FO88" s="246" t="str">
        <f>IF(ISBLANK('Post Process Calc.'!AE88),"",'Post Process Calc.'!AE88)</f>
        <v/>
      </c>
      <c r="FP88" s="246" t="str">
        <f>IF(ISBLANK('Post Process Calc.'!AF88),"",'Post Process Calc.'!AF88)</f>
        <v/>
      </c>
      <c r="FQ88" s="246" t="str">
        <f>IF(ISBLANK('Post Process Calc.'!AG88),"",'Post Process Calc.'!AG88)</f>
        <v/>
      </c>
      <c r="FR88" s="246" t="str">
        <f>IF(ISBLANK('Post Process Calc.'!AH88),"",'Post Process Calc.'!AH88)</f>
        <v/>
      </c>
      <c r="FS88" s="246" t="str">
        <f>IF(ISBLANK('Post Process Calc.'!AI88),"",'Post Process Calc.'!AI88)</f>
        <v/>
      </c>
    </row>
    <row r="89" spans="1:175" x14ac:dyDescent="0.15">
      <c r="A89" s="241" t="str">
        <f>IF('Measured Data'!B82&lt;&gt;0,'Measured Data'!$B$1,"")</f>
        <v/>
      </c>
      <c r="B89" s="241" t="str">
        <f>IF(ISBLANK('Measured Data'!A82),"",'Measured Data'!A82)</f>
        <v/>
      </c>
      <c r="C89" s="248" t="str">
        <f>IF(ISBLANK('Measured Data'!B82),"",'Measured Data'!B82)</f>
        <v/>
      </c>
      <c r="D89" s="249" t="str">
        <f>IF(ISBLANK('Measured Data'!C82),"",'Measured Data'!C82)</f>
        <v/>
      </c>
      <c r="E89" s="241" t="str">
        <f>IF(ISBLANK('Measured Data'!D82),"",'Measured Data'!D82)</f>
        <v/>
      </c>
      <c r="F89" s="241" t="str">
        <f>IF(ISBLANK('Measured Data'!E82),"",'Measured Data'!E82)</f>
        <v/>
      </c>
      <c r="G89" s="241" t="str">
        <f>IF(ISBLANK('Measured Data'!G82),"",'Measured Data'!G82)</f>
        <v/>
      </c>
      <c r="H89" s="241" t="str">
        <f>IF(ISBLANK('Measured Data'!H82),"",'Measured Data'!H82)</f>
        <v/>
      </c>
      <c r="I89" s="241" t="str">
        <f>IF(ISBLANK('Measured Data'!I82),"",'Measured Data'!I82)</f>
        <v/>
      </c>
      <c r="J89" s="241" t="str">
        <f>IF(ISBLANK('Measured Data'!J82),"",'Measured Data'!J82)</f>
        <v/>
      </c>
      <c r="K89" s="241" t="str">
        <f>IF(ISBLANK('Measured Data'!K82),"",'Measured Data'!K82)</f>
        <v/>
      </c>
      <c r="L89" s="241" t="str">
        <f>IF(ISBLANK('Measured Data'!L82),"",'Measured Data'!L82)</f>
        <v/>
      </c>
      <c r="M89" s="241" t="str">
        <f>IF(ISBLANK('Measured Data'!M82),"",'Measured Data'!M82)</f>
        <v/>
      </c>
      <c r="N89" s="241" t="str">
        <f>IF(ISBLANK('Measured Data'!N82),"",'Measured Data'!N82)</f>
        <v/>
      </c>
      <c r="O89" s="241" t="str">
        <f>IF(ISBLANK('Measured Data'!O82),"",'Measured Data'!O82)</f>
        <v/>
      </c>
      <c r="P89" s="241" t="str">
        <f>IF(ISBLANK('Measured Data'!P82),"",'Measured Data'!P82)</f>
        <v/>
      </c>
      <c r="Q89" s="241" t="str">
        <f>IF(ISBLANK('Measured Data'!Q82),"",'Measured Data'!Q82)</f>
        <v/>
      </c>
      <c r="R89" s="241" t="str">
        <f>IF(ISBLANK('Measured Data'!R82),"",'Measured Data'!R82)</f>
        <v/>
      </c>
      <c r="S89" s="241" t="str">
        <f>IF(ISBLANK('Measured Data'!S82),"",'Measured Data'!S82)</f>
        <v/>
      </c>
      <c r="T89" s="241" t="str">
        <f>IF(ISBLANK('Measured Data'!T82),"",'Measured Data'!T82)</f>
        <v/>
      </c>
      <c r="U89" s="241" t="str">
        <f>IF(ISBLANK('Measured Data'!U82),"",'Measured Data'!U82)</f>
        <v/>
      </c>
      <c r="V89" s="241" t="str">
        <f>IF(ISBLANK('Measured Data'!V82),"",'Measured Data'!V82)</f>
        <v/>
      </c>
      <c r="W89" s="241" t="str">
        <f>IF(ISBLANK('Measured Data'!W82),"",'Measured Data'!W82)</f>
        <v/>
      </c>
      <c r="X89" s="241" t="str">
        <f>IF(ISBLANK('Measured Data'!X82),"",'Measured Data'!X82)</f>
        <v/>
      </c>
      <c r="Y89" s="241" t="str">
        <f>IF(ISBLANK('Measured Data'!Y82),"",'Measured Data'!Y82)</f>
        <v/>
      </c>
      <c r="Z89" s="241" t="str">
        <f>IF(ISBLANK('Measured Data'!Z82),"",'Measured Data'!Z82)</f>
        <v/>
      </c>
      <c r="AA89" s="241" t="str">
        <f>IF(ISBLANK('Measured Data'!AA82),"",'Measured Data'!AA82)</f>
        <v/>
      </c>
      <c r="AB89" s="241" t="str">
        <f>IF(ISBLANK('Measured Data'!AB82),"",'Measured Data'!AB82)</f>
        <v/>
      </c>
      <c r="AC89" s="241" t="str">
        <f>IF(ISBLANK('Measured Data'!AC82),"",'Measured Data'!AC82)</f>
        <v/>
      </c>
      <c r="AD89" s="241" t="str">
        <f>IF(ISBLANK('Measured Data'!AD82),"",'Measured Data'!AD82)</f>
        <v/>
      </c>
      <c r="AE89" s="241" t="str">
        <f>IF(ISBLANK('Measured Data'!AE82),"",'Measured Data'!AE82)</f>
        <v/>
      </c>
      <c r="AF89" s="241" t="str">
        <f>IF(ISBLANK('Measured Data'!AF82),"",'Measured Data'!AF82)</f>
        <v/>
      </c>
      <c r="AG89" s="241" t="str">
        <f>IF(ISBLANK('Measured Data'!AG82),"",'Measured Data'!AG82)</f>
        <v/>
      </c>
      <c r="AH89" s="241" t="str">
        <f>IF(ISBLANK('Measured Data'!AH82),"",'Measured Data'!AH82)</f>
        <v/>
      </c>
      <c r="AI89" s="241" t="str">
        <f>IF(ISBLANK('Measured Data'!AI82),"",'Measured Data'!AI82)</f>
        <v/>
      </c>
      <c r="AJ89" s="241" t="str">
        <f>IF(ISBLANK('Measured Data'!AJ82),"",'Measured Data'!AJ82)</f>
        <v/>
      </c>
      <c r="AK89" s="241" t="str">
        <f>IF(ISBLANK('Measured Data'!AK82),"",'Measured Data'!AK82)</f>
        <v/>
      </c>
      <c r="AL89" s="241" t="str">
        <f>IF(ISBLANK('Measured Data'!AL82),"",'Measured Data'!AL82)</f>
        <v/>
      </c>
      <c r="AM89" s="241" t="str">
        <f>IF(ISBLANK('Measured Data'!AM82),"",'Measured Data'!AM82)</f>
        <v/>
      </c>
      <c r="AN89" s="241" t="str">
        <f>IF(ISBLANK('Measured Data'!AN82),"",'Measured Data'!AN82)</f>
        <v/>
      </c>
      <c r="AO89" s="241" t="str">
        <f>IF(ISBLANK('Measured Data'!AO82),"",'Measured Data'!AO82)</f>
        <v/>
      </c>
      <c r="AP89" s="241" t="str">
        <f>IF(ISBLANK('Measured Data'!AP82),"",'Measured Data'!AP82)</f>
        <v/>
      </c>
      <c r="AQ89" s="241" t="str">
        <f>IF(ISBLANK('Measured Data'!AQ82),"",'Measured Data'!AQ82)</f>
        <v/>
      </c>
      <c r="AR89" s="241" t="str">
        <f>IF(ISBLANK('Measured Data'!AR82),"",'Measured Data'!AR82)</f>
        <v/>
      </c>
      <c r="AS89" s="241" t="str">
        <f>IF(ISBLANK('Measured Data'!AS82),"",'Measured Data'!AS82)</f>
        <v/>
      </c>
      <c r="AT89" s="241" t="str">
        <f>IF(ISBLANK('Measured Data'!AT82),"",'Measured Data'!AT82)</f>
        <v/>
      </c>
      <c r="AU89" s="241" t="str">
        <f>IF(ISBLANK('Measured Data'!AU82),"",'Measured Data'!AU82)</f>
        <v/>
      </c>
      <c r="AV89" s="241" t="str">
        <f>IF(ISBLANK('Measured Data'!AV82),"",'Measured Data'!AV82)</f>
        <v/>
      </c>
      <c r="AW89" s="241" t="str">
        <f>IF(ISBLANK('Measured Data'!AW82),"",'Measured Data'!AW82)</f>
        <v/>
      </c>
      <c r="AX89" s="241" t="str">
        <f>IF(ISBLANK('Measured Data'!AX82),"",'Measured Data'!AX82)</f>
        <v/>
      </c>
      <c r="AY89" s="241" t="str">
        <f>IF(ISBLANK('Measured Data'!AY82),"",'Measured Data'!AY82)</f>
        <v/>
      </c>
      <c r="AZ89" s="241" t="str">
        <f>IF(ISBLANK('Measured Data'!AZ82),"",'Measured Data'!AZ82)</f>
        <v/>
      </c>
      <c r="BA89" s="241" t="str">
        <f>IF(ISBLANK('Measured Data'!BA82),"",'Measured Data'!BA82)</f>
        <v/>
      </c>
      <c r="BB89" s="241" t="str">
        <f>IF(ISBLANK('Measured Data'!BB82),"",'Measured Data'!BB82)</f>
        <v/>
      </c>
      <c r="BC89" s="241" t="str">
        <f>IF(ISBLANK('Measured Data'!BC82),"",'Measured Data'!BC82)</f>
        <v/>
      </c>
      <c r="BD89" s="241" t="str">
        <f>IF(ISBLANK('Measured Data'!BD82),"",'Measured Data'!BD82)</f>
        <v/>
      </c>
      <c r="BE89" s="241" t="str">
        <f>IF(ISBLANK('Measured Data'!BE82),"",'Measured Data'!BE82)</f>
        <v/>
      </c>
      <c r="BF89" s="241" t="str">
        <f>IF(ISBLANK('Measured Data'!BF82),"",'Measured Data'!BF82)</f>
        <v/>
      </c>
      <c r="BG89" s="241" t="str">
        <f>IF(ISBLANK('Measured Data'!BG82),"",'Measured Data'!BG82)</f>
        <v/>
      </c>
      <c r="BH89" s="241" t="str">
        <f>IF(ISBLANK('Measured Data'!BH82),"",'Measured Data'!BH82)</f>
        <v/>
      </c>
      <c r="BI89" s="241" t="str">
        <f>IF(ISBLANK('Measured Data'!BI82),"",'Measured Data'!BI82)</f>
        <v/>
      </c>
      <c r="BJ89" s="241" t="str">
        <f>IF(ISBLANK('Measured Data'!BJ82),"",'Measured Data'!BJ82)</f>
        <v/>
      </c>
      <c r="BK89" s="241" t="str">
        <f>IF(ISBLANK('Measured Data'!BK82),"",'Measured Data'!BK82)</f>
        <v/>
      </c>
      <c r="BL89" s="241" t="str">
        <f>IF(ISBLANK('Measured Data'!BL82),"",'Measured Data'!BL82)</f>
        <v/>
      </c>
      <c r="BM89" s="241" t="str">
        <f>IF(ISBLANK('Measured Data'!BM82),"",'Measured Data'!BM82)</f>
        <v/>
      </c>
      <c r="BN89" s="241" t="str">
        <f>IF(ISBLANK('In Process Calc.'!B82),"",ROUND('In Process Calc.'!B82,2))</f>
        <v/>
      </c>
      <c r="BO89" s="241" t="str">
        <f>IF(ISBLANK('In Process Calc.'!C82),"",ROUND('In Process Calc.'!C82,2))</f>
        <v/>
      </c>
      <c r="BP89" s="241" t="str">
        <f>IF(ISBLANK('In Process Calc.'!D82),"",'In Process Calc.'!D82)</f>
        <v/>
      </c>
      <c r="BQ89" s="241" t="str">
        <f>IF(ISBLANK('In Process Calc.'!E82),"",'In Process Calc.'!E82)</f>
        <v/>
      </c>
      <c r="BR89" s="241" t="str">
        <f>IF(ISBLANK('In Process Calc.'!G82),"",'In Process Calc.'!G82)</f>
        <v/>
      </c>
      <c r="BS89" s="241" t="str">
        <f>IF(ISBLANK('In Process Calc.'!I82),"",'In Process Calc.'!I82)</f>
        <v/>
      </c>
      <c r="BT89" s="241" t="str">
        <f>IF(ISBLANK('In Process Calc.'!J82),"",'In Process Calc.'!J82)</f>
        <v/>
      </c>
      <c r="BU89" s="241" t="str">
        <f>IF(ISBLANK('In Process Calc.'!K82),"",'In Process Calc.'!K82)</f>
        <v/>
      </c>
      <c r="BV89" s="246" t="str">
        <f>IF(ISBLANK('In Process Calc.'!L82),"",'In Process Calc.'!L82)</f>
        <v/>
      </c>
      <c r="BW89" s="246" t="str">
        <f>IF(ISBLANK('In Process Calc.'!M82),"",'In Process Calc.'!M82)</f>
        <v/>
      </c>
      <c r="BX89" s="246" t="str">
        <f>IF(ISBLANK('In Process Calc.'!N82),"",'In Process Calc.'!N82)</f>
        <v/>
      </c>
      <c r="BY89" s="246" t="str">
        <f>IF(ISBLANK('In Process Calc.'!O82),"",'In Process Calc.'!O82)</f>
        <v/>
      </c>
      <c r="BZ89" s="246" t="str">
        <f>IF(ISBLANK('In Process Calc.'!P82),"",'In Process Calc.'!P82)</f>
        <v/>
      </c>
      <c r="CA89" s="246" t="str">
        <f>IF(ISBLANK('In Process Calc.'!Q82),"",'In Process Calc.'!Q82)</f>
        <v/>
      </c>
      <c r="CB89" s="246" t="str">
        <f>IF(ISBLANK('In Process Calc.'!R82),"",'In Process Calc.'!R82)</f>
        <v/>
      </c>
      <c r="CC89" s="246" t="str">
        <f>IF(ISBLANK('In Process Calc.'!S82),"",'In Process Calc.'!S82)</f>
        <v/>
      </c>
      <c r="CD89" s="246" t="str">
        <f>IF(ISBLANK('In Process Calc.'!T82),"",'In Process Calc.'!T82)</f>
        <v/>
      </c>
      <c r="CE89" s="246" t="str">
        <f>IF(ISBLANK('In Process Calc.'!U82),"",'In Process Calc.'!U82)</f>
        <v/>
      </c>
      <c r="CF89" s="246" t="str">
        <f>IF(ISBLANK('In Process Calc.'!V82),"",'In Process Calc.'!V82)</f>
        <v/>
      </c>
      <c r="CG89" s="246" t="str">
        <f>IF(ISBLANK('In Process Calc.'!W82),"",'In Process Calc.'!W82)</f>
        <v/>
      </c>
      <c r="CH89" s="246" t="str">
        <f>IF(ISBLANK('In Process Calc.'!X82),"",'In Process Calc.'!X82)</f>
        <v/>
      </c>
      <c r="CI89" s="246" t="str">
        <f>IF(ISBLANK('In Process Calc.'!Y82),"",'In Process Calc.'!Y82)</f>
        <v/>
      </c>
      <c r="CJ89" s="246" t="str">
        <f>IF(ISBLANK('In Process Calc.'!Z82),"",'In Process Calc.'!Z82)</f>
        <v/>
      </c>
      <c r="CK89" s="246" t="str">
        <f>IF(ISBLANK('In Process Calc.'!AA82),"",'In Process Calc.'!AA82)</f>
        <v/>
      </c>
      <c r="CL89" s="246" t="str">
        <f>IF(ISBLANK('In Process Calc.'!AB82),"",'In Process Calc.'!AB82)</f>
        <v/>
      </c>
      <c r="CM89" s="246" t="str">
        <f>IF(ISBLANK('In Process Calc.'!AC82),"",'In Process Calc.'!AC82)</f>
        <v/>
      </c>
      <c r="CN89" s="246" t="str">
        <f>IF(ISBLANK('In Process Calc.'!AD82),"",'In Process Calc.'!AD82)</f>
        <v/>
      </c>
      <c r="CO89" s="246" t="str">
        <f>IF(ISBLANK('In Process Calc.'!AE82),"",'In Process Calc.'!AE82)</f>
        <v/>
      </c>
      <c r="CP89" s="246" t="str">
        <f>IF(ISBLANK('In Process Calc.'!AF82),"",'In Process Calc.'!AF82)</f>
        <v/>
      </c>
      <c r="CQ89" s="246" t="str">
        <f>IF(ISBLANK('In Process Calc.'!AG82),"",'In Process Calc.'!AG82)</f>
        <v/>
      </c>
      <c r="CR89" s="246" t="str">
        <f>IF(ISBLANK('In Process Calc.'!AH82),"",'In Process Calc.'!AH82)</f>
        <v/>
      </c>
      <c r="CS89" s="246" t="str">
        <f>IF(ISBLANK('In Process Calc.'!AI82),"",'In Process Calc.'!AI82)</f>
        <v/>
      </c>
      <c r="CT89" s="246" t="str">
        <f>IF(ISBLANK('In Process Calc.'!AJ82),"",'In Process Calc.'!AJ82)</f>
        <v/>
      </c>
      <c r="CU89" s="246" t="str">
        <f>IF(ISBLANK('In Process Calc.'!AK82),"",'In Process Calc.'!AK82)</f>
        <v/>
      </c>
      <c r="CV89" s="246" t="str">
        <f>IF(ISBLANK('In Process Calc.'!AL82),"",'In Process Calc.'!AL82)</f>
        <v/>
      </c>
      <c r="CW89" s="246" t="str">
        <f>IF(ISBLANK('In Process Calc.'!AM82),"",'In Process Calc.'!AM82)</f>
        <v/>
      </c>
      <c r="CX89" s="246" t="str">
        <f>IF(ISBLANK('In Process Calc.'!AN82),"",'In Process Calc.'!AN82)</f>
        <v/>
      </c>
      <c r="CY89" s="246" t="str">
        <f>IF(ISBLANK('In Process Calc.'!AO82),"",'In Process Calc.'!AO82)</f>
        <v/>
      </c>
      <c r="CZ89" s="246" t="str">
        <f>IF(ISBLANK('In Process Calc.'!AP82),"",'In Process Calc.'!AP82)</f>
        <v/>
      </c>
      <c r="DA89" s="246" t="str">
        <f>IF(ISBLANK('In Process Calc.'!AQ82),"",'In Process Calc.'!AQ82)</f>
        <v/>
      </c>
      <c r="DB89" s="246" t="str">
        <f>IF(ISBLANK('In Process Calc.'!AR82),"",'In Process Calc.'!AR82)</f>
        <v/>
      </c>
      <c r="DC89" s="246" t="str">
        <f>IF(ISBLANK('In Process Calc.'!AS82),"",'In Process Calc.'!AS82)</f>
        <v/>
      </c>
      <c r="DD89" s="246" t="str">
        <f>IF(ISBLANK('In Process Calc.'!AT82),"",'In Process Calc.'!AT82)</f>
        <v/>
      </c>
      <c r="DE89" s="246" t="str">
        <f>IF(ISBLANK('In Process Calc.'!AU82),"",'In Process Calc.'!AU82)</f>
        <v/>
      </c>
      <c r="DF89" s="246" t="str">
        <f>IF(ISBLANK('In Process Calc.'!AV82),"",'In Process Calc.'!AV82)</f>
        <v/>
      </c>
      <c r="DG89" s="246" t="str">
        <f>IF(ISBLANK('In Process Calc.'!AW82),"",'In Process Calc.'!AW82)</f>
        <v/>
      </c>
      <c r="DH89" s="246" t="str">
        <f>IF(ISBLANK('In Process Calc.'!AX82),"",'In Process Calc.'!AX82)</f>
        <v/>
      </c>
      <c r="DI89" s="246" t="str">
        <f>IF(ISBLANK('In Process Calc.'!AY82),"",'In Process Calc.'!AY82)</f>
        <v/>
      </c>
      <c r="DJ89" s="246" t="str">
        <f>IF(ISBLANK('In Process Calc.'!AZ82),"",'In Process Calc.'!AZ82)</f>
        <v/>
      </c>
      <c r="DK89" s="246" t="str">
        <f>IF(ISBLANK('In Process Calc.'!BA82),"",'In Process Calc.'!BA82)</f>
        <v/>
      </c>
      <c r="DL89" s="246" t="str">
        <f>IF(ISBLANK('In Process Calc.'!BB82),"",'In Process Calc.'!BB82)</f>
        <v/>
      </c>
      <c r="DM89" s="246" t="str">
        <f>IF(ISBLANK('In Process Calc.'!BC82),"",'In Process Calc.'!BC82)</f>
        <v/>
      </c>
      <c r="DN89" s="246" t="str">
        <f>IF(ISBLANK('In Process Calc.'!BD82),"",'In Process Calc.'!BD82)</f>
        <v/>
      </c>
      <c r="DO89" s="246" t="str">
        <f>IF(ISBLANK('In Process Calc.'!BE82),"",'In Process Calc.'!BE82)</f>
        <v/>
      </c>
      <c r="DP89" s="246" t="str">
        <f>IF(ISBLANK('In Process Calc.'!BF82),"",'In Process Calc.'!BF82)</f>
        <v/>
      </c>
      <c r="DQ89" s="246" t="str">
        <f>IF(ISBLANK('In Process Calc.'!BG82),"",'In Process Calc.'!BG82)</f>
        <v/>
      </c>
      <c r="DR89" s="246" t="str">
        <f>IF(ISBLANK('In Process Calc.'!BH82),"",'In Process Calc.'!BH82)</f>
        <v/>
      </c>
      <c r="DS89" s="246" t="str">
        <f>IF(ISBLANK('In Process Calc.'!BI82),"",'In Process Calc.'!BI82)</f>
        <v/>
      </c>
      <c r="DT89" s="246" t="str">
        <f>IF(ISBLANK('In Process Calc.'!BJ82),"",'In Process Calc.'!BJ82)</f>
        <v/>
      </c>
      <c r="DU89" s="246" t="str">
        <f>IF(ISBLANK('In Process Calc.'!BK82),"",'In Process Calc.'!BK82)</f>
        <v/>
      </c>
      <c r="DV89" s="246" t="str">
        <f>IF(ISBLANK('In Process Calc.'!BL82),"",'In Process Calc.'!BL82)</f>
        <v/>
      </c>
      <c r="DW89" s="246" t="str">
        <f>IF(ISBLANK('In Process Calc.'!BM82),"",'In Process Calc.'!BM82)</f>
        <v/>
      </c>
      <c r="DX89" s="246" t="str">
        <f>IF(ISBLANK('In Process Calc.'!BN82),"",'In Process Calc.'!BN82)</f>
        <v/>
      </c>
      <c r="DY89" s="246" t="str">
        <f>IF(ISBLANK('In Process Calc.'!BO82),"",'In Process Calc.'!BO82)</f>
        <v/>
      </c>
      <c r="DZ89" s="246" t="str">
        <f>IF(ISBLANK('In Process Calc.'!BP82),"",'In Process Calc.'!BP82)</f>
        <v/>
      </c>
      <c r="EA89" s="246" t="str">
        <f>IF(ISBLANK('In Process Calc.'!BQ82),"",'In Process Calc.'!BQ82)</f>
        <v/>
      </c>
      <c r="EB89" s="246" t="str">
        <f>IF(ISBLANK('In Process Calc.'!BR82),"",'In Process Calc.'!BR82)</f>
        <v/>
      </c>
      <c r="EC89" s="246" t="str">
        <f>IF(ISBLANK('In Process Calc.'!BS82),"",'In Process Calc.'!BS82)</f>
        <v/>
      </c>
      <c r="ED89" s="246" t="str">
        <f>IF(ISBLANK('In Process Calc.'!BT82),"",'In Process Calc.'!BT82)</f>
        <v/>
      </c>
      <c r="EE89" s="246" t="str">
        <f>IF(ISBLANK('In Process Calc.'!BU82),"",'In Process Calc.'!BU82)</f>
        <v/>
      </c>
      <c r="EF89" s="246" t="str">
        <f>IF(ISBLANK('In Process Calc.'!BV82),"",'In Process Calc.'!BV82)</f>
        <v/>
      </c>
      <c r="EG89" s="246" t="str">
        <f>IF(ISBLANK('In Process Calc.'!BW82),"",'In Process Calc.'!BW82)</f>
        <v/>
      </c>
      <c r="EH89" s="246" t="str">
        <f>IF(ISBLANK('In Process Calc.'!BX82),"",'In Process Calc.'!BX82)</f>
        <v/>
      </c>
      <c r="EI89" s="246" t="str">
        <f>IF(ISBLANK('In Process Calc.'!BY82),"",'In Process Calc.'!BY82)</f>
        <v/>
      </c>
      <c r="EJ89" s="246" t="str">
        <f>IF(ISBLANK('In Process Calc.'!BZ82),"",'In Process Calc.'!BZ82)</f>
        <v/>
      </c>
      <c r="EK89" s="246" t="str">
        <f>IF(ISBLANK('Post Process Calc.'!A89),"",'Post Process Calc.'!A89)</f>
        <v/>
      </c>
      <c r="EL89" s="246" t="str">
        <f>IF(ISBLANK('Post Process Calc.'!B89),"",'Post Process Calc.'!B89)</f>
        <v/>
      </c>
      <c r="EM89" s="246" t="str">
        <f>IF(ISBLANK('Post Process Calc.'!C89),"",'Post Process Calc.'!C89)</f>
        <v/>
      </c>
      <c r="EN89" s="246" t="str">
        <f>IF(ISBLANK('Post Process Calc.'!D89),"",'Post Process Calc.'!D89)</f>
        <v/>
      </c>
      <c r="EO89" s="246" t="str">
        <f>IF(ISBLANK('Post Process Calc.'!E89),"",'Post Process Calc.'!E89)</f>
        <v/>
      </c>
      <c r="EP89" s="246" t="str">
        <f>IF(ISBLANK('Post Process Calc.'!F89),"",'Post Process Calc.'!F89)</f>
        <v/>
      </c>
      <c r="EQ89" s="246" t="str">
        <f>IF(ISBLANK('Post Process Calc.'!G89),"",'Post Process Calc.'!G89)</f>
        <v/>
      </c>
      <c r="ER89" s="246" t="str">
        <f>IF(ISBLANK('Post Process Calc.'!H89),"",'Post Process Calc.'!H89)</f>
        <v/>
      </c>
      <c r="ES89" s="246" t="str">
        <f>IF(ISBLANK('Post Process Calc.'!I89),"",'Post Process Calc.'!I89)</f>
        <v/>
      </c>
      <c r="ET89" s="246" t="str">
        <f>IF(ISBLANK('Post Process Calc.'!J89),"",'Post Process Calc.'!J89)</f>
        <v/>
      </c>
      <c r="EU89" s="246" t="str">
        <f>IF(ISBLANK('Post Process Calc.'!K89),"",'Post Process Calc.'!K89)</f>
        <v/>
      </c>
      <c r="EV89" s="246" t="str">
        <f>IF(ISBLANK('Post Process Calc.'!L89),"",'Post Process Calc.'!L89)</f>
        <v/>
      </c>
      <c r="EW89" s="246" t="str">
        <f>IF(ISBLANK('Post Process Calc.'!M89),"",'Post Process Calc.'!M89)</f>
        <v/>
      </c>
      <c r="EX89" s="246" t="str">
        <f>IF(ISBLANK('Post Process Calc.'!N89),"",'Post Process Calc.'!N89)</f>
        <v/>
      </c>
      <c r="EY89" s="246" t="str">
        <f>IF(ISBLANK('Post Process Calc.'!O89),"",'Post Process Calc.'!O89)</f>
        <v/>
      </c>
      <c r="EZ89" s="246" t="str">
        <f>IF(ISBLANK('Post Process Calc.'!P89),"",'Post Process Calc.'!P89)</f>
        <v/>
      </c>
      <c r="FA89" s="246" t="str">
        <f>IF(ISBLANK('Post Process Calc.'!Q89),"",'Post Process Calc.'!Q89)</f>
        <v/>
      </c>
      <c r="FB89" s="246" t="str">
        <f>IF(ISBLANK('Post Process Calc.'!R89),"",'Post Process Calc.'!R89)</f>
        <v/>
      </c>
      <c r="FC89" s="246" t="str">
        <f>IF(ISBLANK('Post Process Calc.'!S89),"",'Post Process Calc.'!S89)</f>
        <v/>
      </c>
      <c r="FD89" s="246" t="str">
        <f>IF(ISBLANK('Post Process Calc.'!T89),"",'Post Process Calc.'!T89)</f>
        <v/>
      </c>
      <c r="FE89" s="246" t="str">
        <f>IF(ISBLANK('Post Process Calc.'!U89),"",'Post Process Calc.'!U89)</f>
        <v/>
      </c>
      <c r="FF89" s="246" t="str">
        <f>IF(ISBLANK('Post Process Calc.'!V89),"",'Post Process Calc.'!V89)</f>
        <v/>
      </c>
      <c r="FG89" s="246" t="str">
        <f>IF(ISBLANK('Post Process Calc.'!W89),"",'Post Process Calc.'!W89)</f>
        <v/>
      </c>
      <c r="FH89" s="246" t="str">
        <f>IF(ISBLANK('Post Process Calc.'!X89),"",'Post Process Calc.'!X89)</f>
        <v/>
      </c>
      <c r="FI89" s="246" t="str">
        <f>IF(ISBLANK('Post Process Calc.'!Y89),"",'Post Process Calc.'!Y89)</f>
        <v/>
      </c>
      <c r="FJ89" s="246" t="str">
        <f>IF(ISBLANK('Post Process Calc.'!Z89),"",'Post Process Calc.'!Z89)</f>
        <v/>
      </c>
      <c r="FK89" s="246" t="str">
        <f>IF(ISBLANK('Post Process Calc.'!AA89),"",'Post Process Calc.'!AA89)</f>
        <v/>
      </c>
      <c r="FL89" s="246" t="str">
        <f>IF(ISBLANK('Post Process Calc.'!AB89),"",'Post Process Calc.'!AB89)</f>
        <v/>
      </c>
      <c r="FM89" s="246" t="str">
        <f>IF(ISBLANK('Post Process Calc.'!AC89),"",'Post Process Calc.'!AC89)</f>
        <v/>
      </c>
      <c r="FN89" s="246" t="str">
        <f>IF(ISBLANK('Post Process Calc.'!AD89),"",'Post Process Calc.'!AD89)</f>
        <v/>
      </c>
      <c r="FO89" s="246" t="str">
        <f>IF(ISBLANK('Post Process Calc.'!AE89),"",'Post Process Calc.'!AE89)</f>
        <v/>
      </c>
      <c r="FP89" s="246" t="str">
        <f>IF(ISBLANK('Post Process Calc.'!AF89),"",'Post Process Calc.'!AF89)</f>
        <v/>
      </c>
      <c r="FQ89" s="246" t="str">
        <f>IF(ISBLANK('Post Process Calc.'!AG89),"",'Post Process Calc.'!AG89)</f>
        <v/>
      </c>
      <c r="FR89" s="246" t="str">
        <f>IF(ISBLANK('Post Process Calc.'!AH89),"",'Post Process Calc.'!AH89)</f>
        <v/>
      </c>
      <c r="FS89" s="246" t="str">
        <f>IF(ISBLANK('Post Process Calc.'!AI89),"",'Post Process Calc.'!AI89)</f>
        <v/>
      </c>
    </row>
    <row r="90" spans="1:175" x14ac:dyDescent="0.15">
      <c r="A90" s="241" t="str">
        <f>IF('Measured Data'!B83&lt;&gt;0,'Measured Data'!$B$1,"")</f>
        <v/>
      </c>
      <c r="B90" s="241" t="str">
        <f>IF(ISBLANK('Measured Data'!A83),"",'Measured Data'!A83)</f>
        <v/>
      </c>
      <c r="C90" s="248" t="str">
        <f>IF(ISBLANK('Measured Data'!B83),"",'Measured Data'!B83)</f>
        <v/>
      </c>
      <c r="D90" s="249" t="str">
        <f>IF(ISBLANK('Measured Data'!C83),"",'Measured Data'!C83)</f>
        <v/>
      </c>
      <c r="E90" s="241" t="str">
        <f>IF(ISBLANK('Measured Data'!D83),"",'Measured Data'!D83)</f>
        <v/>
      </c>
      <c r="F90" s="241" t="str">
        <f>IF(ISBLANK('Measured Data'!E83),"",'Measured Data'!E83)</f>
        <v/>
      </c>
      <c r="G90" s="241" t="str">
        <f>IF(ISBLANK('Measured Data'!G83),"",'Measured Data'!G83)</f>
        <v/>
      </c>
      <c r="H90" s="241" t="str">
        <f>IF(ISBLANK('Measured Data'!H83),"",'Measured Data'!H83)</f>
        <v/>
      </c>
      <c r="I90" s="241" t="str">
        <f>IF(ISBLANK('Measured Data'!I83),"",'Measured Data'!I83)</f>
        <v/>
      </c>
      <c r="J90" s="241" t="str">
        <f>IF(ISBLANK('Measured Data'!J83),"",'Measured Data'!J83)</f>
        <v/>
      </c>
      <c r="K90" s="241" t="str">
        <f>IF(ISBLANK('Measured Data'!K83),"",'Measured Data'!K83)</f>
        <v/>
      </c>
      <c r="L90" s="241" t="str">
        <f>IF(ISBLANK('Measured Data'!L83),"",'Measured Data'!L83)</f>
        <v/>
      </c>
      <c r="M90" s="241" t="str">
        <f>IF(ISBLANK('Measured Data'!M83),"",'Measured Data'!M83)</f>
        <v/>
      </c>
      <c r="N90" s="241" t="str">
        <f>IF(ISBLANK('Measured Data'!N83),"",'Measured Data'!N83)</f>
        <v/>
      </c>
      <c r="O90" s="241" t="str">
        <f>IF(ISBLANK('Measured Data'!O83),"",'Measured Data'!O83)</f>
        <v/>
      </c>
      <c r="P90" s="241" t="str">
        <f>IF(ISBLANK('Measured Data'!P83),"",'Measured Data'!P83)</f>
        <v/>
      </c>
      <c r="Q90" s="241" t="str">
        <f>IF(ISBLANK('Measured Data'!Q83),"",'Measured Data'!Q83)</f>
        <v/>
      </c>
      <c r="R90" s="241" t="str">
        <f>IF(ISBLANK('Measured Data'!R83),"",'Measured Data'!R83)</f>
        <v/>
      </c>
      <c r="S90" s="241" t="str">
        <f>IF(ISBLANK('Measured Data'!S83),"",'Measured Data'!S83)</f>
        <v/>
      </c>
      <c r="T90" s="241" t="str">
        <f>IF(ISBLANK('Measured Data'!T83),"",'Measured Data'!T83)</f>
        <v/>
      </c>
      <c r="U90" s="241" t="str">
        <f>IF(ISBLANK('Measured Data'!U83),"",'Measured Data'!U83)</f>
        <v/>
      </c>
      <c r="V90" s="241" t="str">
        <f>IF(ISBLANK('Measured Data'!V83),"",'Measured Data'!V83)</f>
        <v/>
      </c>
      <c r="W90" s="241" t="str">
        <f>IF(ISBLANK('Measured Data'!W83),"",'Measured Data'!W83)</f>
        <v/>
      </c>
      <c r="X90" s="241" t="str">
        <f>IF(ISBLANK('Measured Data'!X83),"",'Measured Data'!X83)</f>
        <v/>
      </c>
      <c r="Y90" s="241" t="str">
        <f>IF(ISBLANK('Measured Data'!Y83),"",'Measured Data'!Y83)</f>
        <v/>
      </c>
      <c r="Z90" s="241" t="str">
        <f>IF(ISBLANK('Measured Data'!Z83),"",'Measured Data'!Z83)</f>
        <v/>
      </c>
      <c r="AA90" s="241" t="str">
        <f>IF(ISBLANK('Measured Data'!AA83),"",'Measured Data'!AA83)</f>
        <v/>
      </c>
      <c r="AB90" s="241" t="str">
        <f>IF(ISBLANK('Measured Data'!AB83),"",'Measured Data'!AB83)</f>
        <v/>
      </c>
      <c r="AC90" s="241" t="str">
        <f>IF(ISBLANK('Measured Data'!AC83),"",'Measured Data'!AC83)</f>
        <v/>
      </c>
      <c r="AD90" s="241" t="str">
        <f>IF(ISBLANK('Measured Data'!AD83),"",'Measured Data'!AD83)</f>
        <v/>
      </c>
      <c r="AE90" s="241" t="str">
        <f>IF(ISBLANK('Measured Data'!AE83),"",'Measured Data'!AE83)</f>
        <v/>
      </c>
      <c r="AF90" s="241" t="str">
        <f>IF(ISBLANK('Measured Data'!AF83),"",'Measured Data'!AF83)</f>
        <v/>
      </c>
      <c r="AG90" s="241" t="str">
        <f>IF(ISBLANK('Measured Data'!AG83),"",'Measured Data'!AG83)</f>
        <v/>
      </c>
      <c r="AH90" s="241" t="str">
        <f>IF(ISBLANK('Measured Data'!AH83),"",'Measured Data'!AH83)</f>
        <v/>
      </c>
      <c r="AI90" s="241" t="str">
        <f>IF(ISBLANK('Measured Data'!AI83),"",'Measured Data'!AI83)</f>
        <v/>
      </c>
      <c r="AJ90" s="241" t="str">
        <f>IF(ISBLANK('Measured Data'!AJ83),"",'Measured Data'!AJ83)</f>
        <v/>
      </c>
      <c r="AK90" s="241" t="str">
        <f>IF(ISBLANK('Measured Data'!AK83),"",'Measured Data'!AK83)</f>
        <v/>
      </c>
      <c r="AL90" s="241" t="str">
        <f>IF(ISBLANK('Measured Data'!AL83),"",'Measured Data'!AL83)</f>
        <v/>
      </c>
      <c r="AM90" s="241" t="str">
        <f>IF(ISBLANK('Measured Data'!AM83),"",'Measured Data'!AM83)</f>
        <v/>
      </c>
      <c r="AN90" s="241" t="str">
        <f>IF(ISBLANK('Measured Data'!AN83),"",'Measured Data'!AN83)</f>
        <v/>
      </c>
      <c r="AO90" s="241" t="str">
        <f>IF(ISBLANK('Measured Data'!AO83),"",'Measured Data'!AO83)</f>
        <v/>
      </c>
      <c r="AP90" s="241" t="str">
        <f>IF(ISBLANK('Measured Data'!AP83),"",'Measured Data'!AP83)</f>
        <v/>
      </c>
      <c r="AQ90" s="241" t="str">
        <f>IF(ISBLANK('Measured Data'!AQ83),"",'Measured Data'!AQ83)</f>
        <v/>
      </c>
      <c r="AR90" s="241" t="str">
        <f>IF(ISBLANK('Measured Data'!AR83),"",'Measured Data'!AR83)</f>
        <v/>
      </c>
      <c r="AS90" s="241" t="str">
        <f>IF(ISBLANK('Measured Data'!AS83),"",'Measured Data'!AS83)</f>
        <v/>
      </c>
      <c r="AT90" s="241" t="str">
        <f>IF(ISBLANK('Measured Data'!AT83),"",'Measured Data'!AT83)</f>
        <v/>
      </c>
      <c r="AU90" s="241" t="str">
        <f>IF(ISBLANK('Measured Data'!AU83),"",'Measured Data'!AU83)</f>
        <v/>
      </c>
      <c r="AV90" s="241" t="str">
        <f>IF(ISBLANK('Measured Data'!AV83),"",'Measured Data'!AV83)</f>
        <v/>
      </c>
      <c r="AW90" s="241" t="str">
        <f>IF(ISBLANK('Measured Data'!AW83),"",'Measured Data'!AW83)</f>
        <v/>
      </c>
      <c r="AX90" s="241" t="str">
        <f>IF(ISBLANK('Measured Data'!AX83),"",'Measured Data'!AX83)</f>
        <v/>
      </c>
      <c r="AY90" s="241" t="str">
        <f>IF(ISBLANK('Measured Data'!AY83),"",'Measured Data'!AY83)</f>
        <v/>
      </c>
      <c r="AZ90" s="241" t="str">
        <f>IF(ISBLANK('Measured Data'!AZ83),"",'Measured Data'!AZ83)</f>
        <v/>
      </c>
      <c r="BA90" s="241" t="str">
        <f>IF(ISBLANK('Measured Data'!BA83),"",'Measured Data'!BA83)</f>
        <v/>
      </c>
      <c r="BB90" s="241" t="str">
        <f>IF(ISBLANK('Measured Data'!BB83),"",'Measured Data'!BB83)</f>
        <v/>
      </c>
      <c r="BC90" s="241" t="str">
        <f>IF(ISBLANK('Measured Data'!BC83),"",'Measured Data'!BC83)</f>
        <v/>
      </c>
      <c r="BD90" s="241" t="str">
        <f>IF(ISBLANK('Measured Data'!BD83),"",'Measured Data'!BD83)</f>
        <v/>
      </c>
      <c r="BE90" s="241" t="str">
        <f>IF(ISBLANK('Measured Data'!BE83),"",'Measured Data'!BE83)</f>
        <v/>
      </c>
      <c r="BF90" s="241" t="str">
        <f>IF(ISBLANK('Measured Data'!BF83),"",'Measured Data'!BF83)</f>
        <v/>
      </c>
      <c r="BG90" s="241" t="str">
        <f>IF(ISBLANK('Measured Data'!BG83),"",'Measured Data'!BG83)</f>
        <v/>
      </c>
      <c r="BH90" s="241" t="str">
        <f>IF(ISBLANK('Measured Data'!BH83),"",'Measured Data'!BH83)</f>
        <v/>
      </c>
      <c r="BI90" s="241" t="str">
        <f>IF(ISBLANK('Measured Data'!BI83),"",'Measured Data'!BI83)</f>
        <v/>
      </c>
      <c r="BJ90" s="241" t="str">
        <f>IF(ISBLANK('Measured Data'!BJ83),"",'Measured Data'!BJ83)</f>
        <v/>
      </c>
      <c r="BK90" s="241" t="str">
        <f>IF(ISBLANK('Measured Data'!BK83),"",'Measured Data'!BK83)</f>
        <v/>
      </c>
      <c r="BL90" s="241" t="str">
        <f>IF(ISBLANK('Measured Data'!BL83),"",'Measured Data'!BL83)</f>
        <v/>
      </c>
      <c r="BM90" s="241" t="str">
        <f>IF(ISBLANK('Measured Data'!BM83),"",'Measured Data'!BM83)</f>
        <v/>
      </c>
      <c r="BN90" s="241" t="str">
        <f>IF(ISBLANK('In Process Calc.'!B83),"",ROUND('In Process Calc.'!B83,2))</f>
        <v/>
      </c>
      <c r="BO90" s="241" t="str">
        <f>IF(ISBLANK('In Process Calc.'!C83),"",ROUND('In Process Calc.'!C83,2))</f>
        <v/>
      </c>
      <c r="BP90" s="241" t="str">
        <f>IF(ISBLANK('In Process Calc.'!D83),"",'In Process Calc.'!D83)</f>
        <v/>
      </c>
      <c r="BQ90" s="241" t="str">
        <f>IF(ISBLANK('In Process Calc.'!E83),"",'In Process Calc.'!E83)</f>
        <v/>
      </c>
      <c r="BR90" s="241" t="str">
        <f>IF(ISBLANK('In Process Calc.'!G83),"",'In Process Calc.'!G83)</f>
        <v/>
      </c>
      <c r="BS90" s="241" t="str">
        <f>IF(ISBLANK('In Process Calc.'!I83),"",'In Process Calc.'!I83)</f>
        <v/>
      </c>
      <c r="BT90" s="241" t="str">
        <f>IF(ISBLANK('In Process Calc.'!J83),"",'In Process Calc.'!J83)</f>
        <v/>
      </c>
      <c r="BU90" s="241" t="str">
        <f>IF(ISBLANK('In Process Calc.'!K83),"",'In Process Calc.'!K83)</f>
        <v/>
      </c>
      <c r="BV90" s="246" t="str">
        <f>IF(ISBLANK('In Process Calc.'!L83),"",'In Process Calc.'!L83)</f>
        <v/>
      </c>
      <c r="BW90" s="246" t="str">
        <f>IF(ISBLANK('In Process Calc.'!M83),"",'In Process Calc.'!M83)</f>
        <v/>
      </c>
      <c r="BX90" s="246" t="str">
        <f>IF(ISBLANK('In Process Calc.'!N83),"",'In Process Calc.'!N83)</f>
        <v/>
      </c>
      <c r="BY90" s="246" t="str">
        <f>IF(ISBLANK('In Process Calc.'!O83),"",'In Process Calc.'!O83)</f>
        <v/>
      </c>
      <c r="BZ90" s="246" t="str">
        <f>IF(ISBLANK('In Process Calc.'!P83),"",'In Process Calc.'!P83)</f>
        <v/>
      </c>
      <c r="CA90" s="246" t="str">
        <f>IF(ISBLANK('In Process Calc.'!Q83),"",'In Process Calc.'!Q83)</f>
        <v/>
      </c>
      <c r="CB90" s="246" t="str">
        <f>IF(ISBLANK('In Process Calc.'!R83),"",'In Process Calc.'!R83)</f>
        <v/>
      </c>
      <c r="CC90" s="246" t="str">
        <f>IF(ISBLANK('In Process Calc.'!S83),"",'In Process Calc.'!S83)</f>
        <v/>
      </c>
      <c r="CD90" s="246" t="str">
        <f>IF(ISBLANK('In Process Calc.'!T83),"",'In Process Calc.'!T83)</f>
        <v/>
      </c>
      <c r="CE90" s="246" t="str">
        <f>IF(ISBLANK('In Process Calc.'!U83),"",'In Process Calc.'!U83)</f>
        <v/>
      </c>
      <c r="CF90" s="246" t="str">
        <f>IF(ISBLANK('In Process Calc.'!V83),"",'In Process Calc.'!V83)</f>
        <v/>
      </c>
      <c r="CG90" s="246" t="str">
        <f>IF(ISBLANK('In Process Calc.'!W83),"",'In Process Calc.'!W83)</f>
        <v/>
      </c>
      <c r="CH90" s="246" t="str">
        <f>IF(ISBLANK('In Process Calc.'!X83),"",'In Process Calc.'!X83)</f>
        <v/>
      </c>
      <c r="CI90" s="246" t="str">
        <f>IF(ISBLANK('In Process Calc.'!Y83),"",'In Process Calc.'!Y83)</f>
        <v/>
      </c>
      <c r="CJ90" s="246" t="str">
        <f>IF(ISBLANK('In Process Calc.'!Z83),"",'In Process Calc.'!Z83)</f>
        <v/>
      </c>
      <c r="CK90" s="246" t="str">
        <f>IF(ISBLANK('In Process Calc.'!AA83),"",'In Process Calc.'!AA83)</f>
        <v/>
      </c>
      <c r="CL90" s="246" t="str">
        <f>IF(ISBLANK('In Process Calc.'!AB83),"",'In Process Calc.'!AB83)</f>
        <v/>
      </c>
      <c r="CM90" s="246" t="str">
        <f>IF(ISBLANK('In Process Calc.'!AC83),"",'In Process Calc.'!AC83)</f>
        <v/>
      </c>
      <c r="CN90" s="246" t="str">
        <f>IF(ISBLANK('In Process Calc.'!AD83),"",'In Process Calc.'!AD83)</f>
        <v/>
      </c>
      <c r="CO90" s="246" t="str">
        <f>IF(ISBLANK('In Process Calc.'!AE83),"",'In Process Calc.'!AE83)</f>
        <v/>
      </c>
      <c r="CP90" s="246" t="str">
        <f>IF(ISBLANK('In Process Calc.'!AF83),"",'In Process Calc.'!AF83)</f>
        <v/>
      </c>
      <c r="CQ90" s="246" t="str">
        <f>IF(ISBLANK('In Process Calc.'!AG83),"",'In Process Calc.'!AG83)</f>
        <v/>
      </c>
      <c r="CR90" s="246" t="str">
        <f>IF(ISBLANK('In Process Calc.'!AH83),"",'In Process Calc.'!AH83)</f>
        <v/>
      </c>
      <c r="CS90" s="246" t="str">
        <f>IF(ISBLANK('In Process Calc.'!AI83),"",'In Process Calc.'!AI83)</f>
        <v/>
      </c>
      <c r="CT90" s="246" t="str">
        <f>IF(ISBLANK('In Process Calc.'!AJ83),"",'In Process Calc.'!AJ83)</f>
        <v/>
      </c>
      <c r="CU90" s="246" t="str">
        <f>IF(ISBLANK('In Process Calc.'!AK83),"",'In Process Calc.'!AK83)</f>
        <v/>
      </c>
      <c r="CV90" s="246" t="str">
        <f>IF(ISBLANK('In Process Calc.'!AL83),"",'In Process Calc.'!AL83)</f>
        <v/>
      </c>
      <c r="CW90" s="246" t="str">
        <f>IF(ISBLANK('In Process Calc.'!AM83),"",'In Process Calc.'!AM83)</f>
        <v/>
      </c>
      <c r="CX90" s="246" t="str">
        <f>IF(ISBLANK('In Process Calc.'!AN83),"",'In Process Calc.'!AN83)</f>
        <v/>
      </c>
      <c r="CY90" s="246" t="str">
        <f>IF(ISBLANK('In Process Calc.'!AO83),"",'In Process Calc.'!AO83)</f>
        <v/>
      </c>
      <c r="CZ90" s="246" t="str">
        <f>IF(ISBLANK('In Process Calc.'!AP83),"",'In Process Calc.'!AP83)</f>
        <v/>
      </c>
      <c r="DA90" s="246" t="str">
        <f>IF(ISBLANK('In Process Calc.'!AQ83),"",'In Process Calc.'!AQ83)</f>
        <v/>
      </c>
      <c r="DB90" s="246" t="str">
        <f>IF(ISBLANK('In Process Calc.'!AR83),"",'In Process Calc.'!AR83)</f>
        <v/>
      </c>
      <c r="DC90" s="246" t="str">
        <f>IF(ISBLANK('In Process Calc.'!AS83),"",'In Process Calc.'!AS83)</f>
        <v/>
      </c>
      <c r="DD90" s="246" t="str">
        <f>IF(ISBLANK('In Process Calc.'!AT83),"",'In Process Calc.'!AT83)</f>
        <v/>
      </c>
      <c r="DE90" s="246" t="str">
        <f>IF(ISBLANK('In Process Calc.'!AU83),"",'In Process Calc.'!AU83)</f>
        <v/>
      </c>
      <c r="DF90" s="246" t="str">
        <f>IF(ISBLANK('In Process Calc.'!AV83),"",'In Process Calc.'!AV83)</f>
        <v/>
      </c>
      <c r="DG90" s="246" t="str">
        <f>IF(ISBLANK('In Process Calc.'!AW83),"",'In Process Calc.'!AW83)</f>
        <v/>
      </c>
      <c r="DH90" s="246" t="str">
        <f>IF(ISBLANK('In Process Calc.'!AX83),"",'In Process Calc.'!AX83)</f>
        <v/>
      </c>
      <c r="DI90" s="246" t="str">
        <f>IF(ISBLANK('In Process Calc.'!AY83),"",'In Process Calc.'!AY83)</f>
        <v/>
      </c>
      <c r="DJ90" s="246" t="str">
        <f>IF(ISBLANK('In Process Calc.'!AZ83),"",'In Process Calc.'!AZ83)</f>
        <v/>
      </c>
      <c r="DK90" s="246" t="str">
        <f>IF(ISBLANK('In Process Calc.'!BA83),"",'In Process Calc.'!BA83)</f>
        <v/>
      </c>
      <c r="DL90" s="246" t="str">
        <f>IF(ISBLANK('In Process Calc.'!BB83),"",'In Process Calc.'!BB83)</f>
        <v/>
      </c>
      <c r="DM90" s="246" t="str">
        <f>IF(ISBLANK('In Process Calc.'!BC83),"",'In Process Calc.'!BC83)</f>
        <v/>
      </c>
      <c r="DN90" s="246" t="str">
        <f>IF(ISBLANK('In Process Calc.'!BD83),"",'In Process Calc.'!BD83)</f>
        <v/>
      </c>
      <c r="DO90" s="246" t="str">
        <f>IF(ISBLANK('In Process Calc.'!BE83),"",'In Process Calc.'!BE83)</f>
        <v/>
      </c>
      <c r="DP90" s="246" t="str">
        <f>IF(ISBLANK('In Process Calc.'!BF83),"",'In Process Calc.'!BF83)</f>
        <v/>
      </c>
      <c r="DQ90" s="246" t="str">
        <f>IF(ISBLANK('In Process Calc.'!BG83),"",'In Process Calc.'!BG83)</f>
        <v/>
      </c>
      <c r="DR90" s="246" t="str">
        <f>IF(ISBLANK('In Process Calc.'!BH83),"",'In Process Calc.'!BH83)</f>
        <v/>
      </c>
      <c r="DS90" s="246" t="str">
        <f>IF(ISBLANK('In Process Calc.'!BI83),"",'In Process Calc.'!BI83)</f>
        <v/>
      </c>
      <c r="DT90" s="246" t="str">
        <f>IF(ISBLANK('In Process Calc.'!BJ83),"",'In Process Calc.'!BJ83)</f>
        <v/>
      </c>
      <c r="DU90" s="246" t="str">
        <f>IF(ISBLANK('In Process Calc.'!BK83),"",'In Process Calc.'!BK83)</f>
        <v/>
      </c>
      <c r="DV90" s="246" t="str">
        <f>IF(ISBLANK('In Process Calc.'!BL83),"",'In Process Calc.'!BL83)</f>
        <v/>
      </c>
      <c r="DW90" s="246" t="str">
        <f>IF(ISBLANK('In Process Calc.'!BM83),"",'In Process Calc.'!BM83)</f>
        <v/>
      </c>
      <c r="DX90" s="246" t="str">
        <f>IF(ISBLANK('In Process Calc.'!BN83),"",'In Process Calc.'!BN83)</f>
        <v/>
      </c>
      <c r="DY90" s="246" t="str">
        <f>IF(ISBLANK('In Process Calc.'!BO83),"",'In Process Calc.'!BO83)</f>
        <v/>
      </c>
      <c r="DZ90" s="246" t="str">
        <f>IF(ISBLANK('In Process Calc.'!BP83),"",'In Process Calc.'!BP83)</f>
        <v/>
      </c>
      <c r="EA90" s="246" t="str">
        <f>IF(ISBLANK('In Process Calc.'!BQ83),"",'In Process Calc.'!BQ83)</f>
        <v/>
      </c>
      <c r="EB90" s="246" t="str">
        <f>IF(ISBLANK('In Process Calc.'!BR83),"",'In Process Calc.'!BR83)</f>
        <v/>
      </c>
      <c r="EC90" s="246" t="str">
        <f>IF(ISBLANK('In Process Calc.'!BS83),"",'In Process Calc.'!BS83)</f>
        <v/>
      </c>
      <c r="ED90" s="246" t="str">
        <f>IF(ISBLANK('In Process Calc.'!BT83),"",'In Process Calc.'!BT83)</f>
        <v/>
      </c>
      <c r="EE90" s="246" t="str">
        <f>IF(ISBLANK('In Process Calc.'!BU83),"",'In Process Calc.'!BU83)</f>
        <v/>
      </c>
      <c r="EF90" s="246" t="str">
        <f>IF(ISBLANK('In Process Calc.'!BV83),"",'In Process Calc.'!BV83)</f>
        <v/>
      </c>
      <c r="EG90" s="246" t="str">
        <f>IF(ISBLANK('In Process Calc.'!BW83),"",'In Process Calc.'!BW83)</f>
        <v/>
      </c>
      <c r="EH90" s="246" t="str">
        <f>IF(ISBLANK('In Process Calc.'!BX83),"",'In Process Calc.'!BX83)</f>
        <v/>
      </c>
      <c r="EI90" s="246" t="str">
        <f>IF(ISBLANK('In Process Calc.'!BY83),"",'In Process Calc.'!BY83)</f>
        <v/>
      </c>
      <c r="EJ90" s="246" t="str">
        <f>IF(ISBLANK('In Process Calc.'!BZ83),"",'In Process Calc.'!BZ83)</f>
        <v/>
      </c>
      <c r="EK90" s="246" t="str">
        <f>IF(ISBLANK('Post Process Calc.'!A90),"",'Post Process Calc.'!A90)</f>
        <v/>
      </c>
      <c r="EL90" s="246" t="str">
        <f>IF(ISBLANK('Post Process Calc.'!B90),"",'Post Process Calc.'!B90)</f>
        <v/>
      </c>
      <c r="EM90" s="246" t="str">
        <f>IF(ISBLANK('Post Process Calc.'!C90),"",'Post Process Calc.'!C90)</f>
        <v/>
      </c>
      <c r="EN90" s="246" t="str">
        <f>IF(ISBLANK('Post Process Calc.'!D90),"",'Post Process Calc.'!D90)</f>
        <v/>
      </c>
      <c r="EO90" s="246" t="str">
        <f>IF(ISBLANK('Post Process Calc.'!E90),"",'Post Process Calc.'!E90)</f>
        <v/>
      </c>
      <c r="EP90" s="246" t="str">
        <f>IF(ISBLANK('Post Process Calc.'!F90),"",'Post Process Calc.'!F90)</f>
        <v/>
      </c>
      <c r="EQ90" s="246" t="str">
        <f>IF(ISBLANK('Post Process Calc.'!G90),"",'Post Process Calc.'!G90)</f>
        <v/>
      </c>
      <c r="ER90" s="246" t="str">
        <f>IF(ISBLANK('Post Process Calc.'!H90),"",'Post Process Calc.'!H90)</f>
        <v/>
      </c>
      <c r="ES90" s="246" t="str">
        <f>IF(ISBLANK('Post Process Calc.'!I90),"",'Post Process Calc.'!I90)</f>
        <v/>
      </c>
      <c r="ET90" s="246" t="str">
        <f>IF(ISBLANK('Post Process Calc.'!J90),"",'Post Process Calc.'!J90)</f>
        <v/>
      </c>
      <c r="EU90" s="246" t="str">
        <f>IF(ISBLANK('Post Process Calc.'!K90),"",'Post Process Calc.'!K90)</f>
        <v/>
      </c>
      <c r="EV90" s="246" t="str">
        <f>IF(ISBLANK('Post Process Calc.'!L90),"",'Post Process Calc.'!L90)</f>
        <v/>
      </c>
      <c r="EW90" s="246" t="str">
        <f>IF(ISBLANK('Post Process Calc.'!M90),"",'Post Process Calc.'!M90)</f>
        <v/>
      </c>
      <c r="EX90" s="246" t="str">
        <f>IF(ISBLANK('Post Process Calc.'!N90),"",'Post Process Calc.'!N90)</f>
        <v/>
      </c>
      <c r="EY90" s="246" t="str">
        <f>IF(ISBLANK('Post Process Calc.'!O90),"",'Post Process Calc.'!O90)</f>
        <v/>
      </c>
      <c r="EZ90" s="246" t="str">
        <f>IF(ISBLANK('Post Process Calc.'!P90),"",'Post Process Calc.'!P90)</f>
        <v/>
      </c>
      <c r="FA90" s="246" t="str">
        <f>IF(ISBLANK('Post Process Calc.'!Q90),"",'Post Process Calc.'!Q90)</f>
        <v/>
      </c>
      <c r="FB90" s="246" t="str">
        <f>IF(ISBLANK('Post Process Calc.'!R90),"",'Post Process Calc.'!R90)</f>
        <v/>
      </c>
      <c r="FC90" s="246" t="str">
        <f>IF(ISBLANK('Post Process Calc.'!S90),"",'Post Process Calc.'!S90)</f>
        <v/>
      </c>
      <c r="FD90" s="246" t="str">
        <f>IF(ISBLANK('Post Process Calc.'!T90),"",'Post Process Calc.'!T90)</f>
        <v/>
      </c>
      <c r="FE90" s="246" t="str">
        <f>IF(ISBLANK('Post Process Calc.'!U90),"",'Post Process Calc.'!U90)</f>
        <v/>
      </c>
      <c r="FF90" s="246" t="str">
        <f>IF(ISBLANK('Post Process Calc.'!V90),"",'Post Process Calc.'!V90)</f>
        <v/>
      </c>
      <c r="FG90" s="246" t="str">
        <f>IF(ISBLANK('Post Process Calc.'!W90),"",'Post Process Calc.'!W90)</f>
        <v/>
      </c>
      <c r="FH90" s="246" t="str">
        <f>IF(ISBLANK('Post Process Calc.'!X90),"",'Post Process Calc.'!X90)</f>
        <v/>
      </c>
      <c r="FI90" s="246" t="str">
        <f>IF(ISBLANK('Post Process Calc.'!Y90),"",'Post Process Calc.'!Y90)</f>
        <v/>
      </c>
      <c r="FJ90" s="246" t="str">
        <f>IF(ISBLANK('Post Process Calc.'!Z90),"",'Post Process Calc.'!Z90)</f>
        <v/>
      </c>
      <c r="FK90" s="246" t="str">
        <f>IF(ISBLANK('Post Process Calc.'!AA90),"",'Post Process Calc.'!AA90)</f>
        <v/>
      </c>
      <c r="FL90" s="246" t="str">
        <f>IF(ISBLANK('Post Process Calc.'!AB90),"",'Post Process Calc.'!AB90)</f>
        <v/>
      </c>
      <c r="FM90" s="246" t="str">
        <f>IF(ISBLANK('Post Process Calc.'!AC90),"",'Post Process Calc.'!AC90)</f>
        <v/>
      </c>
      <c r="FN90" s="246" t="str">
        <f>IF(ISBLANK('Post Process Calc.'!AD90),"",'Post Process Calc.'!AD90)</f>
        <v/>
      </c>
      <c r="FO90" s="246" t="str">
        <f>IF(ISBLANK('Post Process Calc.'!AE90),"",'Post Process Calc.'!AE90)</f>
        <v/>
      </c>
      <c r="FP90" s="246" t="str">
        <f>IF(ISBLANK('Post Process Calc.'!AF90),"",'Post Process Calc.'!AF90)</f>
        <v/>
      </c>
      <c r="FQ90" s="246" t="str">
        <f>IF(ISBLANK('Post Process Calc.'!AG90),"",'Post Process Calc.'!AG90)</f>
        <v/>
      </c>
      <c r="FR90" s="246" t="str">
        <f>IF(ISBLANK('Post Process Calc.'!AH90),"",'Post Process Calc.'!AH90)</f>
        <v/>
      </c>
      <c r="FS90" s="246" t="str">
        <f>IF(ISBLANK('Post Process Calc.'!AI90),"",'Post Process Calc.'!AI90)</f>
        <v/>
      </c>
    </row>
    <row r="91" spans="1:175" x14ac:dyDescent="0.15">
      <c r="A91" s="241" t="str">
        <f>IF('Measured Data'!B84&lt;&gt;0,'Measured Data'!$B$1,"")</f>
        <v/>
      </c>
      <c r="B91" s="241" t="str">
        <f>IF(ISBLANK('Measured Data'!A84),"",'Measured Data'!A84)</f>
        <v/>
      </c>
      <c r="C91" s="248" t="str">
        <f>IF(ISBLANK('Measured Data'!B84),"",'Measured Data'!B84)</f>
        <v/>
      </c>
      <c r="D91" s="249" t="str">
        <f>IF(ISBLANK('Measured Data'!C84),"",'Measured Data'!C84)</f>
        <v/>
      </c>
      <c r="E91" s="241" t="str">
        <f>IF(ISBLANK('Measured Data'!D84),"",'Measured Data'!D84)</f>
        <v/>
      </c>
      <c r="F91" s="241" t="str">
        <f>IF(ISBLANK('Measured Data'!E84),"",'Measured Data'!E84)</f>
        <v/>
      </c>
      <c r="G91" s="241" t="str">
        <f>IF(ISBLANK('Measured Data'!G84),"",'Measured Data'!G84)</f>
        <v/>
      </c>
      <c r="H91" s="241" t="str">
        <f>IF(ISBLANK('Measured Data'!H84),"",'Measured Data'!H84)</f>
        <v/>
      </c>
      <c r="I91" s="241" t="str">
        <f>IF(ISBLANK('Measured Data'!I84),"",'Measured Data'!I84)</f>
        <v/>
      </c>
      <c r="J91" s="241" t="str">
        <f>IF(ISBLANK('Measured Data'!J84),"",'Measured Data'!J84)</f>
        <v/>
      </c>
      <c r="K91" s="241" t="str">
        <f>IF(ISBLANK('Measured Data'!K84),"",'Measured Data'!K84)</f>
        <v/>
      </c>
      <c r="L91" s="241" t="str">
        <f>IF(ISBLANK('Measured Data'!L84),"",'Measured Data'!L84)</f>
        <v/>
      </c>
      <c r="M91" s="241" t="str">
        <f>IF(ISBLANK('Measured Data'!M84),"",'Measured Data'!M84)</f>
        <v/>
      </c>
      <c r="N91" s="241" t="str">
        <f>IF(ISBLANK('Measured Data'!N84),"",'Measured Data'!N84)</f>
        <v/>
      </c>
      <c r="O91" s="241" t="str">
        <f>IF(ISBLANK('Measured Data'!O84),"",'Measured Data'!O84)</f>
        <v/>
      </c>
      <c r="P91" s="241" t="str">
        <f>IF(ISBLANK('Measured Data'!P84),"",'Measured Data'!P84)</f>
        <v/>
      </c>
      <c r="Q91" s="241" t="str">
        <f>IF(ISBLANK('Measured Data'!Q84),"",'Measured Data'!Q84)</f>
        <v/>
      </c>
      <c r="R91" s="241" t="str">
        <f>IF(ISBLANK('Measured Data'!R84),"",'Measured Data'!R84)</f>
        <v/>
      </c>
      <c r="S91" s="241" t="str">
        <f>IF(ISBLANK('Measured Data'!S84),"",'Measured Data'!S84)</f>
        <v/>
      </c>
      <c r="T91" s="241" t="str">
        <f>IF(ISBLANK('Measured Data'!T84),"",'Measured Data'!T84)</f>
        <v/>
      </c>
      <c r="U91" s="241" t="str">
        <f>IF(ISBLANK('Measured Data'!U84),"",'Measured Data'!U84)</f>
        <v/>
      </c>
      <c r="V91" s="241" t="str">
        <f>IF(ISBLANK('Measured Data'!V84),"",'Measured Data'!V84)</f>
        <v/>
      </c>
      <c r="W91" s="241" t="str">
        <f>IF(ISBLANK('Measured Data'!W84),"",'Measured Data'!W84)</f>
        <v/>
      </c>
      <c r="X91" s="241" t="str">
        <f>IF(ISBLANK('Measured Data'!X84),"",'Measured Data'!X84)</f>
        <v/>
      </c>
      <c r="Y91" s="241" t="str">
        <f>IF(ISBLANK('Measured Data'!Y84),"",'Measured Data'!Y84)</f>
        <v/>
      </c>
      <c r="Z91" s="241" t="str">
        <f>IF(ISBLANK('Measured Data'!Z84),"",'Measured Data'!Z84)</f>
        <v/>
      </c>
      <c r="AA91" s="241" t="str">
        <f>IF(ISBLANK('Measured Data'!AA84),"",'Measured Data'!AA84)</f>
        <v/>
      </c>
      <c r="AB91" s="241" t="str">
        <f>IF(ISBLANK('Measured Data'!AB84),"",'Measured Data'!AB84)</f>
        <v/>
      </c>
      <c r="AC91" s="241" t="str">
        <f>IF(ISBLANK('Measured Data'!AC84),"",'Measured Data'!AC84)</f>
        <v/>
      </c>
      <c r="AD91" s="241" t="str">
        <f>IF(ISBLANK('Measured Data'!AD84),"",'Measured Data'!AD84)</f>
        <v/>
      </c>
      <c r="AE91" s="241" t="str">
        <f>IF(ISBLANK('Measured Data'!AE84),"",'Measured Data'!AE84)</f>
        <v/>
      </c>
      <c r="AF91" s="241" t="str">
        <f>IF(ISBLANK('Measured Data'!AF84),"",'Measured Data'!AF84)</f>
        <v/>
      </c>
      <c r="AG91" s="241" t="str">
        <f>IF(ISBLANK('Measured Data'!AG84),"",'Measured Data'!AG84)</f>
        <v/>
      </c>
      <c r="AH91" s="241" t="str">
        <f>IF(ISBLANK('Measured Data'!AH84),"",'Measured Data'!AH84)</f>
        <v/>
      </c>
      <c r="AI91" s="241" t="str">
        <f>IF(ISBLANK('Measured Data'!AI84),"",'Measured Data'!AI84)</f>
        <v/>
      </c>
      <c r="AJ91" s="241" t="str">
        <f>IF(ISBLANK('Measured Data'!AJ84),"",'Measured Data'!AJ84)</f>
        <v/>
      </c>
      <c r="AK91" s="241" t="str">
        <f>IF(ISBLANK('Measured Data'!AK84),"",'Measured Data'!AK84)</f>
        <v/>
      </c>
      <c r="AL91" s="241" t="str">
        <f>IF(ISBLANK('Measured Data'!AL84),"",'Measured Data'!AL84)</f>
        <v/>
      </c>
      <c r="AM91" s="241" t="str">
        <f>IF(ISBLANK('Measured Data'!AM84),"",'Measured Data'!AM84)</f>
        <v/>
      </c>
      <c r="AN91" s="241" t="str">
        <f>IF(ISBLANK('Measured Data'!AN84),"",'Measured Data'!AN84)</f>
        <v/>
      </c>
      <c r="AO91" s="241" t="str">
        <f>IF(ISBLANK('Measured Data'!AO84),"",'Measured Data'!AO84)</f>
        <v/>
      </c>
      <c r="AP91" s="241" t="str">
        <f>IF(ISBLANK('Measured Data'!AP84),"",'Measured Data'!AP84)</f>
        <v/>
      </c>
      <c r="AQ91" s="241" t="str">
        <f>IF(ISBLANK('Measured Data'!AQ84),"",'Measured Data'!AQ84)</f>
        <v/>
      </c>
      <c r="AR91" s="241" t="str">
        <f>IF(ISBLANK('Measured Data'!AR84),"",'Measured Data'!AR84)</f>
        <v/>
      </c>
      <c r="AS91" s="241" t="str">
        <f>IF(ISBLANK('Measured Data'!AS84),"",'Measured Data'!AS84)</f>
        <v/>
      </c>
      <c r="AT91" s="241" t="str">
        <f>IF(ISBLANK('Measured Data'!AT84),"",'Measured Data'!AT84)</f>
        <v/>
      </c>
      <c r="AU91" s="241" t="str">
        <f>IF(ISBLANK('Measured Data'!AU84),"",'Measured Data'!AU84)</f>
        <v/>
      </c>
      <c r="AV91" s="241" t="str">
        <f>IF(ISBLANK('Measured Data'!AV84),"",'Measured Data'!AV84)</f>
        <v/>
      </c>
      <c r="AW91" s="241" t="str">
        <f>IF(ISBLANK('Measured Data'!AW84),"",'Measured Data'!AW84)</f>
        <v/>
      </c>
      <c r="AX91" s="241" t="str">
        <f>IF(ISBLANK('Measured Data'!AX84),"",'Measured Data'!AX84)</f>
        <v/>
      </c>
      <c r="AY91" s="241" t="str">
        <f>IF(ISBLANK('Measured Data'!AY84),"",'Measured Data'!AY84)</f>
        <v/>
      </c>
      <c r="AZ91" s="241" t="str">
        <f>IF(ISBLANK('Measured Data'!AZ84),"",'Measured Data'!AZ84)</f>
        <v/>
      </c>
      <c r="BA91" s="241" t="str">
        <f>IF(ISBLANK('Measured Data'!BA84),"",'Measured Data'!BA84)</f>
        <v/>
      </c>
      <c r="BB91" s="241" t="str">
        <f>IF(ISBLANK('Measured Data'!BB84),"",'Measured Data'!BB84)</f>
        <v/>
      </c>
      <c r="BC91" s="241" t="str">
        <f>IF(ISBLANK('Measured Data'!BC84),"",'Measured Data'!BC84)</f>
        <v/>
      </c>
      <c r="BD91" s="241" t="str">
        <f>IF(ISBLANK('Measured Data'!BD84),"",'Measured Data'!BD84)</f>
        <v/>
      </c>
      <c r="BE91" s="241" t="str">
        <f>IF(ISBLANK('Measured Data'!BE84),"",'Measured Data'!BE84)</f>
        <v/>
      </c>
      <c r="BF91" s="241" t="str">
        <f>IF(ISBLANK('Measured Data'!BF84),"",'Measured Data'!BF84)</f>
        <v/>
      </c>
      <c r="BG91" s="241" t="str">
        <f>IF(ISBLANK('Measured Data'!BG84),"",'Measured Data'!BG84)</f>
        <v/>
      </c>
      <c r="BH91" s="241" t="str">
        <f>IF(ISBLANK('Measured Data'!BH84),"",'Measured Data'!BH84)</f>
        <v/>
      </c>
      <c r="BI91" s="241" t="str">
        <f>IF(ISBLANK('Measured Data'!BI84),"",'Measured Data'!BI84)</f>
        <v/>
      </c>
      <c r="BJ91" s="241" t="str">
        <f>IF(ISBLANK('Measured Data'!BJ84),"",'Measured Data'!BJ84)</f>
        <v/>
      </c>
      <c r="BK91" s="241" t="str">
        <f>IF(ISBLANK('Measured Data'!BK84),"",'Measured Data'!BK84)</f>
        <v/>
      </c>
      <c r="BL91" s="241" t="str">
        <f>IF(ISBLANK('Measured Data'!BL84),"",'Measured Data'!BL84)</f>
        <v/>
      </c>
      <c r="BM91" s="241" t="str">
        <f>IF(ISBLANK('Measured Data'!BM84),"",'Measured Data'!BM84)</f>
        <v/>
      </c>
      <c r="BN91" s="241" t="str">
        <f>IF(ISBLANK('In Process Calc.'!B84),"",ROUND('In Process Calc.'!B84,2))</f>
        <v/>
      </c>
      <c r="BO91" s="241" t="str">
        <f>IF(ISBLANK('In Process Calc.'!C84),"",ROUND('In Process Calc.'!C84,2))</f>
        <v/>
      </c>
      <c r="BP91" s="241" t="str">
        <f>IF(ISBLANK('In Process Calc.'!D84),"",'In Process Calc.'!D84)</f>
        <v/>
      </c>
      <c r="BQ91" s="241" t="str">
        <f>IF(ISBLANK('In Process Calc.'!E84),"",'In Process Calc.'!E84)</f>
        <v/>
      </c>
      <c r="BR91" s="241" t="str">
        <f>IF(ISBLANK('In Process Calc.'!G84),"",'In Process Calc.'!G84)</f>
        <v/>
      </c>
      <c r="BS91" s="241" t="str">
        <f>IF(ISBLANK('In Process Calc.'!I84),"",'In Process Calc.'!I84)</f>
        <v/>
      </c>
      <c r="BT91" s="241" t="str">
        <f>IF(ISBLANK('In Process Calc.'!J84),"",'In Process Calc.'!J84)</f>
        <v/>
      </c>
      <c r="BU91" s="241" t="str">
        <f>IF(ISBLANK('In Process Calc.'!K84),"",'In Process Calc.'!K84)</f>
        <v/>
      </c>
      <c r="BV91" s="246" t="str">
        <f>IF(ISBLANK('In Process Calc.'!L84),"",'In Process Calc.'!L84)</f>
        <v/>
      </c>
      <c r="BW91" s="246" t="str">
        <f>IF(ISBLANK('In Process Calc.'!M84),"",'In Process Calc.'!M84)</f>
        <v/>
      </c>
      <c r="BX91" s="246" t="str">
        <f>IF(ISBLANK('In Process Calc.'!N84),"",'In Process Calc.'!N84)</f>
        <v/>
      </c>
      <c r="BY91" s="246" t="str">
        <f>IF(ISBLANK('In Process Calc.'!O84),"",'In Process Calc.'!O84)</f>
        <v/>
      </c>
      <c r="BZ91" s="246" t="str">
        <f>IF(ISBLANK('In Process Calc.'!P84),"",'In Process Calc.'!P84)</f>
        <v/>
      </c>
      <c r="CA91" s="246" t="str">
        <f>IF(ISBLANK('In Process Calc.'!Q84),"",'In Process Calc.'!Q84)</f>
        <v/>
      </c>
      <c r="CB91" s="246" t="str">
        <f>IF(ISBLANK('In Process Calc.'!R84),"",'In Process Calc.'!R84)</f>
        <v/>
      </c>
      <c r="CC91" s="246" t="str">
        <f>IF(ISBLANK('In Process Calc.'!S84),"",'In Process Calc.'!S84)</f>
        <v/>
      </c>
      <c r="CD91" s="246" t="str">
        <f>IF(ISBLANK('In Process Calc.'!T84),"",'In Process Calc.'!T84)</f>
        <v/>
      </c>
      <c r="CE91" s="246" t="str">
        <f>IF(ISBLANK('In Process Calc.'!U84),"",'In Process Calc.'!U84)</f>
        <v/>
      </c>
      <c r="CF91" s="246" t="str">
        <f>IF(ISBLANK('In Process Calc.'!V84),"",'In Process Calc.'!V84)</f>
        <v/>
      </c>
      <c r="CG91" s="246" t="str">
        <f>IF(ISBLANK('In Process Calc.'!W84),"",'In Process Calc.'!W84)</f>
        <v/>
      </c>
      <c r="CH91" s="246" t="str">
        <f>IF(ISBLANK('In Process Calc.'!X84),"",'In Process Calc.'!X84)</f>
        <v/>
      </c>
      <c r="CI91" s="246" t="str">
        <f>IF(ISBLANK('In Process Calc.'!Y84),"",'In Process Calc.'!Y84)</f>
        <v/>
      </c>
      <c r="CJ91" s="246" t="str">
        <f>IF(ISBLANK('In Process Calc.'!Z84),"",'In Process Calc.'!Z84)</f>
        <v/>
      </c>
      <c r="CK91" s="246" t="str">
        <f>IF(ISBLANK('In Process Calc.'!AA84),"",'In Process Calc.'!AA84)</f>
        <v/>
      </c>
      <c r="CL91" s="246" t="str">
        <f>IF(ISBLANK('In Process Calc.'!AB84),"",'In Process Calc.'!AB84)</f>
        <v/>
      </c>
      <c r="CM91" s="246" t="str">
        <f>IF(ISBLANK('In Process Calc.'!AC84),"",'In Process Calc.'!AC84)</f>
        <v/>
      </c>
      <c r="CN91" s="246" t="str">
        <f>IF(ISBLANK('In Process Calc.'!AD84),"",'In Process Calc.'!AD84)</f>
        <v/>
      </c>
      <c r="CO91" s="246" t="str">
        <f>IF(ISBLANK('In Process Calc.'!AE84),"",'In Process Calc.'!AE84)</f>
        <v/>
      </c>
      <c r="CP91" s="246" t="str">
        <f>IF(ISBLANK('In Process Calc.'!AF84),"",'In Process Calc.'!AF84)</f>
        <v/>
      </c>
      <c r="CQ91" s="246" t="str">
        <f>IF(ISBLANK('In Process Calc.'!AG84),"",'In Process Calc.'!AG84)</f>
        <v/>
      </c>
      <c r="CR91" s="246" t="str">
        <f>IF(ISBLANK('In Process Calc.'!AH84),"",'In Process Calc.'!AH84)</f>
        <v/>
      </c>
      <c r="CS91" s="246" t="str">
        <f>IF(ISBLANK('In Process Calc.'!AI84),"",'In Process Calc.'!AI84)</f>
        <v/>
      </c>
      <c r="CT91" s="246" t="str">
        <f>IF(ISBLANK('In Process Calc.'!AJ84),"",'In Process Calc.'!AJ84)</f>
        <v/>
      </c>
      <c r="CU91" s="246" t="str">
        <f>IF(ISBLANK('In Process Calc.'!AK84),"",'In Process Calc.'!AK84)</f>
        <v/>
      </c>
      <c r="CV91" s="246" t="str">
        <f>IF(ISBLANK('In Process Calc.'!AL84),"",'In Process Calc.'!AL84)</f>
        <v/>
      </c>
      <c r="CW91" s="246" t="str">
        <f>IF(ISBLANK('In Process Calc.'!AM84),"",'In Process Calc.'!AM84)</f>
        <v/>
      </c>
      <c r="CX91" s="246" t="str">
        <f>IF(ISBLANK('In Process Calc.'!AN84),"",'In Process Calc.'!AN84)</f>
        <v/>
      </c>
      <c r="CY91" s="246" t="str">
        <f>IF(ISBLANK('In Process Calc.'!AO84),"",'In Process Calc.'!AO84)</f>
        <v/>
      </c>
      <c r="CZ91" s="246" t="str">
        <f>IF(ISBLANK('In Process Calc.'!AP84),"",'In Process Calc.'!AP84)</f>
        <v/>
      </c>
      <c r="DA91" s="246" t="str">
        <f>IF(ISBLANK('In Process Calc.'!AQ84),"",'In Process Calc.'!AQ84)</f>
        <v/>
      </c>
      <c r="DB91" s="246" t="str">
        <f>IF(ISBLANK('In Process Calc.'!AR84),"",'In Process Calc.'!AR84)</f>
        <v/>
      </c>
      <c r="DC91" s="246" t="str">
        <f>IF(ISBLANK('In Process Calc.'!AS84),"",'In Process Calc.'!AS84)</f>
        <v/>
      </c>
      <c r="DD91" s="246" t="str">
        <f>IF(ISBLANK('In Process Calc.'!AT84),"",'In Process Calc.'!AT84)</f>
        <v/>
      </c>
      <c r="DE91" s="246" t="str">
        <f>IF(ISBLANK('In Process Calc.'!AU84),"",'In Process Calc.'!AU84)</f>
        <v/>
      </c>
      <c r="DF91" s="246" t="str">
        <f>IF(ISBLANK('In Process Calc.'!AV84),"",'In Process Calc.'!AV84)</f>
        <v/>
      </c>
      <c r="DG91" s="246" t="str">
        <f>IF(ISBLANK('In Process Calc.'!AW84),"",'In Process Calc.'!AW84)</f>
        <v/>
      </c>
      <c r="DH91" s="246" t="str">
        <f>IF(ISBLANK('In Process Calc.'!AX84),"",'In Process Calc.'!AX84)</f>
        <v/>
      </c>
      <c r="DI91" s="246" t="str">
        <f>IF(ISBLANK('In Process Calc.'!AY84),"",'In Process Calc.'!AY84)</f>
        <v/>
      </c>
      <c r="DJ91" s="246" t="str">
        <f>IF(ISBLANK('In Process Calc.'!AZ84),"",'In Process Calc.'!AZ84)</f>
        <v/>
      </c>
      <c r="DK91" s="246" t="str">
        <f>IF(ISBLANK('In Process Calc.'!BA84),"",'In Process Calc.'!BA84)</f>
        <v/>
      </c>
      <c r="DL91" s="246" t="str">
        <f>IF(ISBLANK('In Process Calc.'!BB84),"",'In Process Calc.'!BB84)</f>
        <v/>
      </c>
      <c r="DM91" s="246" t="str">
        <f>IF(ISBLANK('In Process Calc.'!BC84),"",'In Process Calc.'!BC84)</f>
        <v/>
      </c>
      <c r="DN91" s="246" t="str">
        <f>IF(ISBLANK('In Process Calc.'!BD84),"",'In Process Calc.'!BD84)</f>
        <v/>
      </c>
      <c r="DO91" s="246" t="str">
        <f>IF(ISBLANK('In Process Calc.'!BE84),"",'In Process Calc.'!BE84)</f>
        <v/>
      </c>
      <c r="DP91" s="246" t="str">
        <f>IF(ISBLANK('In Process Calc.'!BF84),"",'In Process Calc.'!BF84)</f>
        <v/>
      </c>
      <c r="DQ91" s="246" t="str">
        <f>IF(ISBLANK('In Process Calc.'!BG84),"",'In Process Calc.'!BG84)</f>
        <v/>
      </c>
      <c r="DR91" s="246" t="str">
        <f>IF(ISBLANK('In Process Calc.'!BH84),"",'In Process Calc.'!BH84)</f>
        <v/>
      </c>
      <c r="DS91" s="246" t="str">
        <f>IF(ISBLANK('In Process Calc.'!BI84),"",'In Process Calc.'!BI84)</f>
        <v/>
      </c>
      <c r="DT91" s="246" t="str">
        <f>IF(ISBLANK('In Process Calc.'!BJ84),"",'In Process Calc.'!BJ84)</f>
        <v/>
      </c>
      <c r="DU91" s="246" t="str">
        <f>IF(ISBLANK('In Process Calc.'!BK84),"",'In Process Calc.'!BK84)</f>
        <v/>
      </c>
      <c r="DV91" s="246" t="str">
        <f>IF(ISBLANK('In Process Calc.'!BL84),"",'In Process Calc.'!BL84)</f>
        <v/>
      </c>
      <c r="DW91" s="246" t="str">
        <f>IF(ISBLANK('In Process Calc.'!BM84),"",'In Process Calc.'!BM84)</f>
        <v/>
      </c>
      <c r="DX91" s="246" t="str">
        <f>IF(ISBLANK('In Process Calc.'!BN84),"",'In Process Calc.'!BN84)</f>
        <v/>
      </c>
      <c r="DY91" s="246" t="str">
        <f>IF(ISBLANK('In Process Calc.'!BO84),"",'In Process Calc.'!BO84)</f>
        <v/>
      </c>
      <c r="DZ91" s="246" t="str">
        <f>IF(ISBLANK('In Process Calc.'!BP84),"",'In Process Calc.'!BP84)</f>
        <v/>
      </c>
      <c r="EA91" s="246" t="str">
        <f>IF(ISBLANK('In Process Calc.'!BQ84),"",'In Process Calc.'!BQ84)</f>
        <v/>
      </c>
      <c r="EB91" s="246" t="str">
        <f>IF(ISBLANK('In Process Calc.'!BR84),"",'In Process Calc.'!BR84)</f>
        <v/>
      </c>
      <c r="EC91" s="246" t="str">
        <f>IF(ISBLANK('In Process Calc.'!BS84),"",'In Process Calc.'!BS84)</f>
        <v/>
      </c>
      <c r="ED91" s="246" t="str">
        <f>IF(ISBLANK('In Process Calc.'!BT84),"",'In Process Calc.'!BT84)</f>
        <v/>
      </c>
      <c r="EE91" s="246" t="str">
        <f>IF(ISBLANK('In Process Calc.'!BU84),"",'In Process Calc.'!BU84)</f>
        <v/>
      </c>
      <c r="EF91" s="246" t="str">
        <f>IF(ISBLANK('In Process Calc.'!BV84),"",'In Process Calc.'!BV84)</f>
        <v/>
      </c>
      <c r="EG91" s="246" t="str">
        <f>IF(ISBLANK('In Process Calc.'!BW84),"",'In Process Calc.'!BW84)</f>
        <v/>
      </c>
      <c r="EH91" s="246" t="str">
        <f>IF(ISBLANK('In Process Calc.'!BX84),"",'In Process Calc.'!BX84)</f>
        <v/>
      </c>
      <c r="EI91" s="246" t="str">
        <f>IF(ISBLANK('In Process Calc.'!BY84),"",'In Process Calc.'!BY84)</f>
        <v/>
      </c>
      <c r="EJ91" s="246" t="str">
        <f>IF(ISBLANK('In Process Calc.'!BZ84),"",'In Process Calc.'!BZ84)</f>
        <v/>
      </c>
      <c r="EK91" s="246" t="str">
        <f>IF(ISBLANK('Post Process Calc.'!A91),"",'Post Process Calc.'!A91)</f>
        <v/>
      </c>
      <c r="EL91" s="246" t="str">
        <f>IF(ISBLANK('Post Process Calc.'!B91),"",'Post Process Calc.'!B91)</f>
        <v/>
      </c>
      <c r="EM91" s="246" t="str">
        <f>IF(ISBLANK('Post Process Calc.'!C91),"",'Post Process Calc.'!C91)</f>
        <v/>
      </c>
      <c r="EN91" s="246" t="str">
        <f>IF(ISBLANK('Post Process Calc.'!D91),"",'Post Process Calc.'!D91)</f>
        <v/>
      </c>
      <c r="EO91" s="246" t="str">
        <f>IF(ISBLANK('Post Process Calc.'!E91),"",'Post Process Calc.'!E91)</f>
        <v/>
      </c>
      <c r="EP91" s="246" t="str">
        <f>IF(ISBLANK('Post Process Calc.'!F91),"",'Post Process Calc.'!F91)</f>
        <v/>
      </c>
      <c r="EQ91" s="246" t="str">
        <f>IF(ISBLANK('Post Process Calc.'!G91),"",'Post Process Calc.'!G91)</f>
        <v/>
      </c>
      <c r="ER91" s="246" t="str">
        <f>IF(ISBLANK('Post Process Calc.'!H91),"",'Post Process Calc.'!H91)</f>
        <v/>
      </c>
      <c r="ES91" s="246" t="str">
        <f>IF(ISBLANK('Post Process Calc.'!I91),"",'Post Process Calc.'!I91)</f>
        <v/>
      </c>
      <c r="ET91" s="246" t="str">
        <f>IF(ISBLANK('Post Process Calc.'!J91),"",'Post Process Calc.'!J91)</f>
        <v/>
      </c>
      <c r="EU91" s="246" t="str">
        <f>IF(ISBLANK('Post Process Calc.'!K91),"",'Post Process Calc.'!K91)</f>
        <v/>
      </c>
      <c r="EV91" s="246" t="str">
        <f>IF(ISBLANK('Post Process Calc.'!L91),"",'Post Process Calc.'!L91)</f>
        <v/>
      </c>
      <c r="EW91" s="246" t="str">
        <f>IF(ISBLANK('Post Process Calc.'!M91),"",'Post Process Calc.'!M91)</f>
        <v/>
      </c>
      <c r="EX91" s="246" t="str">
        <f>IF(ISBLANK('Post Process Calc.'!N91),"",'Post Process Calc.'!N91)</f>
        <v/>
      </c>
      <c r="EY91" s="246" t="str">
        <f>IF(ISBLANK('Post Process Calc.'!O91),"",'Post Process Calc.'!O91)</f>
        <v/>
      </c>
      <c r="EZ91" s="246" t="str">
        <f>IF(ISBLANK('Post Process Calc.'!P91),"",'Post Process Calc.'!P91)</f>
        <v/>
      </c>
      <c r="FA91" s="246" t="str">
        <f>IF(ISBLANK('Post Process Calc.'!Q91),"",'Post Process Calc.'!Q91)</f>
        <v/>
      </c>
      <c r="FB91" s="246" t="str">
        <f>IF(ISBLANK('Post Process Calc.'!R91),"",'Post Process Calc.'!R91)</f>
        <v/>
      </c>
      <c r="FC91" s="246" t="str">
        <f>IF(ISBLANK('Post Process Calc.'!S91),"",'Post Process Calc.'!S91)</f>
        <v/>
      </c>
      <c r="FD91" s="246" t="str">
        <f>IF(ISBLANK('Post Process Calc.'!T91),"",'Post Process Calc.'!T91)</f>
        <v/>
      </c>
      <c r="FE91" s="246" t="str">
        <f>IF(ISBLANK('Post Process Calc.'!U91),"",'Post Process Calc.'!U91)</f>
        <v/>
      </c>
      <c r="FF91" s="246" t="str">
        <f>IF(ISBLANK('Post Process Calc.'!V91),"",'Post Process Calc.'!V91)</f>
        <v/>
      </c>
      <c r="FG91" s="246" t="str">
        <f>IF(ISBLANK('Post Process Calc.'!W91),"",'Post Process Calc.'!W91)</f>
        <v/>
      </c>
      <c r="FH91" s="246" t="str">
        <f>IF(ISBLANK('Post Process Calc.'!X91),"",'Post Process Calc.'!X91)</f>
        <v/>
      </c>
      <c r="FI91" s="246" t="str">
        <f>IF(ISBLANK('Post Process Calc.'!Y91),"",'Post Process Calc.'!Y91)</f>
        <v/>
      </c>
      <c r="FJ91" s="246" t="str">
        <f>IF(ISBLANK('Post Process Calc.'!Z91),"",'Post Process Calc.'!Z91)</f>
        <v/>
      </c>
      <c r="FK91" s="246" t="str">
        <f>IF(ISBLANK('Post Process Calc.'!AA91),"",'Post Process Calc.'!AA91)</f>
        <v/>
      </c>
      <c r="FL91" s="246" t="str">
        <f>IF(ISBLANK('Post Process Calc.'!AB91),"",'Post Process Calc.'!AB91)</f>
        <v/>
      </c>
      <c r="FM91" s="246" t="str">
        <f>IF(ISBLANK('Post Process Calc.'!AC91),"",'Post Process Calc.'!AC91)</f>
        <v/>
      </c>
      <c r="FN91" s="246" t="str">
        <f>IF(ISBLANK('Post Process Calc.'!AD91),"",'Post Process Calc.'!AD91)</f>
        <v/>
      </c>
      <c r="FO91" s="246" t="str">
        <f>IF(ISBLANK('Post Process Calc.'!AE91),"",'Post Process Calc.'!AE91)</f>
        <v/>
      </c>
      <c r="FP91" s="246" t="str">
        <f>IF(ISBLANK('Post Process Calc.'!AF91),"",'Post Process Calc.'!AF91)</f>
        <v/>
      </c>
      <c r="FQ91" s="246" t="str">
        <f>IF(ISBLANK('Post Process Calc.'!AG91),"",'Post Process Calc.'!AG91)</f>
        <v/>
      </c>
      <c r="FR91" s="246" t="str">
        <f>IF(ISBLANK('Post Process Calc.'!AH91),"",'Post Process Calc.'!AH91)</f>
        <v/>
      </c>
      <c r="FS91" s="246" t="str">
        <f>IF(ISBLANK('Post Process Calc.'!AI91),"",'Post Process Calc.'!AI91)</f>
        <v/>
      </c>
    </row>
    <row r="92" spans="1:175" x14ac:dyDescent="0.15">
      <c r="A92" s="241" t="str">
        <f>IF('Measured Data'!B85&lt;&gt;0,'Measured Data'!$B$1,"")</f>
        <v/>
      </c>
      <c r="B92" s="241" t="str">
        <f>IF(ISBLANK('Measured Data'!A85),"",'Measured Data'!A85)</f>
        <v/>
      </c>
      <c r="C92" s="248" t="str">
        <f>IF(ISBLANK('Measured Data'!B85),"",'Measured Data'!B85)</f>
        <v/>
      </c>
      <c r="D92" s="249" t="str">
        <f>IF(ISBLANK('Measured Data'!C85),"",'Measured Data'!C85)</f>
        <v/>
      </c>
      <c r="E92" s="241" t="str">
        <f>IF(ISBLANK('Measured Data'!D85),"",'Measured Data'!D85)</f>
        <v/>
      </c>
      <c r="F92" s="241" t="str">
        <f>IF(ISBLANK('Measured Data'!E85),"",'Measured Data'!E85)</f>
        <v/>
      </c>
      <c r="G92" s="241" t="str">
        <f>IF(ISBLANK('Measured Data'!G85),"",'Measured Data'!G85)</f>
        <v/>
      </c>
      <c r="H92" s="241" t="str">
        <f>IF(ISBLANK('Measured Data'!H85),"",'Measured Data'!H85)</f>
        <v/>
      </c>
      <c r="I92" s="241" t="str">
        <f>IF(ISBLANK('Measured Data'!I85),"",'Measured Data'!I85)</f>
        <v/>
      </c>
      <c r="J92" s="241" t="str">
        <f>IF(ISBLANK('Measured Data'!J85),"",'Measured Data'!J85)</f>
        <v/>
      </c>
      <c r="K92" s="241" t="str">
        <f>IF(ISBLANK('Measured Data'!K85),"",'Measured Data'!K85)</f>
        <v/>
      </c>
      <c r="L92" s="241" t="str">
        <f>IF(ISBLANK('Measured Data'!L85),"",'Measured Data'!L85)</f>
        <v/>
      </c>
      <c r="M92" s="241" t="str">
        <f>IF(ISBLANK('Measured Data'!M85),"",'Measured Data'!M85)</f>
        <v/>
      </c>
      <c r="N92" s="241" t="str">
        <f>IF(ISBLANK('Measured Data'!N85),"",'Measured Data'!N85)</f>
        <v/>
      </c>
      <c r="O92" s="241" t="str">
        <f>IF(ISBLANK('Measured Data'!O85),"",'Measured Data'!O85)</f>
        <v/>
      </c>
      <c r="P92" s="241" t="str">
        <f>IF(ISBLANK('Measured Data'!P85),"",'Measured Data'!P85)</f>
        <v/>
      </c>
      <c r="Q92" s="241" t="str">
        <f>IF(ISBLANK('Measured Data'!Q85),"",'Measured Data'!Q85)</f>
        <v/>
      </c>
      <c r="R92" s="241" t="str">
        <f>IF(ISBLANK('Measured Data'!R85),"",'Measured Data'!R85)</f>
        <v/>
      </c>
      <c r="S92" s="241" t="str">
        <f>IF(ISBLANK('Measured Data'!S85),"",'Measured Data'!S85)</f>
        <v/>
      </c>
      <c r="T92" s="241" t="str">
        <f>IF(ISBLANK('Measured Data'!T85),"",'Measured Data'!T85)</f>
        <v/>
      </c>
      <c r="U92" s="241" t="str">
        <f>IF(ISBLANK('Measured Data'!U85),"",'Measured Data'!U85)</f>
        <v/>
      </c>
      <c r="V92" s="241" t="str">
        <f>IF(ISBLANK('Measured Data'!V85),"",'Measured Data'!V85)</f>
        <v/>
      </c>
      <c r="W92" s="241" t="str">
        <f>IF(ISBLANK('Measured Data'!W85),"",'Measured Data'!W85)</f>
        <v/>
      </c>
      <c r="X92" s="241" t="str">
        <f>IF(ISBLANK('Measured Data'!X85),"",'Measured Data'!X85)</f>
        <v/>
      </c>
      <c r="Y92" s="241" t="str">
        <f>IF(ISBLANK('Measured Data'!Y85),"",'Measured Data'!Y85)</f>
        <v/>
      </c>
      <c r="Z92" s="241" t="str">
        <f>IF(ISBLANK('Measured Data'!Z85),"",'Measured Data'!Z85)</f>
        <v/>
      </c>
      <c r="AA92" s="241" t="str">
        <f>IF(ISBLANK('Measured Data'!AA85),"",'Measured Data'!AA85)</f>
        <v/>
      </c>
      <c r="AB92" s="241" t="str">
        <f>IF(ISBLANK('Measured Data'!AB85),"",'Measured Data'!AB85)</f>
        <v/>
      </c>
      <c r="AC92" s="241" t="str">
        <f>IF(ISBLANK('Measured Data'!AC85),"",'Measured Data'!AC85)</f>
        <v/>
      </c>
      <c r="AD92" s="241" t="str">
        <f>IF(ISBLANK('Measured Data'!AD85),"",'Measured Data'!AD85)</f>
        <v/>
      </c>
      <c r="AE92" s="241" t="str">
        <f>IF(ISBLANK('Measured Data'!AE85),"",'Measured Data'!AE85)</f>
        <v/>
      </c>
      <c r="AF92" s="241" t="str">
        <f>IF(ISBLANK('Measured Data'!AF85),"",'Measured Data'!AF85)</f>
        <v/>
      </c>
      <c r="AG92" s="241" t="str">
        <f>IF(ISBLANK('Measured Data'!AG85),"",'Measured Data'!AG85)</f>
        <v/>
      </c>
      <c r="AH92" s="241" t="str">
        <f>IF(ISBLANK('Measured Data'!AH85),"",'Measured Data'!AH85)</f>
        <v/>
      </c>
      <c r="AI92" s="241" t="str">
        <f>IF(ISBLANK('Measured Data'!AI85),"",'Measured Data'!AI85)</f>
        <v/>
      </c>
      <c r="AJ92" s="241" t="str">
        <f>IF(ISBLANK('Measured Data'!AJ85),"",'Measured Data'!AJ85)</f>
        <v/>
      </c>
      <c r="AK92" s="241" t="str">
        <f>IF(ISBLANK('Measured Data'!AK85),"",'Measured Data'!AK85)</f>
        <v/>
      </c>
      <c r="AL92" s="241" t="str">
        <f>IF(ISBLANK('Measured Data'!AL85),"",'Measured Data'!AL85)</f>
        <v/>
      </c>
      <c r="AM92" s="241" t="str">
        <f>IF(ISBLANK('Measured Data'!AM85),"",'Measured Data'!AM85)</f>
        <v/>
      </c>
      <c r="AN92" s="241" t="str">
        <f>IF(ISBLANK('Measured Data'!AN85),"",'Measured Data'!AN85)</f>
        <v/>
      </c>
      <c r="AO92" s="241" t="str">
        <f>IF(ISBLANK('Measured Data'!AO85),"",'Measured Data'!AO85)</f>
        <v/>
      </c>
      <c r="AP92" s="241" t="str">
        <f>IF(ISBLANK('Measured Data'!AP85),"",'Measured Data'!AP85)</f>
        <v/>
      </c>
      <c r="AQ92" s="241" t="str">
        <f>IF(ISBLANK('Measured Data'!AQ85),"",'Measured Data'!AQ85)</f>
        <v/>
      </c>
      <c r="AR92" s="241" t="str">
        <f>IF(ISBLANK('Measured Data'!AR85),"",'Measured Data'!AR85)</f>
        <v/>
      </c>
      <c r="AS92" s="241" t="str">
        <f>IF(ISBLANK('Measured Data'!AS85),"",'Measured Data'!AS85)</f>
        <v/>
      </c>
      <c r="AT92" s="241" t="str">
        <f>IF(ISBLANK('Measured Data'!AT85),"",'Measured Data'!AT85)</f>
        <v/>
      </c>
      <c r="AU92" s="241" t="str">
        <f>IF(ISBLANK('Measured Data'!AU85),"",'Measured Data'!AU85)</f>
        <v/>
      </c>
      <c r="AV92" s="241" t="str">
        <f>IF(ISBLANK('Measured Data'!AV85),"",'Measured Data'!AV85)</f>
        <v/>
      </c>
      <c r="AW92" s="241" t="str">
        <f>IF(ISBLANK('Measured Data'!AW85),"",'Measured Data'!AW85)</f>
        <v/>
      </c>
      <c r="AX92" s="241" t="str">
        <f>IF(ISBLANK('Measured Data'!AX85),"",'Measured Data'!AX85)</f>
        <v/>
      </c>
      <c r="AY92" s="241" t="str">
        <f>IF(ISBLANK('Measured Data'!AY85),"",'Measured Data'!AY85)</f>
        <v/>
      </c>
      <c r="AZ92" s="241" t="str">
        <f>IF(ISBLANK('Measured Data'!AZ85),"",'Measured Data'!AZ85)</f>
        <v/>
      </c>
      <c r="BA92" s="241" t="str">
        <f>IF(ISBLANK('Measured Data'!BA85),"",'Measured Data'!BA85)</f>
        <v/>
      </c>
      <c r="BB92" s="241" t="str">
        <f>IF(ISBLANK('Measured Data'!BB85),"",'Measured Data'!BB85)</f>
        <v/>
      </c>
      <c r="BC92" s="241" t="str">
        <f>IF(ISBLANK('Measured Data'!BC85),"",'Measured Data'!BC85)</f>
        <v/>
      </c>
      <c r="BD92" s="241" t="str">
        <f>IF(ISBLANK('Measured Data'!BD85),"",'Measured Data'!BD85)</f>
        <v/>
      </c>
      <c r="BE92" s="241" t="str">
        <f>IF(ISBLANK('Measured Data'!BE85),"",'Measured Data'!BE85)</f>
        <v/>
      </c>
      <c r="BF92" s="241" t="str">
        <f>IF(ISBLANK('Measured Data'!BF85),"",'Measured Data'!BF85)</f>
        <v/>
      </c>
      <c r="BG92" s="241" t="str">
        <f>IF(ISBLANK('Measured Data'!BG85),"",'Measured Data'!BG85)</f>
        <v/>
      </c>
      <c r="BH92" s="241" t="str">
        <f>IF(ISBLANK('Measured Data'!BH85),"",'Measured Data'!BH85)</f>
        <v/>
      </c>
      <c r="BI92" s="241" t="str">
        <f>IF(ISBLANK('Measured Data'!BI85),"",'Measured Data'!BI85)</f>
        <v/>
      </c>
      <c r="BJ92" s="241" t="str">
        <f>IF(ISBLANK('Measured Data'!BJ85),"",'Measured Data'!BJ85)</f>
        <v/>
      </c>
      <c r="BK92" s="241" t="str">
        <f>IF(ISBLANK('Measured Data'!BK85),"",'Measured Data'!BK85)</f>
        <v/>
      </c>
      <c r="BL92" s="241" t="str">
        <f>IF(ISBLANK('Measured Data'!BL85),"",'Measured Data'!BL85)</f>
        <v/>
      </c>
      <c r="BM92" s="241" t="str">
        <f>IF(ISBLANK('Measured Data'!BM85),"",'Measured Data'!BM85)</f>
        <v/>
      </c>
      <c r="BN92" s="241" t="str">
        <f>IF(ISBLANK('In Process Calc.'!B85),"",ROUND('In Process Calc.'!B85,2))</f>
        <v/>
      </c>
      <c r="BO92" s="241" t="str">
        <f>IF(ISBLANK('In Process Calc.'!C85),"",ROUND('In Process Calc.'!C85,2))</f>
        <v/>
      </c>
      <c r="BP92" s="241" t="str">
        <f>IF(ISBLANK('In Process Calc.'!D85),"",'In Process Calc.'!D85)</f>
        <v/>
      </c>
      <c r="BQ92" s="241" t="str">
        <f>IF(ISBLANK('In Process Calc.'!E85),"",'In Process Calc.'!E85)</f>
        <v/>
      </c>
      <c r="BR92" s="241" t="str">
        <f>IF(ISBLANK('In Process Calc.'!G85),"",'In Process Calc.'!G85)</f>
        <v/>
      </c>
      <c r="BS92" s="241" t="str">
        <f>IF(ISBLANK('In Process Calc.'!I85),"",'In Process Calc.'!I85)</f>
        <v/>
      </c>
      <c r="BT92" s="241" t="str">
        <f>IF(ISBLANK('In Process Calc.'!J85),"",'In Process Calc.'!J85)</f>
        <v/>
      </c>
      <c r="BU92" s="241" t="str">
        <f>IF(ISBLANK('In Process Calc.'!K85),"",'In Process Calc.'!K85)</f>
        <v/>
      </c>
      <c r="BV92" s="246" t="str">
        <f>IF(ISBLANK('In Process Calc.'!L85),"",'In Process Calc.'!L85)</f>
        <v/>
      </c>
      <c r="BW92" s="246" t="str">
        <f>IF(ISBLANK('In Process Calc.'!M85),"",'In Process Calc.'!M85)</f>
        <v/>
      </c>
      <c r="BX92" s="246" t="str">
        <f>IF(ISBLANK('In Process Calc.'!N85),"",'In Process Calc.'!N85)</f>
        <v/>
      </c>
      <c r="BY92" s="246" t="str">
        <f>IF(ISBLANK('In Process Calc.'!O85),"",'In Process Calc.'!O85)</f>
        <v/>
      </c>
      <c r="BZ92" s="246" t="str">
        <f>IF(ISBLANK('In Process Calc.'!P85),"",'In Process Calc.'!P85)</f>
        <v/>
      </c>
      <c r="CA92" s="246" t="str">
        <f>IF(ISBLANK('In Process Calc.'!Q85),"",'In Process Calc.'!Q85)</f>
        <v/>
      </c>
      <c r="CB92" s="246" t="str">
        <f>IF(ISBLANK('In Process Calc.'!R85),"",'In Process Calc.'!R85)</f>
        <v/>
      </c>
      <c r="CC92" s="246" t="str">
        <f>IF(ISBLANK('In Process Calc.'!S85),"",'In Process Calc.'!S85)</f>
        <v/>
      </c>
      <c r="CD92" s="246" t="str">
        <f>IF(ISBLANK('In Process Calc.'!T85),"",'In Process Calc.'!T85)</f>
        <v/>
      </c>
      <c r="CE92" s="246" t="str">
        <f>IF(ISBLANK('In Process Calc.'!U85),"",'In Process Calc.'!U85)</f>
        <v/>
      </c>
      <c r="CF92" s="246" t="str">
        <f>IF(ISBLANK('In Process Calc.'!V85),"",'In Process Calc.'!V85)</f>
        <v/>
      </c>
      <c r="CG92" s="246" t="str">
        <f>IF(ISBLANK('In Process Calc.'!W85),"",'In Process Calc.'!W85)</f>
        <v/>
      </c>
      <c r="CH92" s="246" t="str">
        <f>IF(ISBLANK('In Process Calc.'!X85),"",'In Process Calc.'!X85)</f>
        <v/>
      </c>
      <c r="CI92" s="246" t="str">
        <f>IF(ISBLANK('In Process Calc.'!Y85),"",'In Process Calc.'!Y85)</f>
        <v/>
      </c>
      <c r="CJ92" s="246" t="str">
        <f>IF(ISBLANK('In Process Calc.'!Z85),"",'In Process Calc.'!Z85)</f>
        <v/>
      </c>
      <c r="CK92" s="246" t="str">
        <f>IF(ISBLANK('In Process Calc.'!AA85),"",'In Process Calc.'!AA85)</f>
        <v/>
      </c>
      <c r="CL92" s="246" t="str">
        <f>IF(ISBLANK('In Process Calc.'!AB85),"",'In Process Calc.'!AB85)</f>
        <v/>
      </c>
      <c r="CM92" s="246" t="str">
        <f>IF(ISBLANK('In Process Calc.'!AC85),"",'In Process Calc.'!AC85)</f>
        <v/>
      </c>
      <c r="CN92" s="246" t="str">
        <f>IF(ISBLANK('In Process Calc.'!AD85),"",'In Process Calc.'!AD85)</f>
        <v/>
      </c>
      <c r="CO92" s="246" t="str">
        <f>IF(ISBLANK('In Process Calc.'!AE85),"",'In Process Calc.'!AE85)</f>
        <v/>
      </c>
      <c r="CP92" s="246" t="str">
        <f>IF(ISBLANK('In Process Calc.'!AF85),"",'In Process Calc.'!AF85)</f>
        <v/>
      </c>
      <c r="CQ92" s="246" t="str">
        <f>IF(ISBLANK('In Process Calc.'!AG85),"",'In Process Calc.'!AG85)</f>
        <v/>
      </c>
      <c r="CR92" s="246" t="str">
        <f>IF(ISBLANK('In Process Calc.'!AH85),"",'In Process Calc.'!AH85)</f>
        <v/>
      </c>
      <c r="CS92" s="246" t="str">
        <f>IF(ISBLANK('In Process Calc.'!AI85),"",'In Process Calc.'!AI85)</f>
        <v/>
      </c>
      <c r="CT92" s="246" t="str">
        <f>IF(ISBLANK('In Process Calc.'!AJ85),"",'In Process Calc.'!AJ85)</f>
        <v/>
      </c>
      <c r="CU92" s="246" t="str">
        <f>IF(ISBLANK('In Process Calc.'!AK85),"",'In Process Calc.'!AK85)</f>
        <v/>
      </c>
      <c r="CV92" s="246" t="str">
        <f>IF(ISBLANK('In Process Calc.'!AL85),"",'In Process Calc.'!AL85)</f>
        <v/>
      </c>
      <c r="CW92" s="246" t="str">
        <f>IF(ISBLANK('In Process Calc.'!AM85),"",'In Process Calc.'!AM85)</f>
        <v/>
      </c>
      <c r="CX92" s="246" t="str">
        <f>IF(ISBLANK('In Process Calc.'!AN85),"",'In Process Calc.'!AN85)</f>
        <v/>
      </c>
      <c r="CY92" s="246" t="str">
        <f>IF(ISBLANK('In Process Calc.'!AO85),"",'In Process Calc.'!AO85)</f>
        <v/>
      </c>
      <c r="CZ92" s="246" t="str">
        <f>IF(ISBLANK('In Process Calc.'!AP85),"",'In Process Calc.'!AP85)</f>
        <v/>
      </c>
      <c r="DA92" s="246" t="str">
        <f>IF(ISBLANK('In Process Calc.'!AQ85),"",'In Process Calc.'!AQ85)</f>
        <v/>
      </c>
      <c r="DB92" s="246" t="str">
        <f>IF(ISBLANK('In Process Calc.'!AR85),"",'In Process Calc.'!AR85)</f>
        <v/>
      </c>
      <c r="DC92" s="246" t="str">
        <f>IF(ISBLANK('In Process Calc.'!AS85),"",'In Process Calc.'!AS85)</f>
        <v/>
      </c>
      <c r="DD92" s="246" t="str">
        <f>IF(ISBLANK('In Process Calc.'!AT85),"",'In Process Calc.'!AT85)</f>
        <v/>
      </c>
      <c r="DE92" s="246" t="str">
        <f>IF(ISBLANK('In Process Calc.'!AU85),"",'In Process Calc.'!AU85)</f>
        <v/>
      </c>
      <c r="DF92" s="246" t="str">
        <f>IF(ISBLANK('In Process Calc.'!AV85),"",'In Process Calc.'!AV85)</f>
        <v/>
      </c>
      <c r="DG92" s="246" t="str">
        <f>IF(ISBLANK('In Process Calc.'!AW85),"",'In Process Calc.'!AW85)</f>
        <v/>
      </c>
      <c r="DH92" s="246" t="str">
        <f>IF(ISBLANK('In Process Calc.'!AX85),"",'In Process Calc.'!AX85)</f>
        <v/>
      </c>
      <c r="DI92" s="246" t="str">
        <f>IF(ISBLANK('In Process Calc.'!AY85),"",'In Process Calc.'!AY85)</f>
        <v/>
      </c>
      <c r="DJ92" s="246" t="str">
        <f>IF(ISBLANK('In Process Calc.'!AZ85),"",'In Process Calc.'!AZ85)</f>
        <v/>
      </c>
      <c r="DK92" s="246" t="str">
        <f>IF(ISBLANK('In Process Calc.'!BA85),"",'In Process Calc.'!BA85)</f>
        <v/>
      </c>
      <c r="DL92" s="246" t="str">
        <f>IF(ISBLANK('In Process Calc.'!BB85),"",'In Process Calc.'!BB85)</f>
        <v/>
      </c>
      <c r="DM92" s="246" t="str">
        <f>IF(ISBLANK('In Process Calc.'!BC85),"",'In Process Calc.'!BC85)</f>
        <v/>
      </c>
      <c r="DN92" s="246" t="str">
        <f>IF(ISBLANK('In Process Calc.'!BD85),"",'In Process Calc.'!BD85)</f>
        <v/>
      </c>
      <c r="DO92" s="246" t="str">
        <f>IF(ISBLANK('In Process Calc.'!BE85),"",'In Process Calc.'!BE85)</f>
        <v/>
      </c>
      <c r="DP92" s="246" t="str">
        <f>IF(ISBLANK('In Process Calc.'!BF85),"",'In Process Calc.'!BF85)</f>
        <v/>
      </c>
      <c r="DQ92" s="246" t="str">
        <f>IF(ISBLANK('In Process Calc.'!BG85),"",'In Process Calc.'!BG85)</f>
        <v/>
      </c>
      <c r="DR92" s="246" t="str">
        <f>IF(ISBLANK('In Process Calc.'!BH85),"",'In Process Calc.'!BH85)</f>
        <v/>
      </c>
      <c r="DS92" s="246" t="str">
        <f>IF(ISBLANK('In Process Calc.'!BI85),"",'In Process Calc.'!BI85)</f>
        <v/>
      </c>
      <c r="DT92" s="246" t="str">
        <f>IF(ISBLANK('In Process Calc.'!BJ85),"",'In Process Calc.'!BJ85)</f>
        <v/>
      </c>
      <c r="DU92" s="246" t="str">
        <f>IF(ISBLANK('In Process Calc.'!BK85),"",'In Process Calc.'!BK85)</f>
        <v/>
      </c>
      <c r="DV92" s="246" t="str">
        <f>IF(ISBLANK('In Process Calc.'!BL85),"",'In Process Calc.'!BL85)</f>
        <v/>
      </c>
      <c r="DW92" s="246" t="str">
        <f>IF(ISBLANK('In Process Calc.'!BM85),"",'In Process Calc.'!BM85)</f>
        <v/>
      </c>
      <c r="DX92" s="246" t="str">
        <f>IF(ISBLANK('In Process Calc.'!BN85),"",'In Process Calc.'!BN85)</f>
        <v/>
      </c>
      <c r="DY92" s="246" t="str">
        <f>IF(ISBLANK('In Process Calc.'!BO85),"",'In Process Calc.'!BO85)</f>
        <v/>
      </c>
      <c r="DZ92" s="246" t="str">
        <f>IF(ISBLANK('In Process Calc.'!BP85),"",'In Process Calc.'!BP85)</f>
        <v/>
      </c>
      <c r="EA92" s="246" t="str">
        <f>IF(ISBLANK('In Process Calc.'!BQ85),"",'In Process Calc.'!BQ85)</f>
        <v/>
      </c>
      <c r="EB92" s="246" t="str">
        <f>IF(ISBLANK('In Process Calc.'!BR85),"",'In Process Calc.'!BR85)</f>
        <v/>
      </c>
      <c r="EC92" s="246" t="str">
        <f>IF(ISBLANK('In Process Calc.'!BS85),"",'In Process Calc.'!BS85)</f>
        <v/>
      </c>
      <c r="ED92" s="246" t="str">
        <f>IF(ISBLANK('In Process Calc.'!BT85),"",'In Process Calc.'!BT85)</f>
        <v/>
      </c>
      <c r="EE92" s="246" t="str">
        <f>IF(ISBLANK('In Process Calc.'!BU85),"",'In Process Calc.'!BU85)</f>
        <v/>
      </c>
      <c r="EF92" s="246" t="str">
        <f>IF(ISBLANK('In Process Calc.'!BV85),"",'In Process Calc.'!BV85)</f>
        <v/>
      </c>
      <c r="EG92" s="246" t="str">
        <f>IF(ISBLANK('In Process Calc.'!BW85),"",'In Process Calc.'!BW85)</f>
        <v/>
      </c>
      <c r="EH92" s="246" t="str">
        <f>IF(ISBLANK('In Process Calc.'!BX85),"",'In Process Calc.'!BX85)</f>
        <v/>
      </c>
      <c r="EI92" s="246" t="str">
        <f>IF(ISBLANK('In Process Calc.'!BY85),"",'In Process Calc.'!BY85)</f>
        <v/>
      </c>
      <c r="EJ92" s="246" t="str">
        <f>IF(ISBLANK('In Process Calc.'!BZ85),"",'In Process Calc.'!BZ85)</f>
        <v/>
      </c>
      <c r="EK92" s="246" t="str">
        <f>IF(ISBLANK('Post Process Calc.'!A92),"",'Post Process Calc.'!A92)</f>
        <v/>
      </c>
      <c r="EL92" s="246" t="str">
        <f>IF(ISBLANK('Post Process Calc.'!B92),"",'Post Process Calc.'!B92)</f>
        <v/>
      </c>
      <c r="EM92" s="246" t="str">
        <f>IF(ISBLANK('Post Process Calc.'!C92),"",'Post Process Calc.'!C92)</f>
        <v/>
      </c>
      <c r="EN92" s="246" t="str">
        <f>IF(ISBLANK('Post Process Calc.'!D92),"",'Post Process Calc.'!D92)</f>
        <v/>
      </c>
      <c r="EO92" s="246" t="str">
        <f>IF(ISBLANK('Post Process Calc.'!E92),"",'Post Process Calc.'!E92)</f>
        <v/>
      </c>
      <c r="EP92" s="246" t="str">
        <f>IF(ISBLANK('Post Process Calc.'!F92),"",'Post Process Calc.'!F92)</f>
        <v/>
      </c>
      <c r="EQ92" s="246" t="str">
        <f>IF(ISBLANK('Post Process Calc.'!G92),"",'Post Process Calc.'!G92)</f>
        <v/>
      </c>
      <c r="ER92" s="246" t="str">
        <f>IF(ISBLANK('Post Process Calc.'!H92),"",'Post Process Calc.'!H92)</f>
        <v/>
      </c>
      <c r="ES92" s="246" t="str">
        <f>IF(ISBLANK('Post Process Calc.'!I92),"",'Post Process Calc.'!I92)</f>
        <v/>
      </c>
      <c r="ET92" s="246" t="str">
        <f>IF(ISBLANK('Post Process Calc.'!J92),"",'Post Process Calc.'!J92)</f>
        <v/>
      </c>
      <c r="EU92" s="246" t="str">
        <f>IF(ISBLANK('Post Process Calc.'!K92),"",'Post Process Calc.'!K92)</f>
        <v/>
      </c>
      <c r="EV92" s="246" t="str">
        <f>IF(ISBLANK('Post Process Calc.'!L92),"",'Post Process Calc.'!L92)</f>
        <v/>
      </c>
      <c r="EW92" s="246" t="str">
        <f>IF(ISBLANK('Post Process Calc.'!M92),"",'Post Process Calc.'!M92)</f>
        <v/>
      </c>
      <c r="EX92" s="246" t="str">
        <f>IF(ISBLANK('Post Process Calc.'!N92),"",'Post Process Calc.'!N92)</f>
        <v/>
      </c>
      <c r="EY92" s="246" t="str">
        <f>IF(ISBLANK('Post Process Calc.'!O92),"",'Post Process Calc.'!O92)</f>
        <v/>
      </c>
      <c r="EZ92" s="246" t="str">
        <f>IF(ISBLANK('Post Process Calc.'!P92),"",'Post Process Calc.'!P92)</f>
        <v/>
      </c>
      <c r="FA92" s="246" t="str">
        <f>IF(ISBLANK('Post Process Calc.'!Q92),"",'Post Process Calc.'!Q92)</f>
        <v/>
      </c>
      <c r="FB92" s="246" t="str">
        <f>IF(ISBLANK('Post Process Calc.'!R92),"",'Post Process Calc.'!R92)</f>
        <v/>
      </c>
      <c r="FC92" s="246" t="str">
        <f>IF(ISBLANK('Post Process Calc.'!S92),"",'Post Process Calc.'!S92)</f>
        <v/>
      </c>
      <c r="FD92" s="246" t="str">
        <f>IF(ISBLANK('Post Process Calc.'!T92),"",'Post Process Calc.'!T92)</f>
        <v/>
      </c>
      <c r="FE92" s="246" t="str">
        <f>IF(ISBLANK('Post Process Calc.'!U92),"",'Post Process Calc.'!U92)</f>
        <v/>
      </c>
      <c r="FF92" s="246" t="str">
        <f>IF(ISBLANK('Post Process Calc.'!V92),"",'Post Process Calc.'!V92)</f>
        <v/>
      </c>
      <c r="FG92" s="246" t="str">
        <f>IF(ISBLANK('Post Process Calc.'!W92),"",'Post Process Calc.'!W92)</f>
        <v/>
      </c>
      <c r="FH92" s="246" t="str">
        <f>IF(ISBLANK('Post Process Calc.'!X92),"",'Post Process Calc.'!X92)</f>
        <v/>
      </c>
      <c r="FI92" s="246" t="str">
        <f>IF(ISBLANK('Post Process Calc.'!Y92),"",'Post Process Calc.'!Y92)</f>
        <v/>
      </c>
      <c r="FJ92" s="246" t="str">
        <f>IF(ISBLANK('Post Process Calc.'!Z92),"",'Post Process Calc.'!Z92)</f>
        <v/>
      </c>
      <c r="FK92" s="246" t="str">
        <f>IF(ISBLANK('Post Process Calc.'!AA92),"",'Post Process Calc.'!AA92)</f>
        <v/>
      </c>
      <c r="FL92" s="246" t="str">
        <f>IF(ISBLANK('Post Process Calc.'!AB92),"",'Post Process Calc.'!AB92)</f>
        <v/>
      </c>
      <c r="FM92" s="246" t="str">
        <f>IF(ISBLANK('Post Process Calc.'!AC92),"",'Post Process Calc.'!AC92)</f>
        <v/>
      </c>
      <c r="FN92" s="246" t="str">
        <f>IF(ISBLANK('Post Process Calc.'!AD92),"",'Post Process Calc.'!AD92)</f>
        <v/>
      </c>
      <c r="FO92" s="246" t="str">
        <f>IF(ISBLANK('Post Process Calc.'!AE92),"",'Post Process Calc.'!AE92)</f>
        <v/>
      </c>
      <c r="FP92" s="246" t="str">
        <f>IF(ISBLANK('Post Process Calc.'!AF92),"",'Post Process Calc.'!AF92)</f>
        <v/>
      </c>
      <c r="FQ92" s="246" t="str">
        <f>IF(ISBLANK('Post Process Calc.'!AG92),"",'Post Process Calc.'!AG92)</f>
        <v/>
      </c>
      <c r="FR92" s="246" t="str">
        <f>IF(ISBLANK('Post Process Calc.'!AH92),"",'Post Process Calc.'!AH92)</f>
        <v/>
      </c>
      <c r="FS92" s="246" t="str">
        <f>IF(ISBLANK('Post Process Calc.'!AI92),"",'Post Process Calc.'!AI92)</f>
        <v/>
      </c>
    </row>
    <row r="93" spans="1:175" x14ac:dyDescent="0.15">
      <c r="A93" s="241" t="str">
        <f>IF('Measured Data'!B86&lt;&gt;0,'Measured Data'!$B$1,"")</f>
        <v/>
      </c>
      <c r="B93" s="241" t="str">
        <f>IF(ISBLANK('Measured Data'!A86),"",'Measured Data'!A86)</f>
        <v/>
      </c>
      <c r="C93" s="248" t="str">
        <f>IF(ISBLANK('Measured Data'!B86),"",'Measured Data'!B86)</f>
        <v/>
      </c>
      <c r="D93" s="249" t="str">
        <f>IF(ISBLANK('Measured Data'!C86),"",'Measured Data'!C86)</f>
        <v/>
      </c>
      <c r="E93" s="241" t="str">
        <f>IF(ISBLANK('Measured Data'!D86),"",'Measured Data'!D86)</f>
        <v/>
      </c>
      <c r="F93" s="241" t="str">
        <f>IF(ISBLANK('Measured Data'!E86),"",'Measured Data'!E86)</f>
        <v/>
      </c>
      <c r="G93" s="241" t="str">
        <f>IF(ISBLANK('Measured Data'!G86),"",'Measured Data'!G86)</f>
        <v/>
      </c>
      <c r="H93" s="241" t="str">
        <f>IF(ISBLANK('Measured Data'!H86),"",'Measured Data'!H86)</f>
        <v/>
      </c>
      <c r="I93" s="241" t="str">
        <f>IF(ISBLANK('Measured Data'!I86),"",'Measured Data'!I86)</f>
        <v/>
      </c>
      <c r="J93" s="241" t="str">
        <f>IF(ISBLANK('Measured Data'!J86),"",'Measured Data'!J86)</f>
        <v/>
      </c>
      <c r="K93" s="241" t="str">
        <f>IF(ISBLANK('Measured Data'!K86),"",'Measured Data'!K86)</f>
        <v/>
      </c>
      <c r="L93" s="241" t="str">
        <f>IF(ISBLANK('Measured Data'!L86),"",'Measured Data'!L86)</f>
        <v/>
      </c>
      <c r="M93" s="241" t="str">
        <f>IF(ISBLANK('Measured Data'!M86),"",'Measured Data'!M86)</f>
        <v/>
      </c>
      <c r="N93" s="241" t="str">
        <f>IF(ISBLANK('Measured Data'!N86),"",'Measured Data'!N86)</f>
        <v/>
      </c>
      <c r="O93" s="241" t="str">
        <f>IF(ISBLANK('Measured Data'!O86),"",'Measured Data'!O86)</f>
        <v/>
      </c>
      <c r="P93" s="241" t="str">
        <f>IF(ISBLANK('Measured Data'!P86),"",'Measured Data'!P86)</f>
        <v/>
      </c>
      <c r="Q93" s="241" t="str">
        <f>IF(ISBLANK('Measured Data'!Q86),"",'Measured Data'!Q86)</f>
        <v/>
      </c>
      <c r="R93" s="241" t="str">
        <f>IF(ISBLANK('Measured Data'!R86),"",'Measured Data'!R86)</f>
        <v/>
      </c>
      <c r="S93" s="241" t="str">
        <f>IF(ISBLANK('Measured Data'!S86),"",'Measured Data'!S86)</f>
        <v/>
      </c>
      <c r="T93" s="241" t="str">
        <f>IF(ISBLANK('Measured Data'!T86),"",'Measured Data'!T86)</f>
        <v/>
      </c>
      <c r="U93" s="241" t="str">
        <f>IF(ISBLANK('Measured Data'!U86),"",'Measured Data'!U86)</f>
        <v/>
      </c>
      <c r="V93" s="241" t="str">
        <f>IF(ISBLANK('Measured Data'!V86),"",'Measured Data'!V86)</f>
        <v/>
      </c>
      <c r="W93" s="241" t="str">
        <f>IF(ISBLANK('Measured Data'!W86),"",'Measured Data'!W86)</f>
        <v/>
      </c>
      <c r="X93" s="241" t="str">
        <f>IF(ISBLANK('Measured Data'!X86),"",'Measured Data'!X86)</f>
        <v/>
      </c>
      <c r="Y93" s="241" t="str">
        <f>IF(ISBLANK('Measured Data'!Y86),"",'Measured Data'!Y86)</f>
        <v/>
      </c>
      <c r="Z93" s="241" t="str">
        <f>IF(ISBLANK('Measured Data'!Z86),"",'Measured Data'!Z86)</f>
        <v/>
      </c>
      <c r="AA93" s="241" t="str">
        <f>IF(ISBLANK('Measured Data'!AA86),"",'Measured Data'!AA86)</f>
        <v/>
      </c>
      <c r="AB93" s="241" t="str">
        <f>IF(ISBLANK('Measured Data'!AB86),"",'Measured Data'!AB86)</f>
        <v/>
      </c>
      <c r="AC93" s="241" t="str">
        <f>IF(ISBLANK('Measured Data'!AC86),"",'Measured Data'!AC86)</f>
        <v/>
      </c>
      <c r="AD93" s="241" t="str">
        <f>IF(ISBLANK('Measured Data'!AD86),"",'Measured Data'!AD86)</f>
        <v/>
      </c>
      <c r="AE93" s="241" t="str">
        <f>IF(ISBLANK('Measured Data'!AE86),"",'Measured Data'!AE86)</f>
        <v/>
      </c>
      <c r="AF93" s="241" t="str">
        <f>IF(ISBLANK('Measured Data'!AF86),"",'Measured Data'!AF86)</f>
        <v/>
      </c>
      <c r="AG93" s="241" t="str">
        <f>IF(ISBLANK('Measured Data'!AG86),"",'Measured Data'!AG86)</f>
        <v/>
      </c>
      <c r="AH93" s="241" t="str">
        <f>IF(ISBLANK('Measured Data'!AH86),"",'Measured Data'!AH86)</f>
        <v/>
      </c>
      <c r="AI93" s="241" t="str">
        <f>IF(ISBLANK('Measured Data'!AI86),"",'Measured Data'!AI86)</f>
        <v/>
      </c>
      <c r="AJ93" s="241" t="str">
        <f>IF(ISBLANK('Measured Data'!AJ86),"",'Measured Data'!AJ86)</f>
        <v/>
      </c>
      <c r="AK93" s="241" t="str">
        <f>IF(ISBLANK('Measured Data'!AK86),"",'Measured Data'!AK86)</f>
        <v/>
      </c>
      <c r="AL93" s="241" t="str">
        <f>IF(ISBLANK('Measured Data'!AL86),"",'Measured Data'!AL86)</f>
        <v/>
      </c>
      <c r="AM93" s="241" t="str">
        <f>IF(ISBLANK('Measured Data'!AM86),"",'Measured Data'!AM86)</f>
        <v/>
      </c>
      <c r="AN93" s="241" t="str">
        <f>IF(ISBLANK('Measured Data'!AN86),"",'Measured Data'!AN86)</f>
        <v/>
      </c>
      <c r="AO93" s="241" t="str">
        <f>IF(ISBLANK('Measured Data'!AO86),"",'Measured Data'!AO86)</f>
        <v/>
      </c>
      <c r="AP93" s="241" t="str">
        <f>IF(ISBLANK('Measured Data'!AP86),"",'Measured Data'!AP86)</f>
        <v/>
      </c>
      <c r="AQ93" s="241" t="str">
        <f>IF(ISBLANK('Measured Data'!AQ86),"",'Measured Data'!AQ86)</f>
        <v/>
      </c>
      <c r="AR93" s="241" t="str">
        <f>IF(ISBLANK('Measured Data'!AR86),"",'Measured Data'!AR86)</f>
        <v/>
      </c>
      <c r="AS93" s="241" t="str">
        <f>IF(ISBLANK('Measured Data'!AS86),"",'Measured Data'!AS86)</f>
        <v/>
      </c>
      <c r="AT93" s="241" t="str">
        <f>IF(ISBLANK('Measured Data'!AT86),"",'Measured Data'!AT86)</f>
        <v/>
      </c>
      <c r="AU93" s="241" t="str">
        <f>IF(ISBLANK('Measured Data'!AU86),"",'Measured Data'!AU86)</f>
        <v/>
      </c>
      <c r="AV93" s="241" t="str">
        <f>IF(ISBLANK('Measured Data'!AV86),"",'Measured Data'!AV86)</f>
        <v/>
      </c>
      <c r="AW93" s="241" t="str">
        <f>IF(ISBLANK('Measured Data'!AW86),"",'Measured Data'!AW86)</f>
        <v/>
      </c>
      <c r="AX93" s="241" t="str">
        <f>IF(ISBLANK('Measured Data'!AX86),"",'Measured Data'!AX86)</f>
        <v/>
      </c>
      <c r="AY93" s="241" t="str">
        <f>IF(ISBLANK('Measured Data'!AY86),"",'Measured Data'!AY86)</f>
        <v/>
      </c>
      <c r="AZ93" s="241" t="str">
        <f>IF(ISBLANK('Measured Data'!AZ86),"",'Measured Data'!AZ86)</f>
        <v/>
      </c>
      <c r="BA93" s="241" t="str">
        <f>IF(ISBLANK('Measured Data'!BA86),"",'Measured Data'!BA86)</f>
        <v/>
      </c>
      <c r="BB93" s="241" t="str">
        <f>IF(ISBLANK('Measured Data'!BB86),"",'Measured Data'!BB86)</f>
        <v/>
      </c>
      <c r="BC93" s="241" t="str">
        <f>IF(ISBLANK('Measured Data'!BC86),"",'Measured Data'!BC86)</f>
        <v/>
      </c>
      <c r="BD93" s="241" t="str">
        <f>IF(ISBLANK('Measured Data'!BD86),"",'Measured Data'!BD86)</f>
        <v/>
      </c>
      <c r="BE93" s="241" t="str">
        <f>IF(ISBLANK('Measured Data'!BE86),"",'Measured Data'!BE86)</f>
        <v/>
      </c>
      <c r="BF93" s="241" t="str">
        <f>IF(ISBLANK('Measured Data'!BF86),"",'Measured Data'!BF86)</f>
        <v/>
      </c>
      <c r="BG93" s="241" t="str">
        <f>IF(ISBLANK('Measured Data'!BG86),"",'Measured Data'!BG86)</f>
        <v/>
      </c>
      <c r="BH93" s="241" t="str">
        <f>IF(ISBLANK('Measured Data'!BH86),"",'Measured Data'!BH86)</f>
        <v/>
      </c>
      <c r="BI93" s="241" t="str">
        <f>IF(ISBLANK('Measured Data'!BI86),"",'Measured Data'!BI86)</f>
        <v/>
      </c>
      <c r="BJ93" s="241" t="str">
        <f>IF(ISBLANK('Measured Data'!BJ86),"",'Measured Data'!BJ86)</f>
        <v/>
      </c>
      <c r="BK93" s="241" t="str">
        <f>IF(ISBLANK('Measured Data'!BK86),"",'Measured Data'!BK86)</f>
        <v/>
      </c>
      <c r="BL93" s="241" t="str">
        <f>IF(ISBLANK('Measured Data'!BL86),"",'Measured Data'!BL86)</f>
        <v/>
      </c>
      <c r="BM93" s="241" t="str">
        <f>IF(ISBLANK('Measured Data'!BM86),"",'Measured Data'!BM86)</f>
        <v/>
      </c>
      <c r="BN93" s="241" t="str">
        <f>IF(ISBLANK('In Process Calc.'!B86),"",ROUND('In Process Calc.'!B86,2))</f>
        <v/>
      </c>
      <c r="BO93" s="241" t="str">
        <f>IF(ISBLANK('In Process Calc.'!C86),"",ROUND('In Process Calc.'!C86,2))</f>
        <v/>
      </c>
      <c r="BP93" s="241" t="str">
        <f>IF(ISBLANK('In Process Calc.'!D86),"",'In Process Calc.'!D86)</f>
        <v/>
      </c>
      <c r="BQ93" s="241" t="str">
        <f>IF(ISBLANK('In Process Calc.'!E86),"",'In Process Calc.'!E86)</f>
        <v/>
      </c>
      <c r="BR93" s="241" t="str">
        <f>IF(ISBLANK('In Process Calc.'!G86),"",'In Process Calc.'!G86)</f>
        <v/>
      </c>
      <c r="BS93" s="241" t="str">
        <f>IF(ISBLANK('In Process Calc.'!I86),"",'In Process Calc.'!I86)</f>
        <v/>
      </c>
      <c r="BT93" s="241" t="str">
        <f>IF(ISBLANK('In Process Calc.'!J86),"",'In Process Calc.'!J86)</f>
        <v/>
      </c>
      <c r="BU93" s="241" t="str">
        <f>IF(ISBLANK('In Process Calc.'!K86),"",'In Process Calc.'!K86)</f>
        <v/>
      </c>
      <c r="BV93" s="246" t="str">
        <f>IF(ISBLANK('In Process Calc.'!L86),"",'In Process Calc.'!L86)</f>
        <v/>
      </c>
      <c r="BW93" s="246" t="str">
        <f>IF(ISBLANK('In Process Calc.'!M86),"",'In Process Calc.'!M86)</f>
        <v/>
      </c>
      <c r="BX93" s="246" t="str">
        <f>IF(ISBLANK('In Process Calc.'!N86),"",'In Process Calc.'!N86)</f>
        <v/>
      </c>
      <c r="BY93" s="246" t="str">
        <f>IF(ISBLANK('In Process Calc.'!O86),"",'In Process Calc.'!O86)</f>
        <v/>
      </c>
      <c r="BZ93" s="246" t="str">
        <f>IF(ISBLANK('In Process Calc.'!P86),"",'In Process Calc.'!P86)</f>
        <v/>
      </c>
      <c r="CA93" s="246" t="str">
        <f>IF(ISBLANK('In Process Calc.'!Q86),"",'In Process Calc.'!Q86)</f>
        <v/>
      </c>
      <c r="CB93" s="246" t="str">
        <f>IF(ISBLANK('In Process Calc.'!R86),"",'In Process Calc.'!R86)</f>
        <v/>
      </c>
      <c r="CC93" s="246" t="str">
        <f>IF(ISBLANK('In Process Calc.'!S86),"",'In Process Calc.'!S86)</f>
        <v/>
      </c>
      <c r="CD93" s="246" t="str">
        <f>IF(ISBLANK('In Process Calc.'!T86),"",'In Process Calc.'!T86)</f>
        <v/>
      </c>
      <c r="CE93" s="246" t="str">
        <f>IF(ISBLANK('In Process Calc.'!U86),"",'In Process Calc.'!U86)</f>
        <v/>
      </c>
      <c r="CF93" s="246" t="str">
        <f>IF(ISBLANK('In Process Calc.'!V86),"",'In Process Calc.'!V86)</f>
        <v/>
      </c>
      <c r="CG93" s="246" t="str">
        <f>IF(ISBLANK('In Process Calc.'!W86),"",'In Process Calc.'!W86)</f>
        <v/>
      </c>
      <c r="CH93" s="246" t="str">
        <f>IF(ISBLANK('In Process Calc.'!X86),"",'In Process Calc.'!X86)</f>
        <v/>
      </c>
      <c r="CI93" s="246" t="str">
        <f>IF(ISBLANK('In Process Calc.'!Y86),"",'In Process Calc.'!Y86)</f>
        <v/>
      </c>
      <c r="CJ93" s="246" t="str">
        <f>IF(ISBLANK('In Process Calc.'!Z86),"",'In Process Calc.'!Z86)</f>
        <v/>
      </c>
      <c r="CK93" s="246" t="str">
        <f>IF(ISBLANK('In Process Calc.'!AA86),"",'In Process Calc.'!AA86)</f>
        <v/>
      </c>
      <c r="CL93" s="246" t="str">
        <f>IF(ISBLANK('In Process Calc.'!AB86),"",'In Process Calc.'!AB86)</f>
        <v/>
      </c>
      <c r="CM93" s="246" t="str">
        <f>IF(ISBLANK('In Process Calc.'!AC86),"",'In Process Calc.'!AC86)</f>
        <v/>
      </c>
      <c r="CN93" s="246" t="str">
        <f>IF(ISBLANK('In Process Calc.'!AD86),"",'In Process Calc.'!AD86)</f>
        <v/>
      </c>
      <c r="CO93" s="246" t="str">
        <f>IF(ISBLANK('In Process Calc.'!AE86),"",'In Process Calc.'!AE86)</f>
        <v/>
      </c>
      <c r="CP93" s="246" t="str">
        <f>IF(ISBLANK('In Process Calc.'!AF86),"",'In Process Calc.'!AF86)</f>
        <v/>
      </c>
      <c r="CQ93" s="246" t="str">
        <f>IF(ISBLANK('In Process Calc.'!AG86),"",'In Process Calc.'!AG86)</f>
        <v/>
      </c>
      <c r="CR93" s="246" t="str">
        <f>IF(ISBLANK('In Process Calc.'!AH86),"",'In Process Calc.'!AH86)</f>
        <v/>
      </c>
      <c r="CS93" s="246" t="str">
        <f>IF(ISBLANK('In Process Calc.'!AI86),"",'In Process Calc.'!AI86)</f>
        <v/>
      </c>
      <c r="CT93" s="246" t="str">
        <f>IF(ISBLANK('In Process Calc.'!AJ86),"",'In Process Calc.'!AJ86)</f>
        <v/>
      </c>
      <c r="CU93" s="246" t="str">
        <f>IF(ISBLANK('In Process Calc.'!AK86),"",'In Process Calc.'!AK86)</f>
        <v/>
      </c>
      <c r="CV93" s="246" t="str">
        <f>IF(ISBLANK('In Process Calc.'!AL86),"",'In Process Calc.'!AL86)</f>
        <v/>
      </c>
      <c r="CW93" s="246" t="str">
        <f>IF(ISBLANK('In Process Calc.'!AM86),"",'In Process Calc.'!AM86)</f>
        <v/>
      </c>
      <c r="CX93" s="246" t="str">
        <f>IF(ISBLANK('In Process Calc.'!AN86),"",'In Process Calc.'!AN86)</f>
        <v/>
      </c>
      <c r="CY93" s="246" t="str">
        <f>IF(ISBLANK('In Process Calc.'!AO86),"",'In Process Calc.'!AO86)</f>
        <v/>
      </c>
      <c r="CZ93" s="246" t="str">
        <f>IF(ISBLANK('In Process Calc.'!AP86),"",'In Process Calc.'!AP86)</f>
        <v/>
      </c>
      <c r="DA93" s="246" t="str">
        <f>IF(ISBLANK('In Process Calc.'!AQ86),"",'In Process Calc.'!AQ86)</f>
        <v/>
      </c>
      <c r="DB93" s="246" t="str">
        <f>IF(ISBLANK('In Process Calc.'!AR86),"",'In Process Calc.'!AR86)</f>
        <v/>
      </c>
      <c r="DC93" s="246" t="str">
        <f>IF(ISBLANK('In Process Calc.'!AS86),"",'In Process Calc.'!AS86)</f>
        <v/>
      </c>
      <c r="DD93" s="246" t="str">
        <f>IF(ISBLANK('In Process Calc.'!AT86),"",'In Process Calc.'!AT86)</f>
        <v/>
      </c>
      <c r="DE93" s="246" t="str">
        <f>IF(ISBLANK('In Process Calc.'!AU86),"",'In Process Calc.'!AU86)</f>
        <v/>
      </c>
      <c r="DF93" s="246" t="str">
        <f>IF(ISBLANK('In Process Calc.'!AV86),"",'In Process Calc.'!AV86)</f>
        <v/>
      </c>
      <c r="DG93" s="246" t="str">
        <f>IF(ISBLANK('In Process Calc.'!AW86),"",'In Process Calc.'!AW86)</f>
        <v/>
      </c>
      <c r="DH93" s="246" t="str">
        <f>IF(ISBLANK('In Process Calc.'!AX86),"",'In Process Calc.'!AX86)</f>
        <v/>
      </c>
      <c r="DI93" s="246" t="str">
        <f>IF(ISBLANK('In Process Calc.'!AY86),"",'In Process Calc.'!AY86)</f>
        <v/>
      </c>
      <c r="DJ93" s="246" t="str">
        <f>IF(ISBLANK('In Process Calc.'!AZ86),"",'In Process Calc.'!AZ86)</f>
        <v/>
      </c>
      <c r="DK93" s="246" t="str">
        <f>IF(ISBLANK('In Process Calc.'!BA86),"",'In Process Calc.'!BA86)</f>
        <v/>
      </c>
      <c r="DL93" s="246" t="str">
        <f>IF(ISBLANK('In Process Calc.'!BB86),"",'In Process Calc.'!BB86)</f>
        <v/>
      </c>
      <c r="DM93" s="246" t="str">
        <f>IF(ISBLANK('In Process Calc.'!BC86),"",'In Process Calc.'!BC86)</f>
        <v/>
      </c>
      <c r="DN93" s="246" t="str">
        <f>IF(ISBLANK('In Process Calc.'!BD86),"",'In Process Calc.'!BD86)</f>
        <v/>
      </c>
      <c r="DO93" s="246" t="str">
        <f>IF(ISBLANK('In Process Calc.'!BE86),"",'In Process Calc.'!BE86)</f>
        <v/>
      </c>
      <c r="DP93" s="246" t="str">
        <f>IF(ISBLANK('In Process Calc.'!BF86),"",'In Process Calc.'!BF86)</f>
        <v/>
      </c>
      <c r="DQ93" s="246" t="str">
        <f>IF(ISBLANK('In Process Calc.'!BG86),"",'In Process Calc.'!BG86)</f>
        <v/>
      </c>
      <c r="DR93" s="246" t="str">
        <f>IF(ISBLANK('In Process Calc.'!BH86),"",'In Process Calc.'!BH86)</f>
        <v/>
      </c>
      <c r="DS93" s="246" t="str">
        <f>IF(ISBLANK('In Process Calc.'!BI86),"",'In Process Calc.'!BI86)</f>
        <v/>
      </c>
      <c r="DT93" s="246" t="str">
        <f>IF(ISBLANK('In Process Calc.'!BJ86),"",'In Process Calc.'!BJ86)</f>
        <v/>
      </c>
      <c r="DU93" s="246" t="str">
        <f>IF(ISBLANK('In Process Calc.'!BK86),"",'In Process Calc.'!BK86)</f>
        <v/>
      </c>
      <c r="DV93" s="246" t="str">
        <f>IF(ISBLANK('In Process Calc.'!BL86),"",'In Process Calc.'!BL86)</f>
        <v/>
      </c>
      <c r="DW93" s="246" t="str">
        <f>IF(ISBLANK('In Process Calc.'!BM86),"",'In Process Calc.'!BM86)</f>
        <v/>
      </c>
      <c r="DX93" s="246" t="str">
        <f>IF(ISBLANK('In Process Calc.'!BN86),"",'In Process Calc.'!BN86)</f>
        <v/>
      </c>
      <c r="DY93" s="246" t="str">
        <f>IF(ISBLANK('In Process Calc.'!BO86),"",'In Process Calc.'!BO86)</f>
        <v/>
      </c>
      <c r="DZ93" s="246" t="str">
        <f>IF(ISBLANK('In Process Calc.'!BP86),"",'In Process Calc.'!BP86)</f>
        <v/>
      </c>
      <c r="EA93" s="246" t="str">
        <f>IF(ISBLANK('In Process Calc.'!BQ86),"",'In Process Calc.'!BQ86)</f>
        <v/>
      </c>
      <c r="EB93" s="246" t="str">
        <f>IF(ISBLANK('In Process Calc.'!BR86),"",'In Process Calc.'!BR86)</f>
        <v/>
      </c>
      <c r="EC93" s="246" t="str">
        <f>IF(ISBLANK('In Process Calc.'!BS86),"",'In Process Calc.'!BS86)</f>
        <v/>
      </c>
      <c r="ED93" s="246" t="str">
        <f>IF(ISBLANK('In Process Calc.'!BT86),"",'In Process Calc.'!BT86)</f>
        <v/>
      </c>
      <c r="EE93" s="246" t="str">
        <f>IF(ISBLANK('In Process Calc.'!BU86),"",'In Process Calc.'!BU86)</f>
        <v/>
      </c>
      <c r="EF93" s="246" t="str">
        <f>IF(ISBLANK('In Process Calc.'!BV86),"",'In Process Calc.'!BV86)</f>
        <v/>
      </c>
      <c r="EG93" s="246" t="str">
        <f>IF(ISBLANK('In Process Calc.'!BW86),"",'In Process Calc.'!BW86)</f>
        <v/>
      </c>
      <c r="EH93" s="246" t="str">
        <f>IF(ISBLANK('In Process Calc.'!BX86),"",'In Process Calc.'!BX86)</f>
        <v/>
      </c>
      <c r="EI93" s="246" t="str">
        <f>IF(ISBLANK('In Process Calc.'!BY86),"",'In Process Calc.'!BY86)</f>
        <v/>
      </c>
      <c r="EJ93" s="246" t="str">
        <f>IF(ISBLANK('In Process Calc.'!BZ86),"",'In Process Calc.'!BZ86)</f>
        <v/>
      </c>
      <c r="EK93" s="246" t="str">
        <f>IF(ISBLANK('Post Process Calc.'!A93),"",'Post Process Calc.'!A93)</f>
        <v/>
      </c>
      <c r="EL93" s="246" t="str">
        <f>IF(ISBLANK('Post Process Calc.'!B93),"",'Post Process Calc.'!B93)</f>
        <v/>
      </c>
      <c r="EM93" s="246" t="str">
        <f>IF(ISBLANK('Post Process Calc.'!C93),"",'Post Process Calc.'!C93)</f>
        <v/>
      </c>
      <c r="EN93" s="246" t="str">
        <f>IF(ISBLANK('Post Process Calc.'!D93),"",'Post Process Calc.'!D93)</f>
        <v/>
      </c>
      <c r="EO93" s="246" t="str">
        <f>IF(ISBLANK('Post Process Calc.'!E93),"",'Post Process Calc.'!E93)</f>
        <v/>
      </c>
      <c r="EP93" s="246" t="str">
        <f>IF(ISBLANK('Post Process Calc.'!F93),"",'Post Process Calc.'!F93)</f>
        <v/>
      </c>
      <c r="EQ93" s="246" t="str">
        <f>IF(ISBLANK('Post Process Calc.'!G93),"",'Post Process Calc.'!G93)</f>
        <v/>
      </c>
      <c r="ER93" s="246" t="str">
        <f>IF(ISBLANK('Post Process Calc.'!H93),"",'Post Process Calc.'!H93)</f>
        <v/>
      </c>
      <c r="ES93" s="246" t="str">
        <f>IF(ISBLANK('Post Process Calc.'!I93),"",'Post Process Calc.'!I93)</f>
        <v/>
      </c>
      <c r="ET93" s="246" t="str">
        <f>IF(ISBLANK('Post Process Calc.'!J93),"",'Post Process Calc.'!J93)</f>
        <v/>
      </c>
      <c r="EU93" s="246" t="str">
        <f>IF(ISBLANK('Post Process Calc.'!K93),"",'Post Process Calc.'!K93)</f>
        <v/>
      </c>
      <c r="EV93" s="246" t="str">
        <f>IF(ISBLANK('Post Process Calc.'!L93),"",'Post Process Calc.'!L93)</f>
        <v/>
      </c>
      <c r="EW93" s="246" t="str">
        <f>IF(ISBLANK('Post Process Calc.'!M93),"",'Post Process Calc.'!M93)</f>
        <v/>
      </c>
      <c r="EX93" s="246" t="str">
        <f>IF(ISBLANK('Post Process Calc.'!N93),"",'Post Process Calc.'!N93)</f>
        <v/>
      </c>
      <c r="EY93" s="246" t="str">
        <f>IF(ISBLANK('Post Process Calc.'!O93),"",'Post Process Calc.'!O93)</f>
        <v/>
      </c>
      <c r="EZ93" s="246" t="str">
        <f>IF(ISBLANK('Post Process Calc.'!P93),"",'Post Process Calc.'!P93)</f>
        <v/>
      </c>
      <c r="FA93" s="246" t="str">
        <f>IF(ISBLANK('Post Process Calc.'!Q93),"",'Post Process Calc.'!Q93)</f>
        <v/>
      </c>
      <c r="FB93" s="246" t="str">
        <f>IF(ISBLANK('Post Process Calc.'!R93),"",'Post Process Calc.'!R93)</f>
        <v/>
      </c>
      <c r="FC93" s="246" t="str">
        <f>IF(ISBLANK('Post Process Calc.'!S93),"",'Post Process Calc.'!S93)</f>
        <v/>
      </c>
      <c r="FD93" s="246" t="str">
        <f>IF(ISBLANK('Post Process Calc.'!T93),"",'Post Process Calc.'!T93)</f>
        <v/>
      </c>
      <c r="FE93" s="246" t="str">
        <f>IF(ISBLANK('Post Process Calc.'!U93),"",'Post Process Calc.'!U93)</f>
        <v/>
      </c>
      <c r="FF93" s="246" t="str">
        <f>IF(ISBLANK('Post Process Calc.'!V93),"",'Post Process Calc.'!V93)</f>
        <v/>
      </c>
      <c r="FG93" s="246" t="str">
        <f>IF(ISBLANK('Post Process Calc.'!W93),"",'Post Process Calc.'!W93)</f>
        <v/>
      </c>
      <c r="FH93" s="246" t="str">
        <f>IF(ISBLANK('Post Process Calc.'!X93),"",'Post Process Calc.'!X93)</f>
        <v/>
      </c>
      <c r="FI93" s="246" t="str">
        <f>IF(ISBLANK('Post Process Calc.'!Y93),"",'Post Process Calc.'!Y93)</f>
        <v/>
      </c>
      <c r="FJ93" s="246" t="str">
        <f>IF(ISBLANK('Post Process Calc.'!Z93),"",'Post Process Calc.'!Z93)</f>
        <v/>
      </c>
      <c r="FK93" s="246" t="str">
        <f>IF(ISBLANK('Post Process Calc.'!AA93),"",'Post Process Calc.'!AA93)</f>
        <v/>
      </c>
      <c r="FL93" s="246" t="str">
        <f>IF(ISBLANK('Post Process Calc.'!AB93),"",'Post Process Calc.'!AB93)</f>
        <v/>
      </c>
      <c r="FM93" s="246" t="str">
        <f>IF(ISBLANK('Post Process Calc.'!AC93),"",'Post Process Calc.'!AC93)</f>
        <v/>
      </c>
      <c r="FN93" s="246" t="str">
        <f>IF(ISBLANK('Post Process Calc.'!AD93),"",'Post Process Calc.'!AD93)</f>
        <v/>
      </c>
      <c r="FO93" s="246" t="str">
        <f>IF(ISBLANK('Post Process Calc.'!AE93),"",'Post Process Calc.'!AE93)</f>
        <v/>
      </c>
      <c r="FP93" s="246" t="str">
        <f>IF(ISBLANK('Post Process Calc.'!AF93),"",'Post Process Calc.'!AF93)</f>
        <v/>
      </c>
      <c r="FQ93" s="246" t="str">
        <f>IF(ISBLANK('Post Process Calc.'!AG93),"",'Post Process Calc.'!AG93)</f>
        <v/>
      </c>
      <c r="FR93" s="246" t="str">
        <f>IF(ISBLANK('Post Process Calc.'!AH93),"",'Post Process Calc.'!AH93)</f>
        <v/>
      </c>
      <c r="FS93" s="246" t="str">
        <f>IF(ISBLANK('Post Process Calc.'!AI93),"",'Post Process Calc.'!AI93)</f>
        <v/>
      </c>
    </row>
    <row r="94" spans="1:175" x14ac:dyDescent="0.15">
      <c r="A94" s="241" t="str">
        <f>IF('Measured Data'!B87&lt;&gt;0,'Measured Data'!$B$1,"")</f>
        <v/>
      </c>
      <c r="B94" s="241" t="str">
        <f>IF(ISBLANK('Measured Data'!A87),"",'Measured Data'!A87)</f>
        <v/>
      </c>
      <c r="C94" s="248" t="str">
        <f>IF(ISBLANK('Measured Data'!B87),"",'Measured Data'!B87)</f>
        <v/>
      </c>
      <c r="D94" s="249" t="str">
        <f>IF(ISBLANK('Measured Data'!C87),"",'Measured Data'!C87)</f>
        <v/>
      </c>
      <c r="E94" s="241" t="str">
        <f>IF(ISBLANK('Measured Data'!D87),"",'Measured Data'!D87)</f>
        <v/>
      </c>
      <c r="F94" s="241" t="str">
        <f>IF(ISBLANK('Measured Data'!E87),"",'Measured Data'!E87)</f>
        <v/>
      </c>
      <c r="G94" s="241" t="str">
        <f>IF(ISBLANK('Measured Data'!G87),"",'Measured Data'!G87)</f>
        <v/>
      </c>
      <c r="H94" s="241" t="str">
        <f>IF(ISBLANK('Measured Data'!H87),"",'Measured Data'!H87)</f>
        <v/>
      </c>
      <c r="I94" s="241" t="str">
        <f>IF(ISBLANK('Measured Data'!I87),"",'Measured Data'!I87)</f>
        <v/>
      </c>
      <c r="J94" s="241" t="str">
        <f>IF(ISBLANK('Measured Data'!J87),"",'Measured Data'!J87)</f>
        <v/>
      </c>
      <c r="K94" s="241" t="str">
        <f>IF(ISBLANK('Measured Data'!K87),"",'Measured Data'!K87)</f>
        <v/>
      </c>
      <c r="L94" s="241" t="str">
        <f>IF(ISBLANK('Measured Data'!L87),"",'Measured Data'!L87)</f>
        <v/>
      </c>
      <c r="M94" s="241" t="str">
        <f>IF(ISBLANK('Measured Data'!M87),"",'Measured Data'!M87)</f>
        <v/>
      </c>
      <c r="N94" s="241" t="str">
        <f>IF(ISBLANK('Measured Data'!N87),"",'Measured Data'!N87)</f>
        <v/>
      </c>
      <c r="O94" s="241" t="str">
        <f>IF(ISBLANK('Measured Data'!O87),"",'Measured Data'!O87)</f>
        <v/>
      </c>
      <c r="P94" s="241" t="str">
        <f>IF(ISBLANK('Measured Data'!P87),"",'Measured Data'!P87)</f>
        <v/>
      </c>
      <c r="Q94" s="241" t="str">
        <f>IF(ISBLANK('Measured Data'!Q87),"",'Measured Data'!Q87)</f>
        <v/>
      </c>
      <c r="R94" s="241" t="str">
        <f>IF(ISBLANK('Measured Data'!R87),"",'Measured Data'!R87)</f>
        <v/>
      </c>
      <c r="S94" s="241" t="str">
        <f>IF(ISBLANK('Measured Data'!S87),"",'Measured Data'!S87)</f>
        <v/>
      </c>
      <c r="T94" s="241" t="str">
        <f>IF(ISBLANK('Measured Data'!T87),"",'Measured Data'!T87)</f>
        <v/>
      </c>
      <c r="U94" s="241" t="str">
        <f>IF(ISBLANK('Measured Data'!U87),"",'Measured Data'!U87)</f>
        <v/>
      </c>
      <c r="V94" s="241" t="str">
        <f>IF(ISBLANK('Measured Data'!V87),"",'Measured Data'!V87)</f>
        <v/>
      </c>
      <c r="W94" s="241" t="str">
        <f>IF(ISBLANK('Measured Data'!W87),"",'Measured Data'!W87)</f>
        <v/>
      </c>
      <c r="X94" s="241" t="str">
        <f>IF(ISBLANK('Measured Data'!X87),"",'Measured Data'!X87)</f>
        <v/>
      </c>
      <c r="Y94" s="241" t="str">
        <f>IF(ISBLANK('Measured Data'!Y87),"",'Measured Data'!Y87)</f>
        <v/>
      </c>
      <c r="Z94" s="241" t="str">
        <f>IF(ISBLANK('Measured Data'!Z87),"",'Measured Data'!Z87)</f>
        <v/>
      </c>
      <c r="AA94" s="241" t="str">
        <f>IF(ISBLANK('Measured Data'!AA87),"",'Measured Data'!AA87)</f>
        <v/>
      </c>
      <c r="AB94" s="241" t="str">
        <f>IF(ISBLANK('Measured Data'!AB87),"",'Measured Data'!AB87)</f>
        <v/>
      </c>
      <c r="AC94" s="241" t="str">
        <f>IF(ISBLANK('Measured Data'!AC87),"",'Measured Data'!AC87)</f>
        <v/>
      </c>
      <c r="AD94" s="241" t="str">
        <f>IF(ISBLANK('Measured Data'!AD87),"",'Measured Data'!AD87)</f>
        <v/>
      </c>
      <c r="AE94" s="241" t="str">
        <f>IF(ISBLANK('Measured Data'!AE87),"",'Measured Data'!AE87)</f>
        <v/>
      </c>
      <c r="AF94" s="241" t="str">
        <f>IF(ISBLANK('Measured Data'!AF87),"",'Measured Data'!AF87)</f>
        <v/>
      </c>
      <c r="AG94" s="241" t="str">
        <f>IF(ISBLANK('Measured Data'!AG87),"",'Measured Data'!AG87)</f>
        <v/>
      </c>
      <c r="AH94" s="241" t="str">
        <f>IF(ISBLANK('Measured Data'!AH87),"",'Measured Data'!AH87)</f>
        <v/>
      </c>
      <c r="AI94" s="241" t="str">
        <f>IF(ISBLANK('Measured Data'!AI87),"",'Measured Data'!AI87)</f>
        <v/>
      </c>
      <c r="AJ94" s="241" t="str">
        <f>IF(ISBLANK('Measured Data'!AJ87),"",'Measured Data'!AJ87)</f>
        <v/>
      </c>
      <c r="AK94" s="241" t="str">
        <f>IF(ISBLANK('Measured Data'!AK87),"",'Measured Data'!AK87)</f>
        <v/>
      </c>
      <c r="AL94" s="241" t="str">
        <f>IF(ISBLANK('Measured Data'!AL87),"",'Measured Data'!AL87)</f>
        <v/>
      </c>
      <c r="AM94" s="241" t="str">
        <f>IF(ISBLANK('Measured Data'!AM87),"",'Measured Data'!AM87)</f>
        <v/>
      </c>
      <c r="AN94" s="241" t="str">
        <f>IF(ISBLANK('Measured Data'!AN87),"",'Measured Data'!AN87)</f>
        <v/>
      </c>
      <c r="AO94" s="241" t="str">
        <f>IF(ISBLANK('Measured Data'!AO87),"",'Measured Data'!AO87)</f>
        <v/>
      </c>
      <c r="AP94" s="241" t="str">
        <f>IF(ISBLANK('Measured Data'!AP87),"",'Measured Data'!AP87)</f>
        <v/>
      </c>
      <c r="AQ94" s="241" t="str">
        <f>IF(ISBLANK('Measured Data'!AQ87),"",'Measured Data'!AQ87)</f>
        <v/>
      </c>
      <c r="AR94" s="241" t="str">
        <f>IF(ISBLANK('Measured Data'!AR87),"",'Measured Data'!AR87)</f>
        <v/>
      </c>
      <c r="AS94" s="241" t="str">
        <f>IF(ISBLANK('Measured Data'!AS87),"",'Measured Data'!AS87)</f>
        <v/>
      </c>
      <c r="AT94" s="241" t="str">
        <f>IF(ISBLANK('Measured Data'!AT87),"",'Measured Data'!AT87)</f>
        <v/>
      </c>
      <c r="AU94" s="241" t="str">
        <f>IF(ISBLANK('Measured Data'!AU87),"",'Measured Data'!AU87)</f>
        <v/>
      </c>
      <c r="AV94" s="241" t="str">
        <f>IF(ISBLANK('Measured Data'!AV87),"",'Measured Data'!AV87)</f>
        <v/>
      </c>
      <c r="AW94" s="241" t="str">
        <f>IF(ISBLANK('Measured Data'!AW87),"",'Measured Data'!AW87)</f>
        <v/>
      </c>
      <c r="AX94" s="241" t="str">
        <f>IF(ISBLANK('Measured Data'!AX87),"",'Measured Data'!AX87)</f>
        <v/>
      </c>
      <c r="AY94" s="241" t="str">
        <f>IF(ISBLANK('Measured Data'!AY87),"",'Measured Data'!AY87)</f>
        <v/>
      </c>
      <c r="AZ94" s="241" t="str">
        <f>IF(ISBLANK('Measured Data'!AZ87),"",'Measured Data'!AZ87)</f>
        <v/>
      </c>
      <c r="BA94" s="241" t="str">
        <f>IF(ISBLANK('Measured Data'!BA87),"",'Measured Data'!BA87)</f>
        <v/>
      </c>
      <c r="BB94" s="241" t="str">
        <f>IF(ISBLANK('Measured Data'!BB87),"",'Measured Data'!BB87)</f>
        <v/>
      </c>
      <c r="BC94" s="241" t="str">
        <f>IF(ISBLANK('Measured Data'!BC87),"",'Measured Data'!BC87)</f>
        <v/>
      </c>
      <c r="BD94" s="241" t="str">
        <f>IF(ISBLANK('Measured Data'!BD87),"",'Measured Data'!BD87)</f>
        <v/>
      </c>
      <c r="BE94" s="241" t="str">
        <f>IF(ISBLANK('Measured Data'!BE87),"",'Measured Data'!BE87)</f>
        <v/>
      </c>
      <c r="BF94" s="241" t="str">
        <f>IF(ISBLANK('Measured Data'!BF87),"",'Measured Data'!BF87)</f>
        <v/>
      </c>
      <c r="BG94" s="241" t="str">
        <f>IF(ISBLANK('Measured Data'!BG87),"",'Measured Data'!BG87)</f>
        <v/>
      </c>
      <c r="BH94" s="241" t="str">
        <f>IF(ISBLANK('Measured Data'!BH87),"",'Measured Data'!BH87)</f>
        <v/>
      </c>
      <c r="BI94" s="241" t="str">
        <f>IF(ISBLANK('Measured Data'!BI87),"",'Measured Data'!BI87)</f>
        <v/>
      </c>
      <c r="BJ94" s="241" t="str">
        <f>IF(ISBLANK('Measured Data'!BJ87),"",'Measured Data'!BJ87)</f>
        <v/>
      </c>
      <c r="BK94" s="241" t="str">
        <f>IF(ISBLANK('Measured Data'!BK87),"",'Measured Data'!BK87)</f>
        <v/>
      </c>
      <c r="BL94" s="241" t="str">
        <f>IF(ISBLANK('Measured Data'!BL87),"",'Measured Data'!BL87)</f>
        <v/>
      </c>
      <c r="BM94" s="241" t="str">
        <f>IF(ISBLANK('Measured Data'!BM87),"",'Measured Data'!BM87)</f>
        <v/>
      </c>
      <c r="BN94" s="241" t="str">
        <f>IF(ISBLANK('In Process Calc.'!B87),"",ROUND('In Process Calc.'!B87,2))</f>
        <v/>
      </c>
      <c r="BO94" s="241" t="str">
        <f>IF(ISBLANK('In Process Calc.'!C87),"",ROUND('In Process Calc.'!C87,2))</f>
        <v/>
      </c>
      <c r="BP94" s="241" t="str">
        <f>IF(ISBLANK('In Process Calc.'!D87),"",'In Process Calc.'!D87)</f>
        <v/>
      </c>
      <c r="BQ94" s="241" t="str">
        <f>IF(ISBLANK('In Process Calc.'!E87),"",'In Process Calc.'!E87)</f>
        <v/>
      </c>
      <c r="BR94" s="241" t="str">
        <f>IF(ISBLANK('In Process Calc.'!G87),"",'In Process Calc.'!G87)</f>
        <v/>
      </c>
      <c r="BS94" s="241" t="str">
        <f>IF(ISBLANK('In Process Calc.'!I87),"",'In Process Calc.'!I87)</f>
        <v/>
      </c>
      <c r="BT94" s="241" t="str">
        <f>IF(ISBLANK('In Process Calc.'!J87),"",'In Process Calc.'!J87)</f>
        <v/>
      </c>
      <c r="BU94" s="241" t="str">
        <f>IF(ISBLANK('In Process Calc.'!K87),"",'In Process Calc.'!K87)</f>
        <v/>
      </c>
      <c r="BV94" s="246" t="str">
        <f>IF(ISBLANK('In Process Calc.'!L87),"",'In Process Calc.'!L87)</f>
        <v/>
      </c>
      <c r="BW94" s="246" t="str">
        <f>IF(ISBLANK('In Process Calc.'!M87),"",'In Process Calc.'!M87)</f>
        <v/>
      </c>
      <c r="BX94" s="246" t="str">
        <f>IF(ISBLANK('In Process Calc.'!N87),"",'In Process Calc.'!N87)</f>
        <v/>
      </c>
      <c r="BY94" s="246" t="str">
        <f>IF(ISBLANK('In Process Calc.'!O87),"",'In Process Calc.'!O87)</f>
        <v/>
      </c>
      <c r="BZ94" s="246" t="str">
        <f>IF(ISBLANK('In Process Calc.'!P87),"",'In Process Calc.'!P87)</f>
        <v/>
      </c>
      <c r="CA94" s="246" t="str">
        <f>IF(ISBLANK('In Process Calc.'!Q87),"",'In Process Calc.'!Q87)</f>
        <v/>
      </c>
      <c r="CB94" s="246" t="str">
        <f>IF(ISBLANK('In Process Calc.'!R87),"",'In Process Calc.'!R87)</f>
        <v/>
      </c>
      <c r="CC94" s="246" t="str">
        <f>IF(ISBLANK('In Process Calc.'!S87),"",'In Process Calc.'!S87)</f>
        <v/>
      </c>
      <c r="CD94" s="246" t="str">
        <f>IF(ISBLANK('In Process Calc.'!T87),"",'In Process Calc.'!T87)</f>
        <v/>
      </c>
      <c r="CE94" s="246" t="str">
        <f>IF(ISBLANK('In Process Calc.'!U87),"",'In Process Calc.'!U87)</f>
        <v/>
      </c>
      <c r="CF94" s="246" t="str">
        <f>IF(ISBLANK('In Process Calc.'!V87),"",'In Process Calc.'!V87)</f>
        <v/>
      </c>
      <c r="CG94" s="246" t="str">
        <f>IF(ISBLANK('In Process Calc.'!W87),"",'In Process Calc.'!W87)</f>
        <v/>
      </c>
      <c r="CH94" s="246" t="str">
        <f>IF(ISBLANK('In Process Calc.'!X87),"",'In Process Calc.'!X87)</f>
        <v/>
      </c>
      <c r="CI94" s="246" t="str">
        <f>IF(ISBLANK('In Process Calc.'!Y87),"",'In Process Calc.'!Y87)</f>
        <v/>
      </c>
      <c r="CJ94" s="246" t="str">
        <f>IF(ISBLANK('In Process Calc.'!Z87),"",'In Process Calc.'!Z87)</f>
        <v/>
      </c>
      <c r="CK94" s="246" t="str">
        <f>IF(ISBLANK('In Process Calc.'!AA87),"",'In Process Calc.'!AA87)</f>
        <v/>
      </c>
      <c r="CL94" s="246" t="str">
        <f>IF(ISBLANK('In Process Calc.'!AB87),"",'In Process Calc.'!AB87)</f>
        <v/>
      </c>
      <c r="CM94" s="246" t="str">
        <f>IF(ISBLANK('In Process Calc.'!AC87),"",'In Process Calc.'!AC87)</f>
        <v/>
      </c>
      <c r="CN94" s="246" t="str">
        <f>IF(ISBLANK('In Process Calc.'!AD87),"",'In Process Calc.'!AD87)</f>
        <v/>
      </c>
      <c r="CO94" s="246" t="str">
        <f>IF(ISBLANK('In Process Calc.'!AE87),"",'In Process Calc.'!AE87)</f>
        <v/>
      </c>
      <c r="CP94" s="246" t="str">
        <f>IF(ISBLANK('In Process Calc.'!AF87),"",'In Process Calc.'!AF87)</f>
        <v/>
      </c>
      <c r="CQ94" s="246" t="str">
        <f>IF(ISBLANK('In Process Calc.'!AG87),"",'In Process Calc.'!AG87)</f>
        <v/>
      </c>
      <c r="CR94" s="246" t="str">
        <f>IF(ISBLANK('In Process Calc.'!AH87),"",'In Process Calc.'!AH87)</f>
        <v/>
      </c>
      <c r="CS94" s="246" t="str">
        <f>IF(ISBLANK('In Process Calc.'!AI87),"",'In Process Calc.'!AI87)</f>
        <v/>
      </c>
      <c r="CT94" s="246" t="str">
        <f>IF(ISBLANK('In Process Calc.'!AJ87),"",'In Process Calc.'!AJ87)</f>
        <v/>
      </c>
      <c r="CU94" s="246" t="str">
        <f>IF(ISBLANK('In Process Calc.'!AK87),"",'In Process Calc.'!AK87)</f>
        <v/>
      </c>
      <c r="CV94" s="246" t="str">
        <f>IF(ISBLANK('In Process Calc.'!AL87),"",'In Process Calc.'!AL87)</f>
        <v/>
      </c>
      <c r="CW94" s="246" t="str">
        <f>IF(ISBLANK('In Process Calc.'!AM87),"",'In Process Calc.'!AM87)</f>
        <v/>
      </c>
      <c r="CX94" s="246" t="str">
        <f>IF(ISBLANK('In Process Calc.'!AN87),"",'In Process Calc.'!AN87)</f>
        <v/>
      </c>
      <c r="CY94" s="246" t="str">
        <f>IF(ISBLANK('In Process Calc.'!AO87),"",'In Process Calc.'!AO87)</f>
        <v/>
      </c>
      <c r="CZ94" s="246" t="str">
        <f>IF(ISBLANK('In Process Calc.'!AP87),"",'In Process Calc.'!AP87)</f>
        <v/>
      </c>
      <c r="DA94" s="246" t="str">
        <f>IF(ISBLANK('In Process Calc.'!AQ87),"",'In Process Calc.'!AQ87)</f>
        <v/>
      </c>
      <c r="DB94" s="246" t="str">
        <f>IF(ISBLANK('In Process Calc.'!AR87),"",'In Process Calc.'!AR87)</f>
        <v/>
      </c>
      <c r="DC94" s="246" t="str">
        <f>IF(ISBLANK('In Process Calc.'!AS87),"",'In Process Calc.'!AS87)</f>
        <v/>
      </c>
      <c r="DD94" s="246" t="str">
        <f>IF(ISBLANK('In Process Calc.'!AT87),"",'In Process Calc.'!AT87)</f>
        <v/>
      </c>
      <c r="DE94" s="246" t="str">
        <f>IF(ISBLANK('In Process Calc.'!AU87),"",'In Process Calc.'!AU87)</f>
        <v/>
      </c>
      <c r="DF94" s="246" t="str">
        <f>IF(ISBLANK('In Process Calc.'!AV87),"",'In Process Calc.'!AV87)</f>
        <v/>
      </c>
      <c r="DG94" s="246" t="str">
        <f>IF(ISBLANK('In Process Calc.'!AW87),"",'In Process Calc.'!AW87)</f>
        <v/>
      </c>
      <c r="DH94" s="246" t="str">
        <f>IF(ISBLANK('In Process Calc.'!AX87),"",'In Process Calc.'!AX87)</f>
        <v/>
      </c>
      <c r="DI94" s="246" t="str">
        <f>IF(ISBLANK('In Process Calc.'!AY87),"",'In Process Calc.'!AY87)</f>
        <v/>
      </c>
      <c r="DJ94" s="246" t="str">
        <f>IF(ISBLANK('In Process Calc.'!AZ87),"",'In Process Calc.'!AZ87)</f>
        <v/>
      </c>
      <c r="DK94" s="246" t="str">
        <f>IF(ISBLANK('In Process Calc.'!BA87),"",'In Process Calc.'!BA87)</f>
        <v/>
      </c>
      <c r="DL94" s="246" t="str">
        <f>IF(ISBLANK('In Process Calc.'!BB87),"",'In Process Calc.'!BB87)</f>
        <v/>
      </c>
      <c r="DM94" s="246" t="str">
        <f>IF(ISBLANK('In Process Calc.'!BC87),"",'In Process Calc.'!BC87)</f>
        <v/>
      </c>
      <c r="DN94" s="246" t="str">
        <f>IF(ISBLANK('In Process Calc.'!BD87),"",'In Process Calc.'!BD87)</f>
        <v/>
      </c>
      <c r="DO94" s="246" t="str">
        <f>IF(ISBLANK('In Process Calc.'!BE87),"",'In Process Calc.'!BE87)</f>
        <v/>
      </c>
      <c r="DP94" s="246" t="str">
        <f>IF(ISBLANK('In Process Calc.'!BF87),"",'In Process Calc.'!BF87)</f>
        <v/>
      </c>
      <c r="DQ94" s="246" t="str">
        <f>IF(ISBLANK('In Process Calc.'!BG87),"",'In Process Calc.'!BG87)</f>
        <v/>
      </c>
      <c r="DR94" s="246" t="str">
        <f>IF(ISBLANK('In Process Calc.'!BH87),"",'In Process Calc.'!BH87)</f>
        <v/>
      </c>
      <c r="DS94" s="246" t="str">
        <f>IF(ISBLANK('In Process Calc.'!BI87),"",'In Process Calc.'!BI87)</f>
        <v/>
      </c>
      <c r="DT94" s="246" t="str">
        <f>IF(ISBLANK('In Process Calc.'!BJ87),"",'In Process Calc.'!BJ87)</f>
        <v/>
      </c>
      <c r="DU94" s="246" t="str">
        <f>IF(ISBLANK('In Process Calc.'!BK87),"",'In Process Calc.'!BK87)</f>
        <v/>
      </c>
      <c r="DV94" s="246" t="str">
        <f>IF(ISBLANK('In Process Calc.'!BL87),"",'In Process Calc.'!BL87)</f>
        <v/>
      </c>
      <c r="DW94" s="246" t="str">
        <f>IF(ISBLANK('In Process Calc.'!BM87),"",'In Process Calc.'!BM87)</f>
        <v/>
      </c>
      <c r="DX94" s="246" t="str">
        <f>IF(ISBLANK('In Process Calc.'!BN87),"",'In Process Calc.'!BN87)</f>
        <v/>
      </c>
      <c r="DY94" s="246" t="str">
        <f>IF(ISBLANK('In Process Calc.'!BO87),"",'In Process Calc.'!BO87)</f>
        <v/>
      </c>
      <c r="DZ94" s="246" t="str">
        <f>IF(ISBLANK('In Process Calc.'!BP87),"",'In Process Calc.'!BP87)</f>
        <v/>
      </c>
      <c r="EA94" s="246" t="str">
        <f>IF(ISBLANK('In Process Calc.'!BQ87),"",'In Process Calc.'!BQ87)</f>
        <v/>
      </c>
      <c r="EB94" s="246" t="str">
        <f>IF(ISBLANK('In Process Calc.'!BR87),"",'In Process Calc.'!BR87)</f>
        <v/>
      </c>
      <c r="EC94" s="246" t="str">
        <f>IF(ISBLANK('In Process Calc.'!BS87),"",'In Process Calc.'!BS87)</f>
        <v/>
      </c>
      <c r="ED94" s="246" t="str">
        <f>IF(ISBLANK('In Process Calc.'!BT87),"",'In Process Calc.'!BT87)</f>
        <v/>
      </c>
      <c r="EE94" s="246" t="str">
        <f>IF(ISBLANK('In Process Calc.'!BU87),"",'In Process Calc.'!BU87)</f>
        <v/>
      </c>
      <c r="EF94" s="246" t="str">
        <f>IF(ISBLANK('In Process Calc.'!BV87),"",'In Process Calc.'!BV87)</f>
        <v/>
      </c>
      <c r="EG94" s="246" t="str">
        <f>IF(ISBLANK('In Process Calc.'!BW87),"",'In Process Calc.'!BW87)</f>
        <v/>
      </c>
      <c r="EH94" s="246" t="str">
        <f>IF(ISBLANK('In Process Calc.'!BX87),"",'In Process Calc.'!BX87)</f>
        <v/>
      </c>
      <c r="EI94" s="246" t="str">
        <f>IF(ISBLANK('In Process Calc.'!BY87),"",'In Process Calc.'!BY87)</f>
        <v/>
      </c>
      <c r="EJ94" s="246" t="str">
        <f>IF(ISBLANK('In Process Calc.'!BZ87),"",'In Process Calc.'!BZ87)</f>
        <v/>
      </c>
      <c r="EK94" s="246" t="str">
        <f>IF(ISBLANK('Post Process Calc.'!A94),"",'Post Process Calc.'!A94)</f>
        <v/>
      </c>
      <c r="EL94" s="246" t="str">
        <f>IF(ISBLANK('Post Process Calc.'!B94),"",'Post Process Calc.'!B94)</f>
        <v/>
      </c>
      <c r="EM94" s="246" t="str">
        <f>IF(ISBLANK('Post Process Calc.'!C94),"",'Post Process Calc.'!C94)</f>
        <v/>
      </c>
      <c r="EN94" s="246" t="str">
        <f>IF(ISBLANK('Post Process Calc.'!D94),"",'Post Process Calc.'!D94)</f>
        <v/>
      </c>
      <c r="EO94" s="246" t="str">
        <f>IF(ISBLANK('Post Process Calc.'!E94),"",'Post Process Calc.'!E94)</f>
        <v/>
      </c>
      <c r="EP94" s="246" t="str">
        <f>IF(ISBLANK('Post Process Calc.'!F94),"",'Post Process Calc.'!F94)</f>
        <v/>
      </c>
      <c r="EQ94" s="246" t="str">
        <f>IF(ISBLANK('Post Process Calc.'!G94),"",'Post Process Calc.'!G94)</f>
        <v/>
      </c>
      <c r="ER94" s="246" t="str">
        <f>IF(ISBLANK('Post Process Calc.'!H94),"",'Post Process Calc.'!H94)</f>
        <v/>
      </c>
      <c r="ES94" s="246" t="str">
        <f>IF(ISBLANK('Post Process Calc.'!I94),"",'Post Process Calc.'!I94)</f>
        <v/>
      </c>
      <c r="ET94" s="246" t="str">
        <f>IF(ISBLANK('Post Process Calc.'!J94),"",'Post Process Calc.'!J94)</f>
        <v/>
      </c>
      <c r="EU94" s="246" t="str">
        <f>IF(ISBLANK('Post Process Calc.'!K94),"",'Post Process Calc.'!K94)</f>
        <v/>
      </c>
      <c r="EV94" s="246" t="str">
        <f>IF(ISBLANK('Post Process Calc.'!L94),"",'Post Process Calc.'!L94)</f>
        <v/>
      </c>
      <c r="EW94" s="246" t="str">
        <f>IF(ISBLANK('Post Process Calc.'!M94),"",'Post Process Calc.'!M94)</f>
        <v/>
      </c>
      <c r="EX94" s="246" t="str">
        <f>IF(ISBLANK('Post Process Calc.'!N94),"",'Post Process Calc.'!N94)</f>
        <v/>
      </c>
      <c r="EY94" s="246" t="str">
        <f>IF(ISBLANK('Post Process Calc.'!O94),"",'Post Process Calc.'!O94)</f>
        <v/>
      </c>
      <c r="EZ94" s="246" t="str">
        <f>IF(ISBLANK('Post Process Calc.'!P94),"",'Post Process Calc.'!P94)</f>
        <v/>
      </c>
      <c r="FA94" s="246" t="str">
        <f>IF(ISBLANK('Post Process Calc.'!Q94),"",'Post Process Calc.'!Q94)</f>
        <v/>
      </c>
      <c r="FB94" s="246" t="str">
        <f>IF(ISBLANK('Post Process Calc.'!R94),"",'Post Process Calc.'!R94)</f>
        <v/>
      </c>
      <c r="FC94" s="246" t="str">
        <f>IF(ISBLANK('Post Process Calc.'!S94),"",'Post Process Calc.'!S94)</f>
        <v/>
      </c>
      <c r="FD94" s="246" t="str">
        <f>IF(ISBLANK('Post Process Calc.'!T94),"",'Post Process Calc.'!T94)</f>
        <v/>
      </c>
      <c r="FE94" s="246" t="str">
        <f>IF(ISBLANK('Post Process Calc.'!U94),"",'Post Process Calc.'!U94)</f>
        <v/>
      </c>
      <c r="FF94" s="246" t="str">
        <f>IF(ISBLANK('Post Process Calc.'!V94),"",'Post Process Calc.'!V94)</f>
        <v/>
      </c>
      <c r="FG94" s="246" t="str">
        <f>IF(ISBLANK('Post Process Calc.'!W94),"",'Post Process Calc.'!W94)</f>
        <v/>
      </c>
      <c r="FH94" s="246" t="str">
        <f>IF(ISBLANK('Post Process Calc.'!X94),"",'Post Process Calc.'!X94)</f>
        <v/>
      </c>
      <c r="FI94" s="246" t="str">
        <f>IF(ISBLANK('Post Process Calc.'!Y94),"",'Post Process Calc.'!Y94)</f>
        <v/>
      </c>
      <c r="FJ94" s="246" t="str">
        <f>IF(ISBLANK('Post Process Calc.'!Z94),"",'Post Process Calc.'!Z94)</f>
        <v/>
      </c>
      <c r="FK94" s="246" t="str">
        <f>IF(ISBLANK('Post Process Calc.'!AA94),"",'Post Process Calc.'!AA94)</f>
        <v/>
      </c>
      <c r="FL94" s="246" t="str">
        <f>IF(ISBLANK('Post Process Calc.'!AB94),"",'Post Process Calc.'!AB94)</f>
        <v/>
      </c>
      <c r="FM94" s="246" t="str">
        <f>IF(ISBLANK('Post Process Calc.'!AC94),"",'Post Process Calc.'!AC94)</f>
        <v/>
      </c>
      <c r="FN94" s="246" t="str">
        <f>IF(ISBLANK('Post Process Calc.'!AD94),"",'Post Process Calc.'!AD94)</f>
        <v/>
      </c>
      <c r="FO94" s="246" t="str">
        <f>IF(ISBLANK('Post Process Calc.'!AE94),"",'Post Process Calc.'!AE94)</f>
        <v/>
      </c>
      <c r="FP94" s="246" t="str">
        <f>IF(ISBLANK('Post Process Calc.'!AF94),"",'Post Process Calc.'!AF94)</f>
        <v/>
      </c>
      <c r="FQ94" s="246" t="str">
        <f>IF(ISBLANK('Post Process Calc.'!AG94),"",'Post Process Calc.'!AG94)</f>
        <v/>
      </c>
      <c r="FR94" s="246" t="str">
        <f>IF(ISBLANK('Post Process Calc.'!AH94),"",'Post Process Calc.'!AH94)</f>
        <v/>
      </c>
      <c r="FS94" s="246" t="str">
        <f>IF(ISBLANK('Post Process Calc.'!AI94),"",'Post Process Calc.'!AI94)</f>
        <v/>
      </c>
    </row>
    <row r="95" spans="1:175" x14ac:dyDescent="0.15">
      <c r="A95" s="241" t="str">
        <f>IF('Measured Data'!B88&lt;&gt;0,'Measured Data'!$B$1,"")</f>
        <v/>
      </c>
      <c r="B95" s="241" t="str">
        <f>IF(ISBLANK('Measured Data'!A88),"",'Measured Data'!A88)</f>
        <v/>
      </c>
      <c r="C95" s="248" t="str">
        <f>IF(ISBLANK('Measured Data'!B88),"",'Measured Data'!B88)</f>
        <v/>
      </c>
      <c r="D95" s="249" t="str">
        <f>IF(ISBLANK('Measured Data'!C88),"",'Measured Data'!C88)</f>
        <v/>
      </c>
      <c r="E95" s="241" t="str">
        <f>IF(ISBLANK('Measured Data'!D88),"",'Measured Data'!D88)</f>
        <v/>
      </c>
      <c r="F95" s="241" t="str">
        <f>IF(ISBLANK('Measured Data'!E88),"",'Measured Data'!E88)</f>
        <v/>
      </c>
      <c r="G95" s="241" t="str">
        <f>IF(ISBLANK('Measured Data'!G88),"",'Measured Data'!G88)</f>
        <v/>
      </c>
      <c r="H95" s="241" t="str">
        <f>IF(ISBLANK('Measured Data'!H88),"",'Measured Data'!H88)</f>
        <v/>
      </c>
      <c r="I95" s="241" t="str">
        <f>IF(ISBLANK('Measured Data'!I88),"",'Measured Data'!I88)</f>
        <v/>
      </c>
      <c r="J95" s="241" t="str">
        <f>IF(ISBLANK('Measured Data'!J88),"",'Measured Data'!J88)</f>
        <v/>
      </c>
      <c r="K95" s="241" t="str">
        <f>IF(ISBLANK('Measured Data'!K88),"",'Measured Data'!K88)</f>
        <v/>
      </c>
      <c r="L95" s="241" t="str">
        <f>IF(ISBLANK('Measured Data'!L88),"",'Measured Data'!L88)</f>
        <v/>
      </c>
      <c r="M95" s="241" t="str">
        <f>IF(ISBLANK('Measured Data'!M88),"",'Measured Data'!M88)</f>
        <v/>
      </c>
      <c r="N95" s="241" t="str">
        <f>IF(ISBLANK('Measured Data'!N88),"",'Measured Data'!N88)</f>
        <v/>
      </c>
      <c r="O95" s="241" t="str">
        <f>IF(ISBLANK('Measured Data'!O88),"",'Measured Data'!O88)</f>
        <v/>
      </c>
      <c r="P95" s="241" t="str">
        <f>IF(ISBLANK('Measured Data'!P88),"",'Measured Data'!P88)</f>
        <v/>
      </c>
      <c r="Q95" s="241" t="str">
        <f>IF(ISBLANK('Measured Data'!Q88),"",'Measured Data'!Q88)</f>
        <v/>
      </c>
      <c r="R95" s="241" t="str">
        <f>IF(ISBLANK('Measured Data'!R88),"",'Measured Data'!R88)</f>
        <v/>
      </c>
      <c r="S95" s="241" t="str">
        <f>IF(ISBLANK('Measured Data'!S88),"",'Measured Data'!S88)</f>
        <v/>
      </c>
      <c r="T95" s="241" t="str">
        <f>IF(ISBLANK('Measured Data'!T88),"",'Measured Data'!T88)</f>
        <v/>
      </c>
      <c r="U95" s="241" t="str">
        <f>IF(ISBLANK('Measured Data'!U88),"",'Measured Data'!U88)</f>
        <v/>
      </c>
      <c r="V95" s="241" t="str">
        <f>IF(ISBLANK('Measured Data'!V88),"",'Measured Data'!V88)</f>
        <v/>
      </c>
      <c r="W95" s="241" t="str">
        <f>IF(ISBLANK('Measured Data'!W88),"",'Measured Data'!W88)</f>
        <v/>
      </c>
      <c r="X95" s="241" t="str">
        <f>IF(ISBLANK('Measured Data'!X88),"",'Measured Data'!X88)</f>
        <v/>
      </c>
      <c r="Y95" s="241" t="str">
        <f>IF(ISBLANK('Measured Data'!Y88),"",'Measured Data'!Y88)</f>
        <v/>
      </c>
      <c r="Z95" s="241" t="str">
        <f>IF(ISBLANK('Measured Data'!Z88),"",'Measured Data'!Z88)</f>
        <v/>
      </c>
      <c r="AA95" s="241" t="str">
        <f>IF(ISBLANK('Measured Data'!AA88),"",'Measured Data'!AA88)</f>
        <v/>
      </c>
      <c r="AB95" s="241" t="str">
        <f>IF(ISBLANK('Measured Data'!AB88),"",'Measured Data'!AB88)</f>
        <v/>
      </c>
      <c r="AC95" s="241" t="str">
        <f>IF(ISBLANK('Measured Data'!AC88),"",'Measured Data'!AC88)</f>
        <v/>
      </c>
      <c r="AD95" s="241" t="str">
        <f>IF(ISBLANK('Measured Data'!AD88),"",'Measured Data'!AD88)</f>
        <v/>
      </c>
      <c r="AE95" s="241" t="str">
        <f>IF(ISBLANK('Measured Data'!AE88),"",'Measured Data'!AE88)</f>
        <v/>
      </c>
      <c r="AF95" s="241" t="str">
        <f>IF(ISBLANK('Measured Data'!AF88),"",'Measured Data'!AF88)</f>
        <v/>
      </c>
      <c r="AG95" s="241" t="str">
        <f>IF(ISBLANK('Measured Data'!AG88),"",'Measured Data'!AG88)</f>
        <v/>
      </c>
      <c r="AH95" s="241" t="str">
        <f>IF(ISBLANK('Measured Data'!AH88),"",'Measured Data'!AH88)</f>
        <v/>
      </c>
      <c r="AI95" s="241" t="str">
        <f>IF(ISBLANK('Measured Data'!AI88),"",'Measured Data'!AI88)</f>
        <v/>
      </c>
      <c r="AJ95" s="241" t="str">
        <f>IF(ISBLANK('Measured Data'!AJ88),"",'Measured Data'!AJ88)</f>
        <v/>
      </c>
      <c r="AK95" s="241" t="str">
        <f>IF(ISBLANK('Measured Data'!AK88),"",'Measured Data'!AK88)</f>
        <v/>
      </c>
      <c r="AL95" s="241" t="str">
        <f>IF(ISBLANK('Measured Data'!AL88),"",'Measured Data'!AL88)</f>
        <v/>
      </c>
      <c r="AM95" s="241" t="str">
        <f>IF(ISBLANK('Measured Data'!AM88),"",'Measured Data'!AM88)</f>
        <v/>
      </c>
      <c r="AN95" s="241" t="str">
        <f>IF(ISBLANK('Measured Data'!AN88),"",'Measured Data'!AN88)</f>
        <v/>
      </c>
      <c r="AO95" s="241" t="str">
        <f>IF(ISBLANK('Measured Data'!AO88),"",'Measured Data'!AO88)</f>
        <v/>
      </c>
      <c r="AP95" s="241" t="str">
        <f>IF(ISBLANK('Measured Data'!AP88),"",'Measured Data'!AP88)</f>
        <v/>
      </c>
      <c r="AQ95" s="241" t="str">
        <f>IF(ISBLANK('Measured Data'!AQ88),"",'Measured Data'!AQ88)</f>
        <v/>
      </c>
      <c r="AR95" s="241" t="str">
        <f>IF(ISBLANK('Measured Data'!AR88),"",'Measured Data'!AR88)</f>
        <v/>
      </c>
      <c r="AS95" s="241" t="str">
        <f>IF(ISBLANK('Measured Data'!AS88),"",'Measured Data'!AS88)</f>
        <v/>
      </c>
      <c r="AT95" s="241" t="str">
        <f>IF(ISBLANK('Measured Data'!AT88),"",'Measured Data'!AT88)</f>
        <v/>
      </c>
      <c r="AU95" s="241" t="str">
        <f>IF(ISBLANK('Measured Data'!AU88),"",'Measured Data'!AU88)</f>
        <v/>
      </c>
      <c r="AV95" s="241" t="str">
        <f>IF(ISBLANK('Measured Data'!AV88),"",'Measured Data'!AV88)</f>
        <v/>
      </c>
      <c r="AW95" s="241" t="str">
        <f>IF(ISBLANK('Measured Data'!AW88),"",'Measured Data'!AW88)</f>
        <v/>
      </c>
      <c r="AX95" s="241" t="str">
        <f>IF(ISBLANK('Measured Data'!AX88),"",'Measured Data'!AX88)</f>
        <v/>
      </c>
      <c r="AY95" s="241" t="str">
        <f>IF(ISBLANK('Measured Data'!AY88),"",'Measured Data'!AY88)</f>
        <v/>
      </c>
      <c r="AZ95" s="241" t="str">
        <f>IF(ISBLANK('Measured Data'!AZ88),"",'Measured Data'!AZ88)</f>
        <v/>
      </c>
      <c r="BA95" s="241" t="str">
        <f>IF(ISBLANK('Measured Data'!BA88),"",'Measured Data'!BA88)</f>
        <v/>
      </c>
      <c r="BB95" s="241" t="str">
        <f>IF(ISBLANK('Measured Data'!BB88),"",'Measured Data'!BB88)</f>
        <v/>
      </c>
      <c r="BC95" s="241" t="str">
        <f>IF(ISBLANK('Measured Data'!BC88),"",'Measured Data'!BC88)</f>
        <v/>
      </c>
      <c r="BD95" s="241" t="str">
        <f>IF(ISBLANK('Measured Data'!BD88),"",'Measured Data'!BD88)</f>
        <v/>
      </c>
      <c r="BE95" s="241" t="str">
        <f>IF(ISBLANK('Measured Data'!BE88),"",'Measured Data'!BE88)</f>
        <v/>
      </c>
      <c r="BF95" s="241" t="str">
        <f>IF(ISBLANK('Measured Data'!BF88),"",'Measured Data'!BF88)</f>
        <v/>
      </c>
      <c r="BG95" s="241" t="str">
        <f>IF(ISBLANK('Measured Data'!BG88),"",'Measured Data'!BG88)</f>
        <v/>
      </c>
      <c r="BH95" s="241" t="str">
        <f>IF(ISBLANK('Measured Data'!BH88),"",'Measured Data'!BH88)</f>
        <v/>
      </c>
      <c r="BI95" s="241" t="str">
        <f>IF(ISBLANK('Measured Data'!BI88),"",'Measured Data'!BI88)</f>
        <v/>
      </c>
      <c r="BJ95" s="241" t="str">
        <f>IF(ISBLANK('Measured Data'!BJ88),"",'Measured Data'!BJ88)</f>
        <v/>
      </c>
      <c r="BK95" s="241" t="str">
        <f>IF(ISBLANK('Measured Data'!BK88),"",'Measured Data'!BK88)</f>
        <v/>
      </c>
      <c r="BL95" s="241" t="str">
        <f>IF(ISBLANK('Measured Data'!BL88),"",'Measured Data'!BL88)</f>
        <v/>
      </c>
      <c r="BM95" s="241" t="str">
        <f>IF(ISBLANK('Measured Data'!BM88),"",'Measured Data'!BM88)</f>
        <v/>
      </c>
      <c r="BN95" s="241" t="str">
        <f>IF(ISBLANK('In Process Calc.'!B88),"",ROUND('In Process Calc.'!B88,2))</f>
        <v/>
      </c>
      <c r="BO95" s="241" t="str">
        <f>IF(ISBLANK('In Process Calc.'!C88),"",ROUND('In Process Calc.'!C88,2))</f>
        <v/>
      </c>
      <c r="BP95" s="241" t="str">
        <f>IF(ISBLANK('In Process Calc.'!D88),"",'In Process Calc.'!D88)</f>
        <v/>
      </c>
      <c r="BQ95" s="241" t="str">
        <f>IF(ISBLANK('In Process Calc.'!E88),"",'In Process Calc.'!E88)</f>
        <v/>
      </c>
      <c r="BR95" s="241" t="str">
        <f>IF(ISBLANK('In Process Calc.'!G88),"",'In Process Calc.'!G88)</f>
        <v/>
      </c>
      <c r="BS95" s="241" t="str">
        <f>IF(ISBLANK('In Process Calc.'!I88),"",'In Process Calc.'!I88)</f>
        <v/>
      </c>
      <c r="BT95" s="241" t="str">
        <f>IF(ISBLANK('In Process Calc.'!J88),"",'In Process Calc.'!J88)</f>
        <v/>
      </c>
      <c r="BU95" s="241" t="str">
        <f>IF(ISBLANK('In Process Calc.'!K88),"",'In Process Calc.'!K88)</f>
        <v/>
      </c>
      <c r="BV95" s="246" t="str">
        <f>IF(ISBLANK('In Process Calc.'!L88),"",'In Process Calc.'!L88)</f>
        <v/>
      </c>
      <c r="BW95" s="246" t="str">
        <f>IF(ISBLANK('In Process Calc.'!M88),"",'In Process Calc.'!M88)</f>
        <v/>
      </c>
      <c r="BX95" s="246" t="str">
        <f>IF(ISBLANK('In Process Calc.'!N88),"",'In Process Calc.'!N88)</f>
        <v/>
      </c>
      <c r="BY95" s="246" t="str">
        <f>IF(ISBLANK('In Process Calc.'!O88),"",'In Process Calc.'!O88)</f>
        <v/>
      </c>
      <c r="BZ95" s="246" t="str">
        <f>IF(ISBLANK('In Process Calc.'!P88),"",'In Process Calc.'!P88)</f>
        <v/>
      </c>
      <c r="CA95" s="246" t="str">
        <f>IF(ISBLANK('In Process Calc.'!Q88),"",'In Process Calc.'!Q88)</f>
        <v/>
      </c>
      <c r="CB95" s="246" t="str">
        <f>IF(ISBLANK('In Process Calc.'!R88),"",'In Process Calc.'!R88)</f>
        <v/>
      </c>
      <c r="CC95" s="246" t="str">
        <f>IF(ISBLANK('In Process Calc.'!S88),"",'In Process Calc.'!S88)</f>
        <v/>
      </c>
      <c r="CD95" s="246" t="str">
        <f>IF(ISBLANK('In Process Calc.'!T88),"",'In Process Calc.'!T88)</f>
        <v/>
      </c>
      <c r="CE95" s="246" t="str">
        <f>IF(ISBLANK('In Process Calc.'!U88),"",'In Process Calc.'!U88)</f>
        <v/>
      </c>
      <c r="CF95" s="246" t="str">
        <f>IF(ISBLANK('In Process Calc.'!V88),"",'In Process Calc.'!V88)</f>
        <v/>
      </c>
      <c r="CG95" s="246" t="str">
        <f>IF(ISBLANK('In Process Calc.'!W88),"",'In Process Calc.'!W88)</f>
        <v/>
      </c>
      <c r="CH95" s="246" t="str">
        <f>IF(ISBLANK('In Process Calc.'!X88),"",'In Process Calc.'!X88)</f>
        <v/>
      </c>
      <c r="CI95" s="246" t="str">
        <f>IF(ISBLANK('In Process Calc.'!Y88),"",'In Process Calc.'!Y88)</f>
        <v/>
      </c>
      <c r="CJ95" s="246" t="str">
        <f>IF(ISBLANK('In Process Calc.'!Z88),"",'In Process Calc.'!Z88)</f>
        <v/>
      </c>
      <c r="CK95" s="246" t="str">
        <f>IF(ISBLANK('In Process Calc.'!AA88),"",'In Process Calc.'!AA88)</f>
        <v/>
      </c>
      <c r="CL95" s="246" t="str">
        <f>IF(ISBLANK('In Process Calc.'!AB88),"",'In Process Calc.'!AB88)</f>
        <v/>
      </c>
      <c r="CM95" s="246" t="str">
        <f>IF(ISBLANK('In Process Calc.'!AC88),"",'In Process Calc.'!AC88)</f>
        <v/>
      </c>
      <c r="CN95" s="246" t="str">
        <f>IF(ISBLANK('In Process Calc.'!AD88),"",'In Process Calc.'!AD88)</f>
        <v/>
      </c>
      <c r="CO95" s="246" t="str">
        <f>IF(ISBLANK('In Process Calc.'!AE88),"",'In Process Calc.'!AE88)</f>
        <v/>
      </c>
      <c r="CP95" s="246" t="str">
        <f>IF(ISBLANK('In Process Calc.'!AF88),"",'In Process Calc.'!AF88)</f>
        <v/>
      </c>
      <c r="CQ95" s="246" t="str">
        <f>IF(ISBLANK('In Process Calc.'!AG88),"",'In Process Calc.'!AG88)</f>
        <v/>
      </c>
      <c r="CR95" s="246" t="str">
        <f>IF(ISBLANK('In Process Calc.'!AH88),"",'In Process Calc.'!AH88)</f>
        <v/>
      </c>
      <c r="CS95" s="246" t="str">
        <f>IF(ISBLANK('In Process Calc.'!AI88),"",'In Process Calc.'!AI88)</f>
        <v/>
      </c>
      <c r="CT95" s="246" t="str">
        <f>IF(ISBLANK('In Process Calc.'!AJ88),"",'In Process Calc.'!AJ88)</f>
        <v/>
      </c>
      <c r="CU95" s="246" t="str">
        <f>IF(ISBLANK('In Process Calc.'!AK88),"",'In Process Calc.'!AK88)</f>
        <v/>
      </c>
      <c r="CV95" s="246" t="str">
        <f>IF(ISBLANK('In Process Calc.'!AL88),"",'In Process Calc.'!AL88)</f>
        <v/>
      </c>
      <c r="CW95" s="246" t="str">
        <f>IF(ISBLANK('In Process Calc.'!AM88),"",'In Process Calc.'!AM88)</f>
        <v/>
      </c>
      <c r="CX95" s="246" t="str">
        <f>IF(ISBLANK('In Process Calc.'!AN88),"",'In Process Calc.'!AN88)</f>
        <v/>
      </c>
      <c r="CY95" s="246" t="str">
        <f>IF(ISBLANK('In Process Calc.'!AO88),"",'In Process Calc.'!AO88)</f>
        <v/>
      </c>
      <c r="CZ95" s="246" t="str">
        <f>IF(ISBLANK('In Process Calc.'!AP88),"",'In Process Calc.'!AP88)</f>
        <v/>
      </c>
      <c r="DA95" s="246" t="str">
        <f>IF(ISBLANK('In Process Calc.'!AQ88),"",'In Process Calc.'!AQ88)</f>
        <v/>
      </c>
      <c r="DB95" s="246" t="str">
        <f>IF(ISBLANK('In Process Calc.'!AR88),"",'In Process Calc.'!AR88)</f>
        <v/>
      </c>
      <c r="DC95" s="246" t="str">
        <f>IF(ISBLANK('In Process Calc.'!AS88),"",'In Process Calc.'!AS88)</f>
        <v/>
      </c>
      <c r="DD95" s="246" t="str">
        <f>IF(ISBLANK('In Process Calc.'!AT88),"",'In Process Calc.'!AT88)</f>
        <v/>
      </c>
      <c r="DE95" s="246" t="str">
        <f>IF(ISBLANK('In Process Calc.'!AU88),"",'In Process Calc.'!AU88)</f>
        <v/>
      </c>
      <c r="DF95" s="246" t="str">
        <f>IF(ISBLANK('In Process Calc.'!AV88),"",'In Process Calc.'!AV88)</f>
        <v/>
      </c>
      <c r="DG95" s="246" t="str">
        <f>IF(ISBLANK('In Process Calc.'!AW88),"",'In Process Calc.'!AW88)</f>
        <v/>
      </c>
      <c r="DH95" s="246" t="str">
        <f>IF(ISBLANK('In Process Calc.'!AX88),"",'In Process Calc.'!AX88)</f>
        <v/>
      </c>
      <c r="DI95" s="246" t="str">
        <f>IF(ISBLANK('In Process Calc.'!AY88),"",'In Process Calc.'!AY88)</f>
        <v/>
      </c>
      <c r="DJ95" s="246" t="str">
        <f>IF(ISBLANK('In Process Calc.'!AZ88),"",'In Process Calc.'!AZ88)</f>
        <v/>
      </c>
      <c r="DK95" s="246" t="str">
        <f>IF(ISBLANK('In Process Calc.'!BA88),"",'In Process Calc.'!BA88)</f>
        <v/>
      </c>
      <c r="DL95" s="246" t="str">
        <f>IF(ISBLANK('In Process Calc.'!BB88),"",'In Process Calc.'!BB88)</f>
        <v/>
      </c>
      <c r="DM95" s="246" t="str">
        <f>IF(ISBLANK('In Process Calc.'!BC88),"",'In Process Calc.'!BC88)</f>
        <v/>
      </c>
      <c r="DN95" s="246" t="str">
        <f>IF(ISBLANK('In Process Calc.'!BD88),"",'In Process Calc.'!BD88)</f>
        <v/>
      </c>
      <c r="DO95" s="246" t="str">
        <f>IF(ISBLANK('In Process Calc.'!BE88),"",'In Process Calc.'!BE88)</f>
        <v/>
      </c>
      <c r="DP95" s="246" t="str">
        <f>IF(ISBLANK('In Process Calc.'!BF88),"",'In Process Calc.'!BF88)</f>
        <v/>
      </c>
      <c r="DQ95" s="246" t="str">
        <f>IF(ISBLANK('In Process Calc.'!BG88),"",'In Process Calc.'!BG88)</f>
        <v/>
      </c>
      <c r="DR95" s="246" t="str">
        <f>IF(ISBLANK('In Process Calc.'!BH88),"",'In Process Calc.'!BH88)</f>
        <v/>
      </c>
      <c r="DS95" s="246" t="str">
        <f>IF(ISBLANK('In Process Calc.'!BI88),"",'In Process Calc.'!BI88)</f>
        <v/>
      </c>
      <c r="DT95" s="246" t="str">
        <f>IF(ISBLANK('In Process Calc.'!BJ88),"",'In Process Calc.'!BJ88)</f>
        <v/>
      </c>
      <c r="DU95" s="246" t="str">
        <f>IF(ISBLANK('In Process Calc.'!BK88),"",'In Process Calc.'!BK88)</f>
        <v/>
      </c>
      <c r="DV95" s="246" t="str">
        <f>IF(ISBLANK('In Process Calc.'!BL88),"",'In Process Calc.'!BL88)</f>
        <v/>
      </c>
      <c r="DW95" s="246" t="str">
        <f>IF(ISBLANK('In Process Calc.'!BM88),"",'In Process Calc.'!BM88)</f>
        <v/>
      </c>
      <c r="DX95" s="246" t="str">
        <f>IF(ISBLANK('In Process Calc.'!BN88),"",'In Process Calc.'!BN88)</f>
        <v/>
      </c>
      <c r="DY95" s="246" t="str">
        <f>IF(ISBLANK('In Process Calc.'!BO88),"",'In Process Calc.'!BO88)</f>
        <v/>
      </c>
      <c r="DZ95" s="246" t="str">
        <f>IF(ISBLANK('In Process Calc.'!BP88),"",'In Process Calc.'!BP88)</f>
        <v/>
      </c>
      <c r="EA95" s="246" t="str">
        <f>IF(ISBLANK('In Process Calc.'!BQ88),"",'In Process Calc.'!BQ88)</f>
        <v/>
      </c>
      <c r="EB95" s="246" t="str">
        <f>IF(ISBLANK('In Process Calc.'!BR88),"",'In Process Calc.'!BR88)</f>
        <v/>
      </c>
      <c r="EC95" s="246" t="str">
        <f>IF(ISBLANK('In Process Calc.'!BS88),"",'In Process Calc.'!BS88)</f>
        <v/>
      </c>
      <c r="ED95" s="246" t="str">
        <f>IF(ISBLANK('In Process Calc.'!BT88),"",'In Process Calc.'!BT88)</f>
        <v/>
      </c>
      <c r="EE95" s="246" t="str">
        <f>IF(ISBLANK('In Process Calc.'!BU88),"",'In Process Calc.'!BU88)</f>
        <v/>
      </c>
      <c r="EF95" s="246" t="str">
        <f>IF(ISBLANK('In Process Calc.'!BV88),"",'In Process Calc.'!BV88)</f>
        <v/>
      </c>
      <c r="EG95" s="246" t="str">
        <f>IF(ISBLANK('In Process Calc.'!BW88),"",'In Process Calc.'!BW88)</f>
        <v/>
      </c>
      <c r="EH95" s="246" t="str">
        <f>IF(ISBLANK('In Process Calc.'!BX88),"",'In Process Calc.'!BX88)</f>
        <v/>
      </c>
      <c r="EI95" s="246" t="str">
        <f>IF(ISBLANK('In Process Calc.'!BY88),"",'In Process Calc.'!BY88)</f>
        <v/>
      </c>
      <c r="EJ95" s="246" t="str">
        <f>IF(ISBLANK('In Process Calc.'!BZ88),"",'In Process Calc.'!BZ88)</f>
        <v/>
      </c>
      <c r="EK95" s="246" t="str">
        <f>IF(ISBLANK('Post Process Calc.'!A95),"",'Post Process Calc.'!A95)</f>
        <v/>
      </c>
      <c r="EL95" s="246" t="str">
        <f>IF(ISBLANK('Post Process Calc.'!B95),"",'Post Process Calc.'!B95)</f>
        <v/>
      </c>
      <c r="EM95" s="246" t="str">
        <f>IF(ISBLANK('Post Process Calc.'!C95),"",'Post Process Calc.'!C95)</f>
        <v/>
      </c>
      <c r="EN95" s="246" t="str">
        <f>IF(ISBLANK('Post Process Calc.'!D95),"",'Post Process Calc.'!D95)</f>
        <v/>
      </c>
      <c r="EO95" s="246" t="str">
        <f>IF(ISBLANK('Post Process Calc.'!E95),"",'Post Process Calc.'!E95)</f>
        <v/>
      </c>
      <c r="EP95" s="246" t="str">
        <f>IF(ISBLANK('Post Process Calc.'!F95),"",'Post Process Calc.'!F95)</f>
        <v/>
      </c>
      <c r="EQ95" s="246" t="str">
        <f>IF(ISBLANK('Post Process Calc.'!G95),"",'Post Process Calc.'!G95)</f>
        <v/>
      </c>
      <c r="ER95" s="246" t="str">
        <f>IF(ISBLANK('Post Process Calc.'!H95),"",'Post Process Calc.'!H95)</f>
        <v/>
      </c>
      <c r="ES95" s="246" t="str">
        <f>IF(ISBLANK('Post Process Calc.'!I95),"",'Post Process Calc.'!I95)</f>
        <v/>
      </c>
      <c r="ET95" s="246" t="str">
        <f>IF(ISBLANK('Post Process Calc.'!J95),"",'Post Process Calc.'!J95)</f>
        <v/>
      </c>
      <c r="EU95" s="246" t="str">
        <f>IF(ISBLANK('Post Process Calc.'!K95),"",'Post Process Calc.'!K95)</f>
        <v/>
      </c>
      <c r="EV95" s="246" t="str">
        <f>IF(ISBLANK('Post Process Calc.'!L95),"",'Post Process Calc.'!L95)</f>
        <v/>
      </c>
      <c r="EW95" s="246" t="str">
        <f>IF(ISBLANK('Post Process Calc.'!M95),"",'Post Process Calc.'!M95)</f>
        <v/>
      </c>
      <c r="EX95" s="246" t="str">
        <f>IF(ISBLANK('Post Process Calc.'!N95),"",'Post Process Calc.'!N95)</f>
        <v/>
      </c>
      <c r="EY95" s="246" t="str">
        <f>IF(ISBLANK('Post Process Calc.'!O95),"",'Post Process Calc.'!O95)</f>
        <v/>
      </c>
      <c r="EZ95" s="246" t="str">
        <f>IF(ISBLANK('Post Process Calc.'!P95),"",'Post Process Calc.'!P95)</f>
        <v/>
      </c>
      <c r="FA95" s="246" t="str">
        <f>IF(ISBLANK('Post Process Calc.'!Q95),"",'Post Process Calc.'!Q95)</f>
        <v/>
      </c>
      <c r="FB95" s="246" t="str">
        <f>IF(ISBLANK('Post Process Calc.'!R95),"",'Post Process Calc.'!R95)</f>
        <v/>
      </c>
      <c r="FC95" s="246" t="str">
        <f>IF(ISBLANK('Post Process Calc.'!S95),"",'Post Process Calc.'!S95)</f>
        <v/>
      </c>
      <c r="FD95" s="246" t="str">
        <f>IF(ISBLANK('Post Process Calc.'!T95),"",'Post Process Calc.'!T95)</f>
        <v/>
      </c>
      <c r="FE95" s="246" t="str">
        <f>IF(ISBLANK('Post Process Calc.'!U95),"",'Post Process Calc.'!U95)</f>
        <v/>
      </c>
      <c r="FF95" s="246" t="str">
        <f>IF(ISBLANK('Post Process Calc.'!V95),"",'Post Process Calc.'!V95)</f>
        <v/>
      </c>
      <c r="FG95" s="246" t="str">
        <f>IF(ISBLANK('Post Process Calc.'!W95),"",'Post Process Calc.'!W95)</f>
        <v/>
      </c>
      <c r="FH95" s="246" t="str">
        <f>IF(ISBLANK('Post Process Calc.'!X95),"",'Post Process Calc.'!X95)</f>
        <v/>
      </c>
      <c r="FI95" s="246" t="str">
        <f>IF(ISBLANK('Post Process Calc.'!Y95),"",'Post Process Calc.'!Y95)</f>
        <v/>
      </c>
      <c r="FJ95" s="246" t="str">
        <f>IF(ISBLANK('Post Process Calc.'!Z95),"",'Post Process Calc.'!Z95)</f>
        <v/>
      </c>
      <c r="FK95" s="246" t="str">
        <f>IF(ISBLANK('Post Process Calc.'!AA95),"",'Post Process Calc.'!AA95)</f>
        <v/>
      </c>
      <c r="FL95" s="246" t="str">
        <f>IF(ISBLANK('Post Process Calc.'!AB95),"",'Post Process Calc.'!AB95)</f>
        <v/>
      </c>
      <c r="FM95" s="246" t="str">
        <f>IF(ISBLANK('Post Process Calc.'!AC95),"",'Post Process Calc.'!AC95)</f>
        <v/>
      </c>
      <c r="FN95" s="246" t="str">
        <f>IF(ISBLANK('Post Process Calc.'!AD95),"",'Post Process Calc.'!AD95)</f>
        <v/>
      </c>
      <c r="FO95" s="246" t="str">
        <f>IF(ISBLANK('Post Process Calc.'!AE95),"",'Post Process Calc.'!AE95)</f>
        <v/>
      </c>
      <c r="FP95" s="246" t="str">
        <f>IF(ISBLANK('Post Process Calc.'!AF95),"",'Post Process Calc.'!AF95)</f>
        <v/>
      </c>
      <c r="FQ95" s="246" t="str">
        <f>IF(ISBLANK('Post Process Calc.'!AG95),"",'Post Process Calc.'!AG95)</f>
        <v/>
      </c>
      <c r="FR95" s="246" t="str">
        <f>IF(ISBLANK('Post Process Calc.'!AH95),"",'Post Process Calc.'!AH95)</f>
        <v/>
      </c>
      <c r="FS95" s="246" t="str">
        <f>IF(ISBLANK('Post Process Calc.'!AI95),"",'Post Process Calc.'!AI95)</f>
        <v/>
      </c>
    </row>
    <row r="96" spans="1:175" x14ac:dyDescent="0.15">
      <c r="A96" s="241" t="str">
        <f>IF('Measured Data'!B89&lt;&gt;0,'Measured Data'!$B$1,"")</f>
        <v/>
      </c>
      <c r="B96" s="241" t="str">
        <f>IF(ISBLANK('Measured Data'!A89),"",'Measured Data'!A89)</f>
        <v/>
      </c>
      <c r="C96" s="248" t="str">
        <f>IF(ISBLANK('Measured Data'!B89),"",'Measured Data'!B89)</f>
        <v/>
      </c>
      <c r="D96" s="249" t="str">
        <f>IF(ISBLANK('Measured Data'!C89),"",'Measured Data'!C89)</f>
        <v/>
      </c>
      <c r="E96" s="241" t="str">
        <f>IF(ISBLANK('Measured Data'!D89),"",'Measured Data'!D89)</f>
        <v/>
      </c>
      <c r="F96" s="241" t="str">
        <f>IF(ISBLANK('Measured Data'!E89),"",'Measured Data'!E89)</f>
        <v/>
      </c>
      <c r="G96" s="241" t="str">
        <f>IF(ISBLANK('Measured Data'!G89),"",'Measured Data'!G89)</f>
        <v/>
      </c>
      <c r="H96" s="241" t="str">
        <f>IF(ISBLANK('Measured Data'!H89),"",'Measured Data'!H89)</f>
        <v/>
      </c>
      <c r="I96" s="241" t="str">
        <f>IF(ISBLANK('Measured Data'!I89),"",'Measured Data'!I89)</f>
        <v/>
      </c>
      <c r="J96" s="241" t="str">
        <f>IF(ISBLANK('Measured Data'!J89),"",'Measured Data'!J89)</f>
        <v/>
      </c>
      <c r="K96" s="241" t="str">
        <f>IF(ISBLANK('Measured Data'!K89),"",'Measured Data'!K89)</f>
        <v/>
      </c>
      <c r="L96" s="241" t="str">
        <f>IF(ISBLANK('Measured Data'!L89),"",'Measured Data'!L89)</f>
        <v/>
      </c>
      <c r="M96" s="241" t="str">
        <f>IF(ISBLANK('Measured Data'!M89),"",'Measured Data'!M89)</f>
        <v/>
      </c>
      <c r="N96" s="241" t="str">
        <f>IF(ISBLANK('Measured Data'!N89),"",'Measured Data'!N89)</f>
        <v/>
      </c>
      <c r="O96" s="241" t="str">
        <f>IF(ISBLANK('Measured Data'!O89),"",'Measured Data'!O89)</f>
        <v/>
      </c>
      <c r="P96" s="241" t="str">
        <f>IF(ISBLANK('Measured Data'!P89),"",'Measured Data'!P89)</f>
        <v/>
      </c>
      <c r="Q96" s="241" t="str">
        <f>IF(ISBLANK('Measured Data'!Q89),"",'Measured Data'!Q89)</f>
        <v/>
      </c>
      <c r="R96" s="241" t="str">
        <f>IF(ISBLANK('Measured Data'!R89),"",'Measured Data'!R89)</f>
        <v/>
      </c>
      <c r="S96" s="241" t="str">
        <f>IF(ISBLANK('Measured Data'!S89),"",'Measured Data'!S89)</f>
        <v/>
      </c>
      <c r="T96" s="241" t="str">
        <f>IF(ISBLANK('Measured Data'!T89),"",'Measured Data'!T89)</f>
        <v/>
      </c>
      <c r="U96" s="241" t="str">
        <f>IF(ISBLANK('Measured Data'!U89),"",'Measured Data'!U89)</f>
        <v/>
      </c>
      <c r="V96" s="241" t="str">
        <f>IF(ISBLANK('Measured Data'!V89),"",'Measured Data'!V89)</f>
        <v/>
      </c>
      <c r="W96" s="241" t="str">
        <f>IF(ISBLANK('Measured Data'!W89),"",'Measured Data'!W89)</f>
        <v/>
      </c>
      <c r="X96" s="241" t="str">
        <f>IF(ISBLANK('Measured Data'!X89),"",'Measured Data'!X89)</f>
        <v/>
      </c>
      <c r="Y96" s="241" t="str">
        <f>IF(ISBLANK('Measured Data'!Y89),"",'Measured Data'!Y89)</f>
        <v/>
      </c>
      <c r="Z96" s="241" t="str">
        <f>IF(ISBLANK('Measured Data'!Z89),"",'Measured Data'!Z89)</f>
        <v/>
      </c>
      <c r="AA96" s="241" t="str">
        <f>IF(ISBLANK('Measured Data'!AA89),"",'Measured Data'!AA89)</f>
        <v/>
      </c>
      <c r="AB96" s="241" t="str">
        <f>IF(ISBLANK('Measured Data'!AB89),"",'Measured Data'!AB89)</f>
        <v/>
      </c>
      <c r="AC96" s="241" t="str">
        <f>IF(ISBLANK('Measured Data'!AC89),"",'Measured Data'!AC89)</f>
        <v/>
      </c>
      <c r="AD96" s="241" t="str">
        <f>IF(ISBLANK('Measured Data'!AD89),"",'Measured Data'!AD89)</f>
        <v/>
      </c>
      <c r="AE96" s="241" t="str">
        <f>IF(ISBLANK('Measured Data'!AE89),"",'Measured Data'!AE89)</f>
        <v/>
      </c>
      <c r="AF96" s="241" t="str">
        <f>IF(ISBLANK('Measured Data'!AF89),"",'Measured Data'!AF89)</f>
        <v/>
      </c>
      <c r="AG96" s="241" t="str">
        <f>IF(ISBLANK('Measured Data'!AG89),"",'Measured Data'!AG89)</f>
        <v/>
      </c>
      <c r="AH96" s="241" t="str">
        <f>IF(ISBLANK('Measured Data'!AH89),"",'Measured Data'!AH89)</f>
        <v/>
      </c>
      <c r="AI96" s="241" t="str">
        <f>IF(ISBLANK('Measured Data'!AI89),"",'Measured Data'!AI89)</f>
        <v/>
      </c>
      <c r="AJ96" s="241" t="str">
        <f>IF(ISBLANK('Measured Data'!AJ89),"",'Measured Data'!AJ89)</f>
        <v/>
      </c>
      <c r="AK96" s="241" t="str">
        <f>IF(ISBLANK('Measured Data'!AK89),"",'Measured Data'!AK89)</f>
        <v/>
      </c>
      <c r="AL96" s="241" t="str">
        <f>IF(ISBLANK('Measured Data'!AL89),"",'Measured Data'!AL89)</f>
        <v/>
      </c>
      <c r="AM96" s="241" t="str">
        <f>IF(ISBLANK('Measured Data'!AM89),"",'Measured Data'!AM89)</f>
        <v/>
      </c>
      <c r="AN96" s="241" t="str">
        <f>IF(ISBLANK('Measured Data'!AN89),"",'Measured Data'!AN89)</f>
        <v/>
      </c>
      <c r="AO96" s="241" t="str">
        <f>IF(ISBLANK('Measured Data'!AO89),"",'Measured Data'!AO89)</f>
        <v/>
      </c>
      <c r="AP96" s="241" t="str">
        <f>IF(ISBLANK('Measured Data'!AP89),"",'Measured Data'!AP89)</f>
        <v/>
      </c>
      <c r="AQ96" s="241" t="str">
        <f>IF(ISBLANK('Measured Data'!AQ89),"",'Measured Data'!AQ89)</f>
        <v/>
      </c>
      <c r="AR96" s="241" t="str">
        <f>IF(ISBLANK('Measured Data'!AR89),"",'Measured Data'!AR89)</f>
        <v/>
      </c>
      <c r="AS96" s="241" t="str">
        <f>IF(ISBLANK('Measured Data'!AS89),"",'Measured Data'!AS89)</f>
        <v/>
      </c>
      <c r="AT96" s="241" t="str">
        <f>IF(ISBLANK('Measured Data'!AT89),"",'Measured Data'!AT89)</f>
        <v/>
      </c>
      <c r="AU96" s="241" t="str">
        <f>IF(ISBLANK('Measured Data'!AU89),"",'Measured Data'!AU89)</f>
        <v/>
      </c>
      <c r="AV96" s="241" t="str">
        <f>IF(ISBLANK('Measured Data'!AV89),"",'Measured Data'!AV89)</f>
        <v/>
      </c>
      <c r="AW96" s="241" t="str">
        <f>IF(ISBLANK('Measured Data'!AW89),"",'Measured Data'!AW89)</f>
        <v/>
      </c>
      <c r="AX96" s="241" t="str">
        <f>IF(ISBLANK('Measured Data'!AX89),"",'Measured Data'!AX89)</f>
        <v/>
      </c>
      <c r="AY96" s="241" t="str">
        <f>IF(ISBLANK('Measured Data'!AY89),"",'Measured Data'!AY89)</f>
        <v/>
      </c>
      <c r="AZ96" s="241" t="str">
        <f>IF(ISBLANK('Measured Data'!AZ89),"",'Measured Data'!AZ89)</f>
        <v/>
      </c>
      <c r="BA96" s="241" t="str">
        <f>IF(ISBLANK('Measured Data'!BA89),"",'Measured Data'!BA89)</f>
        <v/>
      </c>
      <c r="BB96" s="241" t="str">
        <f>IF(ISBLANK('Measured Data'!BB89),"",'Measured Data'!BB89)</f>
        <v/>
      </c>
      <c r="BC96" s="241" t="str">
        <f>IF(ISBLANK('Measured Data'!BC89),"",'Measured Data'!BC89)</f>
        <v/>
      </c>
      <c r="BD96" s="241" t="str">
        <f>IF(ISBLANK('Measured Data'!BD89),"",'Measured Data'!BD89)</f>
        <v/>
      </c>
      <c r="BE96" s="241" t="str">
        <f>IF(ISBLANK('Measured Data'!BE89),"",'Measured Data'!BE89)</f>
        <v/>
      </c>
      <c r="BF96" s="241" t="str">
        <f>IF(ISBLANK('Measured Data'!BF89),"",'Measured Data'!BF89)</f>
        <v/>
      </c>
      <c r="BG96" s="241" t="str">
        <f>IF(ISBLANK('Measured Data'!BG89),"",'Measured Data'!BG89)</f>
        <v/>
      </c>
      <c r="BH96" s="241" t="str">
        <f>IF(ISBLANK('Measured Data'!BH89),"",'Measured Data'!BH89)</f>
        <v/>
      </c>
      <c r="BI96" s="241" t="str">
        <f>IF(ISBLANK('Measured Data'!BI89),"",'Measured Data'!BI89)</f>
        <v/>
      </c>
      <c r="BJ96" s="241" t="str">
        <f>IF(ISBLANK('Measured Data'!BJ89),"",'Measured Data'!BJ89)</f>
        <v/>
      </c>
      <c r="BK96" s="241" t="str">
        <f>IF(ISBLANK('Measured Data'!BK89),"",'Measured Data'!BK89)</f>
        <v/>
      </c>
      <c r="BL96" s="241" t="str">
        <f>IF(ISBLANK('Measured Data'!BL89),"",'Measured Data'!BL89)</f>
        <v/>
      </c>
      <c r="BM96" s="241" t="str">
        <f>IF(ISBLANK('Measured Data'!BM89),"",'Measured Data'!BM89)</f>
        <v/>
      </c>
      <c r="BN96" s="241" t="str">
        <f>IF(ISBLANK('In Process Calc.'!B89),"",ROUND('In Process Calc.'!B89,2))</f>
        <v/>
      </c>
      <c r="BO96" s="241" t="str">
        <f>IF(ISBLANK('In Process Calc.'!C89),"",ROUND('In Process Calc.'!C89,2))</f>
        <v/>
      </c>
      <c r="BP96" s="241" t="str">
        <f>IF(ISBLANK('In Process Calc.'!D89),"",'In Process Calc.'!D89)</f>
        <v/>
      </c>
      <c r="BQ96" s="241" t="str">
        <f>IF(ISBLANK('In Process Calc.'!E89),"",'In Process Calc.'!E89)</f>
        <v/>
      </c>
      <c r="BR96" s="241" t="str">
        <f>IF(ISBLANK('In Process Calc.'!G89),"",'In Process Calc.'!G89)</f>
        <v/>
      </c>
      <c r="BS96" s="241" t="str">
        <f>IF(ISBLANK('In Process Calc.'!I89),"",'In Process Calc.'!I89)</f>
        <v/>
      </c>
      <c r="BT96" s="241" t="str">
        <f>IF(ISBLANK('In Process Calc.'!J89),"",'In Process Calc.'!J89)</f>
        <v/>
      </c>
      <c r="BU96" s="241" t="str">
        <f>IF(ISBLANK('In Process Calc.'!K89),"",'In Process Calc.'!K89)</f>
        <v/>
      </c>
      <c r="BV96" s="246" t="str">
        <f>IF(ISBLANK('In Process Calc.'!L89),"",'In Process Calc.'!L89)</f>
        <v/>
      </c>
      <c r="BW96" s="246" t="str">
        <f>IF(ISBLANK('In Process Calc.'!M89),"",'In Process Calc.'!M89)</f>
        <v/>
      </c>
      <c r="BX96" s="246" t="str">
        <f>IF(ISBLANK('In Process Calc.'!N89),"",'In Process Calc.'!N89)</f>
        <v/>
      </c>
      <c r="BY96" s="246" t="str">
        <f>IF(ISBLANK('In Process Calc.'!O89),"",'In Process Calc.'!O89)</f>
        <v/>
      </c>
      <c r="BZ96" s="246" t="str">
        <f>IF(ISBLANK('In Process Calc.'!P89),"",'In Process Calc.'!P89)</f>
        <v/>
      </c>
      <c r="CA96" s="246" t="str">
        <f>IF(ISBLANK('In Process Calc.'!Q89),"",'In Process Calc.'!Q89)</f>
        <v/>
      </c>
      <c r="CB96" s="246" t="str">
        <f>IF(ISBLANK('In Process Calc.'!R89),"",'In Process Calc.'!R89)</f>
        <v/>
      </c>
      <c r="CC96" s="246" t="str">
        <f>IF(ISBLANK('In Process Calc.'!S89),"",'In Process Calc.'!S89)</f>
        <v/>
      </c>
      <c r="CD96" s="246" t="str">
        <f>IF(ISBLANK('In Process Calc.'!T89),"",'In Process Calc.'!T89)</f>
        <v/>
      </c>
      <c r="CE96" s="246" t="str">
        <f>IF(ISBLANK('In Process Calc.'!U89),"",'In Process Calc.'!U89)</f>
        <v/>
      </c>
      <c r="CF96" s="246" t="str">
        <f>IF(ISBLANK('In Process Calc.'!V89),"",'In Process Calc.'!V89)</f>
        <v/>
      </c>
      <c r="CG96" s="246" t="str">
        <f>IF(ISBLANK('In Process Calc.'!W89),"",'In Process Calc.'!W89)</f>
        <v/>
      </c>
      <c r="CH96" s="246" t="str">
        <f>IF(ISBLANK('In Process Calc.'!X89),"",'In Process Calc.'!X89)</f>
        <v/>
      </c>
      <c r="CI96" s="246" t="str">
        <f>IF(ISBLANK('In Process Calc.'!Y89),"",'In Process Calc.'!Y89)</f>
        <v/>
      </c>
      <c r="CJ96" s="246" t="str">
        <f>IF(ISBLANK('In Process Calc.'!Z89),"",'In Process Calc.'!Z89)</f>
        <v/>
      </c>
      <c r="CK96" s="246" t="str">
        <f>IF(ISBLANK('In Process Calc.'!AA89),"",'In Process Calc.'!AA89)</f>
        <v/>
      </c>
      <c r="CL96" s="246" t="str">
        <f>IF(ISBLANK('In Process Calc.'!AB89),"",'In Process Calc.'!AB89)</f>
        <v/>
      </c>
      <c r="CM96" s="246" t="str">
        <f>IF(ISBLANK('In Process Calc.'!AC89),"",'In Process Calc.'!AC89)</f>
        <v/>
      </c>
      <c r="CN96" s="246" t="str">
        <f>IF(ISBLANK('In Process Calc.'!AD89),"",'In Process Calc.'!AD89)</f>
        <v/>
      </c>
      <c r="CO96" s="246" t="str">
        <f>IF(ISBLANK('In Process Calc.'!AE89),"",'In Process Calc.'!AE89)</f>
        <v/>
      </c>
      <c r="CP96" s="246" t="str">
        <f>IF(ISBLANK('In Process Calc.'!AF89),"",'In Process Calc.'!AF89)</f>
        <v/>
      </c>
      <c r="CQ96" s="246" t="str">
        <f>IF(ISBLANK('In Process Calc.'!AG89),"",'In Process Calc.'!AG89)</f>
        <v/>
      </c>
      <c r="CR96" s="246" t="str">
        <f>IF(ISBLANK('In Process Calc.'!AH89),"",'In Process Calc.'!AH89)</f>
        <v/>
      </c>
      <c r="CS96" s="246" t="str">
        <f>IF(ISBLANK('In Process Calc.'!AI89),"",'In Process Calc.'!AI89)</f>
        <v/>
      </c>
      <c r="CT96" s="246" t="str">
        <f>IF(ISBLANK('In Process Calc.'!AJ89),"",'In Process Calc.'!AJ89)</f>
        <v/>
      </c>
      <c r="CU96" s="246" t="str">
        <f>IF(ISBLANK('In Process Calc.'!AK89),"",'In Process Calc.'!AK89)</f>
        <v/>
      </c>
      <c r="CV96" s="246" t="str">
        <f>IF(ISBLANK('In Process Calc.'!AL89),"",'In Process Calc.'!AL89)</f>
        <v/>
      </c>
      <c r="CW96" s="246" t="str">
        <f>IF(ISBLANK('In Process Calc.'!AM89),"",'In Process Calc.'!AM89)</f>
        <v/>
      </c>
      <c r="CX96" s="246" t="str">
        <f>IF(ISBLANK('In Process Calc.'!AN89),"",'In Process Calc.'!AN89)</f>
        <v/>
      </c>
      <c r="CY96" s="246" t="str">
        <f>IF(ISBLANK('In Process Calc.'!AO89),"",'In Process Calc.'!AO89)</f>
        <v/>
      </c>
      <c r="CZ96" s="246" t="str">
        <f>IF(ISBLANK('In Process Calc.'!AP89),"",'In Process Calc.'!AP89)</f>
        <v/>
      </c>
      <c r="DA96" s="246" t="str">
        <f>IF(ISBLANK('In Process Calc.'!AQ89),"",'In Process Calc.'!AQ89)</f>
        <v/>
      </c>
      <c r="DB96" s="246" t="str">
        <f>IF(ISBLANK('In Process Calc.'!AR89),"",'In Process Calc.'!AR89)</f>
        <v/>
      </c>
      <c r="DC96" s="246" t="str">
        <f>IF(ISBLANK('In Process Calc.'!AS89),"",'In Process Calc.'!AS89)</f>
        <v/>
      </c>
      <c r="DD96" s="246" t="str">
        <f>IF(ISBLANK('In Process Calc.'!AT89),"",'In Process Calc.'!AT89)</f>
        <v/>
      </c>
      <c r="DE96" s="246" t="str">
        <f>IF(ISBLANK('In Process Calc.'!AU89),"",'In Process Calc.'!AU89)</f>
        <v/>
      </c>
      <c r="DF96" s="246" t="str">
        <f>IF(ISBLANK('In Process Calc.'!AV89),"",'In Process Calc.'!AV89)</f>
        <v/>
      </c>
      <c r="DG96" s="246" t="str">
        <f>IF(ISBLANK('In Process Calc.'!AW89),"",'In Process Calc.'!AW89)</f>
        <v/>
      </c>
      <c r="DH96" s="246" t="str">
        <f>IF(ISBLANK('In Process Calc.'!AX89),"",'In Process Calc.'!AX89)</f>
        <v/>
      </c>
      <c r="DI96" s="246" t="str">
        <f>IF(ISBLANK('In Process Calc.'!AY89),"",'In Process Calc.'!AY89)</f>
        <v/>
      </c>
      <c r="DJ96" s="246" t="str">
        <f>IF(ISBLANK('In Process Calc.'!AZ89),"",'In Process Calc.'!AZ89)</f>
        <v/>
      </c>
      <c r="DK96" s="246" t="str">
        <f>IF(ISBLANK('In Process Calc.'!BA89),"",'In Process Calc.'!BA89)</f>
        <v/>
      </c>
      <c r="DL96" s="246" t="str">
        <f>IF(ISBLANK('In Process Calc.'!BB89),"",'In Process Calc.'!BB89)</f>
        <v/>
      </c>
      <c r="DM96" s="246" t="str">
        <f>IF(ISBLANK('In Process Calc.'!BC89),"",'In Process Calc.'!BC89)</f>
        <v/>
      </c>
      <c r="DN96" s="246" t="str">
        <f>IF(ISBLANK('In Process Calc.'!BD89),"",'In Process Calc.'!BD89)</f>
        <v/>
      </c>
      <c r="DO96" s="246" t="str">
        <f>IF(ISBLANK('In Process Calc.'!BE89),"",'In Process Calc.'!BE89)</f>
        <v/>
      </c>
      <c r="DP96" s="246" t="str">
        <f>IF(ISBLANK('In Process Calc.'!BF89),"",'In Process Calc.'!BF89)</f>
        <v/>
      </c>
      <c r="DQ96" s="246" t="str">
        <f>IF(ISBLANK('In Process Calc.'!BG89),"",'In Process Calc.'!BG89)</f>
        <v/>
      </c>
      <c r="DR96" s="246" t="str">
        <f>IF(ISBLANK('In Process Calc.'!BH89),"",'In Process Calc.'!BH89)</f>
        <v/>
      </c>
      <c r="DS96" s="246" t="str">
        <f>IF(ISBLANK('In Process Calc.'!BI89),"",'In Process Calc.'!BI89)</f>
        <v/>
      </c>
      <c r="DT96" s="246" t="str">
        <f>IF(ISBLANK('In Process Calc.'!BJ89),"",'In Process Calc.'!BJ89)</f>
        <v/>
      </c>
      <c r="DU96" s="246" t="str">
        <f>IF(ISBLANK('In Process Calc.'!BK89),"",'In Process Calc.'!BK89)</f>
        <v/>
      </c>
      <c r="DV96" s="246" t="str">
        <f>IF(ISBLANK('In Process Calc.'!BL89),"",'In Process Calc.'!BL89)</f>
        <v/>
      </c>
      <c r="DW96" s="246" t="str">
        <f>IF(ISBLANK('In Process Calc.'!BM89),"",'In Process Calc.'!BM89)</f>
        <v/>
      </c>
      <c r="DX96" s="246" t="str">
        <f>IF(ISBLANK('In Process Calc.'!BN89),"",'In Process Calc.'!BN89)</f>
        <v/>
      </c>
      <c r="DY96" s="246" t="str">
        <f>IF(ISBLANK('In Process Calc.'!BO89),"",'In Process Calc.'!BO89)</f>
        <v/>
      </c>
      <c r="DZ96" s="246" t="str">
        <f>IF(ISBLANK('In Process Calc.'!BP89),"",'In Process Calc.'!BP89)</f>
        <v/>
      </c>
      <c r="EA96" s="246" t="str">
        <f>IF(ISBLANK('In Process Calc.'!BQ89),"",'In Process Calc.'!BQ89)</f>
        <v/>
      </c>
      <c r="EB96" s="246" t="str">
        <f>IF(ISBLANK('In Process Calc.'!BR89),"",'In Process Calc.'!BR89)</f>
        <v/>
      </c>
      <c r="EC96" s="246" t="str">
        <f>IF(ISBLANK('In Process Calc.'!BS89),"",'In Process Calc.'!BS89)</f>
        <v/>
      </c>
      <c r="ED96" s="246" t="str">
        <f>IF(ISBLANK('In Process Calc.'!BT89),"",'In Process Calc.'!BT89)</f>
        <v/>
      </c>
      <c r="EE96" s="246" t="str">
        <f>IF(ISBLANK('In Process Calc.'!BU89),"",'In Process Calc.'!BU89)</f>
        <v/>
      </c>
      <c r="EF96" s="246" t="str">
        <f>IF(ISBLANK('In Process Calc.'!BV89),"",'In Process Calc.'!BV89)</f>
        <v/>
      </c>
      <c r="EG96" s="246" t="str">
        <f>IF(ISBLANK('In Process Calc.'!BW89),"",'In Process Calc.'!BW89)</f>
        <v/>
      </c>
      <c r="EH96" s="246" t="str">
        <f>IF(ISBLANK('In Process Calc.'!BX89),"",'In Process Calc.'!BX89)</f>
        <v/>
      </c>
      <c r="EI96" s="246" t="str">
        <f>IF(ISBLANK('In Process Calc.'!BY89),"",'In Process Calc.'!BY89)</f>
        <v/>
      </c>
      <c r="EJ96" s="246" t="str">
        <f>IF(ISBLANK('In Process Calc.'!BZ89),"",'In Process Calc.'!BZ89)</f>
        <v/>
      </c>
      <c r="EK96" s="246" t="str">
        <f>IF(ISBLANK('Post Process Calc.'!A96),"",'Post Process Calc.'!A96)</f>
        <v/>
      </c>
      <c r="EL96" s="246" t="str">
        <f>IF(ISBLANK('Post Process Calc.'!B96),"",'Post Process Calc.'!B96)</f>
        <v/>
      </c>
      <c r="EM96" s="246" t="str">
        <f>IF(ISBLANK('Post Process Calc.'!C96),"",'Post Process Calc.'!C96)</f>
        <v/>
      </c>
      <c r="EN96" s="246" t="str">
        <f>IF(ISBLANK('Post Process Calc.'!D96),"",'Post Process Calc.'!D96)</f>
        <v/>
      </c>
      <c r="EO96" s="246" t="str">
        <f>IF(ISBLANK('Post Process Calc.'!E96),"",'Post Process Calc.'!E96)</f>
        <v/>
      </c>
      <c r="EP96" s="246" t="str">
        <f>IF(ISBLANK('Post Process Calc.'!F96),"",'Post Process Calc.'!F96)</f>
        <v/>
      </c>
      <c r="EQ96" s="246" t="str">
        <f>IF(ISBLANK('Post Process Calc.'!G96),"",'Post Process Calc.'!G96)</f>
        <v/>
      </c>
      <c r="ER96" s="246" t="str">
        <f>IF(ISBLANK('Post Process Calc.'!H96),"",'Post Process Calc.'!H96)</f>
        <v/>
      </c>
      <c r="ES96" s="246" t="str">
        <f>IF(ISBLANK('Post Process Calc.'!I96),"",'Post Process Calc.'!I96)</f>
        <v/>
      </c>
      <c r="ET96" s="246" t="str">
        <f>IF(ISBLANK('Post Process Calc.'!J96),"",'Post Process Calc.'!J96)</f>
        <v/>
      </c>
      <c r="EU96" s="246" t="str">
        <f>IF(ISBLANK('Post Process Calc.'!K96),"",'Post Process Calc.'!K96)</f>
        <v/>
      </c>
      <c r="EV96" s="246" t="str">
        <f>IF(ISBLANK('Post Process Calc.'!L96),"",'Post Process Calc.'!L96)</f>
        <v/>
      </c>
      <c r="EW96" s="246" t="str">
        <f>IF(ISBLANK('Post Process Calc.'!M96),"",'Post Process Calc.'!M96)</f>
        <v/>
      </c>
      <c r="EX96" s="246" t="str">
        <f>IF(ISBLANK('Post Process Calc.'!N96),"",'Post Process Calc.'!N96)</f>
        <v/>
      </c>
      <c r="EY96" s="246" t="str">
        <f>IF(ISBLANK('Post Process Calc.'!O96),"",'Post Process Calc.'!O96)</f>
        <v/>
      </c>
      <c r="EZ96" s="246" t="str">
        <f>IF(ISBLANK('Post Process Calc.'!P96),"",'Post Process Calc.'!P96)</f>
        <v/>
      </c>
      <c r="FA96" s="246" t="str">
        <f>IF(ISBLANK('Post Process Calc.'!Q96),"",'Post Process Calc.'!Q96)</f>
        <v/>
      </c>
      <c r="FB96" s="246" t="str">
        <f>IF(ISBLANK('Post Process Calc.'!R96),"",'Post Process Calc.'!R96)</f>
        <v/>
      </c>
      <c r="FC96" s="246" t="str">
        <f>IF(ISBLANK('Post Process Calc.'!S96),"",'Post Process Calc.'!S96)</f>
        <v/>
      </c>
      <c r="FD96" s="246" t="str">
        <f>IF(ISBLANK('Post Process Calc.'!T96),"",'Post Process Calc.'!T96)</f>
        <v/>
      </c>
      <c r="FE96" s="246" t="str">
        <f>IF(ISBLANK('Post Process Calc.'!U96),"",'Post Process Calc.'!U96)</f>
        <v/>
      </c>
      <c r="FF96" s="246" t="str">
        <f>IF(ISBLANK('Post Process Calc.'!V96),"",'Post Process Calc.'!V96)</f>
        <v/>
      </c>
      <c r="FG96" s="246" t="str">
        <f>IF(ISBLANK('Post Process Calc.'!W96),"",'Post Process Calc.'!W96)</f>
        <v/>
      </c>
      <c r="FH96" s="246" t="str">
        <f>IF(ISBLANK('Post Process Calc.'!X96),"",'Post Process Calc.'!X96)</f>
        <v/>
      </c>
      <c r="FI96" s="246" t="str">
        <f>IF(ISBLANK('Post Process Calc.'!Y96),"",'Post Process Calc.'!Y96)</f>
        <v/>
      </c>
      <c r="FJ96" s="246" t="str">
        <f>IF(ISBLANK('Post Process Calc.'!Z96),"",'Post Process Calc.'!Z96)</f>
        <v/>
      </c>
      <c r="FK96" s="246" t="str">
        <f>IF(ISBLANK('Post Process Calc.'!AA96),"",'Post Process Calc.'!AA96)</f>
        <v/>
      </c>
      <c r="FL96" s="246" t="str">
        <f>IF(ISBLANK('Post Process Calc.'!AB96),"",'Post Process Calc.'!AB96)</f>
        <v/>
      </c>
      <c r="FM96" s="246" t="str">
        <f>IF(ISBLANK('Post Process Calc.'!AC96),"",'Post Process Calc.'!AC96)</f>
        <v/>
      </c>
      <c r="FN96" s="246" t="str">
        <f>IF(ISBLANK('Post Process Calc.'!AD96),"",'Post Process Calc.'!AD96)</f>
        <v/>
      </c>
      <c r="FO96" s="246" t="str">
        <f>IF(ISBLANK('Post Process Calc.'!AE96),"",'Post Process Calc.'!AE96)</f>
        <v/>
      </c>
      <c r="FP96" s="246" t="str">
        <f>IF(ISBLANK('Post Process Calc.'!AF96),"",'Post Process Calc.'!AF96)</f>
        <v/>
      </c>
      <c r="FQ96" s="246" t="str">
        <f>IF(ISBLANK('Post Process Calc.'!AG96),"",'Post Process Calc.'!AG96)</f>
        <v/>
      </c>
      <c r="FR96" s="246" t="str">
        <f>IF(ISBLANK('Post Process Calc.'!AH96),"",'Post Process Calc.'!AH96)</f>
        <v/>
      </c>
      <c r="FS96" s="246" t="str">
        <f>IF(ISBLANK('Post Process Calc.'!AI96),"",'Post Process Calc.'!AI96)</f>
        <v/>
      </c>
    </row>
    <row r="97" spans="1:175" x14ac:dyDescent="0.15">
      <c r="A97" s="241" t="str">
        <f>IF('Measured Data'!B90&lt;&gt;0,'Measured Data'!$B$1,"")</f>
        <v/>
      </c>
      <c r="B97" s="241" t="str">
        <f>IF(ISBLANK('Measured Data'!A90),"",'Measured Data'!A90)</f>
        <v/>
      </c>
      <c r="C97" s="248" t="str">
        <f>IF(ISBLANK('Measured Data'!B90),"",'Measured Data'!B90)</f>
        <v/>
      </c>
      <c r="D97" s="249" t="str">
        <f>IF(ISBLANK('Measured Data'!C90),"",'Measured Data'!C90)</f>
        <v/>
      </c>
      <c r="E97" s="241" t="str">
        <f>IF(ISBLANK('Measured Data'!D90),"",'Measured Data'!D90)</f>
        <v/>
      </c>
      <c r="F97" s="241" t="str">
        <f>IF(ISBLANK('Measured Data'!E90),"",'Measured Data'!E90)</f>
        <v/>
      </c>
      <c r="G97" s="241" t="str">
        <f>IF(ISBLANK('Measured Data'!G90),"",'Measured Data'!G90)</f>
        <v/>
      </c>
      <c r="H97" s="241" t="str">
        <f>IF(ISBLANK('Measured Data'!H90),"",'Measured Data'!H90)</f>
        <v/>
      </c>
      <c r="I97" s="241" t="str">
        <f>IF(ISBLANK('Measured Data'!I90),"",'Measured Data'!I90)</f>
        <v/>
      </c>
      <c r="J97" s="241" t="str">
        <f>IF(ISBLANK('Measured Data'!J90),"",'Measured Data'!J90)</f>
        <v/>
      </c>
      <c r="K97" s="241" t="str">
        <f>IF(ISBLANK('Measured Data'!K90),"",'Measured Data'!K90)</f>
        <v/>
      </c>
      <c r="L97" s="241" t="str">
        <f>IF(ISBLANK('Measured Data'!L90),"",'Measured Data'!L90)</f>
        <v/>
      </c>
      <c r="M97" s="241" t="str">
        <f>IF(ISBLANK('Measured Data'!M90),"",'Measured Data'!M90)</f>
        <v/>
      </c>
      <c r="N97" s="241" t="str">
        <f>IF(ISBLANK('Measured Data'!N90),"",'Measured Data'!N90)</f>
        <v/>
      </c>
      <c r="O97" s="241" t="str">
        <f>IF(ISBLANK('Measured Data'!O90),"",'Measured Data'!O90)</f>
        <v/>
      </c>
      <c r="P97" s="241" t="str">
        <f>IF(ISBLANK('Measured Data'!P90),"",'Measured Data'!P90)</f>
        <v/>
      </c>
      <c r="Q97" s="241" t="str">
        <f>IF(ISBLANK('Measured Data'!Q90),"",'Measured Data'!Q90)</f>
        <v/>
      </c>
      <c r="R97" s="241" t="str">
        <f>IF(ISBLANK('Measured Data'!R90),"",'Measured Data'!R90)</f>
        <v/>
      </c>
      <c r="S97" s="241" t="str">
        <f>IF(ISBLANK('Measured Data'!S90),"",'Measured Data'!S90)</f>
        <v/>
      </c>
      <c r="T97" s="241" t="str">
        <f>IF(ISBLANK('Measured Data'!T90),"",'Measured Data'!T90)</f>
        <v/>
      </c>
      <c r="U97" s="241" t="str">
        <f>IF(ISBLANK('Measured Data'!U90),"",'Measured Data'!U90)</f>
        <v/>
      </c>
      <c r="V97" s="241" t="str">
        <f>IF(ISBLANK('Measured Data'!V90),"",'Measured Data'!V90)</f>
        <v/>
      </c>
      <c r="W97" s="241" t="str">
        <f>IF(ISBLANK('Measured Data'!W90),"",'Measured Data'!W90)</f>
        <v/>
      </c>
      <c r="X97" s="241" t="str">
        <f>IF(ISBLANK('Measured Data'!X90),"",'Measured Data'!X90)</f>
        <v/>
      </c>
      <c r="Y97" s="241" t="str">
        <f>IF(ISBLANK('Measured Data'!Y90),"",'Measured Data'!Y90)</f>
        <v/>
      </c>
      <c r="Z97" s="241" t="str">
        <f>IF(ISBLANK('Measured Data'!Z90),"",'Measured Data'!Z90)</f>
        <v/>
      </c>
      <c r="AA97" s="241" t="str">
        <f>IF(ISBLANK('Measured Data'!AA90),"",'Measured Data'!AA90)</f>
        <v/>
      </c>
      <c r="AB97" s="241" t="str">
        <f>IF(ISBLANK('Measured Data'!AB90),"",'Measured Data'!AB90)</f>
        <v/>
      </c>
      <c r="AC97" s="241" t="str">
        <f>IF(ISBLANK('Measured Data'!AC90),"",'Measured Data'!AC90)</f>
        <v/>
      </c>
      <c r="AD97" s="241" t="str">
        <f>IF(ISBLANK('Measured Data'!AD90),"",'Measured Data'!AD90)</f>
        <v/>
      </c>
      <c r="AE97" s="241" t="str">
        <f>IF(ISBLANK('Measured Data'!AE90),"",'Measured Data'!AE90)</f>
        <v/>
      </c>
      <c r="AF97" s="241" t="str">
        <f>IF(ISBLANK('Measured Data'!AF90),"",'Measured Data'!AF90)</f>
        <v/>
      </c>
      <c r="AG97" s="241" t="str">
        <f>IF(ISBLANK('Measured Data'!AG90),"",'Measured Data'!AG90)</f>
        <v/>
      </c>
      <c r="AH97" s="241" t="str">
        <f>IF(ISBLANK('Measured Data'!AH90),"",'Measured Data'!AH90)</f>
        <v/>
      </c>
      <c r="AI97" s="241" t="str">
        <f>IF(ISBLANK('Measured Data'!AI90),"",'Measured Data'!AI90)</f>
        <v/>
      </c>
      <c r="AJ97" s="241" t="str">
        <f>IF(ISBLANK('Measured Data'!AJ90),"",'Measured Data'!AJ90)</f>
        <v/>
      </c>
      <c r="AK97" s="241" t="str">
        <f>IF(ISBLANK('Measured Data'!AK90),"",'Measured Data'!AK90)</f>
        <v/>
      </c>
      <c r="AL97" s="241" t="str">
        <f>IF(ISBLANK('Measured Data'!AL90),"",'Measured Data'!AL90)</f>
        <v/>
      </c>
      <c r="AM97" s="241" t="str">
        <f>IF(ISBLANK('Measured Data'!AM90),"",'Measured Data'!AM90)</f>
        <v/>
      </c>
      <c r="AN97" s="241" t="str">
        <f>IF(ISBLANK('Measured Data'!AN90),"",'Measured Data'!AN90)</f>
        <v/>
      </c>
      <c r="AO97" s="241" t="str">
        <f>IF(ISBLANK('Measured Data'!AO90),"",'Measured Data'!AO90)</f>
        <v/>
      </c>
      <c r="AP97" s="241" t="str">
        <f>IF(ISBLANK('Measured Data'!AP90),"",'Measured Data'!AP90)</f>
        <v/>
      </c>
      <c r="AQ97" s="241" t="str">
        <f>IF(ISBLANK('Measured Data'!AQ90),"",'Measured Data'!AQ90)</f>
        <v/>
      </c>
      <c r="AR97" s="241" t="str">
        <f>IF(ISBLANK('Measured Data'!AR90),"",'Measured Data'!AR90)</f>
        <v/>
      </c>
      <c r="AS97" s="241" t="str">
        <f>IF(ISBLANK('Measured Data'!AS90),"",'Measured Data'!AS90)</f>
        <v/>
      </c>
      <c r="AT97" s="241" t="str">
        <f>IF(ISBLANK('Measured Data'!AT90),"",'Measured Data'!AT90)</f>
        <v/>
      </c>
      <c r="AU97" s="241" t="str">
        <f>IF(ISBLANK('Measured Data'!AU90),"",'Measured Data'!AU90)</f>
        <v/>
      </c>
      <c r="AV97" s="241" t="str">
        <f>IF(ISBLANK('Measured Data'!AV90),"",'Measured Data'!AV90)</f>
        <v/>
      </c>
      <c r="AW97" s="241" t="str">
        <f>IF(ISBLANK('Measured Data'!AW90),"",'Measured Data'!AW90)</f>
        <v/>
      </c>
      <c r="AX97" s="241" t="str">
        <f>IF(ISBLANK('Measured Data'!AX90),"",'Measured Data'!AX90)</f>
        <v/>
      </c>
      <c r="AY97" s="241" t="str">
        <f>IF(ISBLANK('Measured Data'!AY90),"",'Measured Data'!AY90)</f>
        <v/>
      </c>
      <c r="AZ97" s="241" t="str">
        <f>IF(ISBLANK('Measured Data'!AZ90),"",'Measured Data'!AZ90)</f>
        <v/>
      </c>
      <c r="BA97" s="241" t="str">
        <f>IF(ISBLANK('Measured Data'!BA90),"",'Measured Data'!BA90)</f>
        <v/>
      </c>
      <c r="BB97" s="241" t="str">
        <f>IF(ISBLANK('Measured Data'!BB90),"",'Measured Data'!BB90)</f>
        <v/>
      </c>
      <c r="BC97" s="241" t="str">
        <f>IF(ISBLANK('Measured Data'!BC90),"",'Measured Data'!BC90)</f>
        <v/>
      </c>
      <c r="BD97" s="241" t="str">
        <f>IF(ISBLANK('Measured Data'!BD90),"",'Measured Data'!BD90)</f>
        <v/>
      </c>
      <c r="BE97" s="241" t="str">
        <f>IF(ISBLANK('Measured Data'!BE90),"",'Measured Data'!BE90)</f>
        <v/>
      </c>
      <c r="BF97" s="241" t="str">
        <f>IF(ISBLANK('Measured Data'!BF90),"",'Measured Data'!BF90)</f>
        <v/>
      </c>
      <c r="BG97" s="241" t="str">
        <f>IF(ISBLANK('Measured Data'!BG90),"",'Measured Data'!BG90)</f>
        <v/>
      </c>
      <c r="BH97" s="241" t="str">
        <f>IF(ISBLANK('Measured Data'!BH90),"",'Measured Data'!BH90)</f>
        <v/>
      </c>
      <c r="BI97" s="241" t="str">
        <f>IF(ISBLANK('Measured Data'!BI90),"",'Measured Data'!BI90)</f>
        <v/>
      </c>
      <c r="BJ97" s="241" t="str">
        <f>IF(ISBLANK('Measured Data'!BJ90),"",'Measured Data'!BJ90)</f>
        <v/>
      </c>
      <c r="BK97" s="241" t="str">
        <f>IF(ISBLANK('Measured Data'!BK90),"",'Measured Data'!BK90)</f>
        <v/>
      </c>
      <c r="BL97" s="241" t="str">
        <f>IF(ISBLANK('Measured Data'!BL90),"",'Measured Data'!BL90)</f>
        <v/>
      </c>
      <c r="BM97" s="241" t="str">
        <f>IF(ISBLANK('Measured Data'!BM90),"",'Measured Data'!BM90)</f>
        <v/>
      </c>
      <c r="BN97" s="241" t="str">
        <f>IF(ISBLANK('In Process Calc.'!B90),"",ROUND('In Process Calc.'!B90,2))</f>
        <v/>
      </c>
      <c r="BO97" s="241" t="str">
        <f>IF(ISBLANK('In Process Calc.'!C90),"",ROUND('In Process Calc.'!C90,2))</f>
        <v/>
      </c>
      <c r="BP97" s="241" t="str">
        <f>IF(ISBLANK('In Process Calc.'!D90),"",'In Process Calc.'!D90)</f>
        <v/>
      </c>
      <c r="BQ97" s="241" t="str">
        <f>IF(ISBLANK('In Process Calc.'!E90),"",'In Process Calc.'!E90)</f>
        <v/>
      </c>
      <c r="BR97" s="241" t="str">
        <f>IF(ISBLANK('In Process Calc.'!G90),"",'In Process Calc.'!G90)</f>
        <v/>
      </c>
      <c r="BS97" s="241" t="str">
        <f>IF(ISBLANK('In Process Calc.'!I90),"",'In Process Calc.'!I90)</f>
        <v/>
      </c>
      <c r="BT97" s="241" t="str">
        <f>IF(ISBLANK('In Process Calc.'!J90),"",'In Process Calc.'!J90)</f>
        <v/>
      </c>
      <c r="BU97" s="241" t="str">
        <f>IF(ISBLANK('In Process Calc.'!K90),"",'In Process Calc.'!K90)</f>
        <v/>
      </c>
      <c r="BV97" s="246" t="str">
        <f>IF(ISBLANK('In Process Calc.'!L90),"",'In Process Calc.'!L90)</f>
        <v/>
      </c>
      <c r="BW97" s="246" t="str">
        <f>IF(ISBLANK('In Process Calc.'!M90),"",'In Process Calc.'!M90)</f>
        <v/>
      </c>
      <c r="BX97" s="246" t="str">
        <f>IF(ISBLANK('In Process Calc.'!N90),"",'In Process Calc.'!N90)</f>
        <v/>
      </c>
      <c r="BY97" s="246" t="str">
        <f>IF(ISBLANK('In Process Calc.'!O90),"",'In Process Calc.'!O90)</f>
        <v/>
      </c>
      <c r="BZ97" s="246" t="str">
        <f>IF(ISBLANK('In Process Calc.'!P90),"",'In Process Calc.'!P90)</f>
        <v/>
      </c>
      <c r="CA97" s="246" t="str">
        <f>IF(ISBLANK('In Process Calc.'!Q90),"",'In Process Calc.'!Q90)</f>
        <v/>
      </c>
      <c r="CB97" s="246" t="str">
        <f>IF(ISBLANK('In Process Calc.'!R90),"",'In Process Calc.'!R90)</f>
        <v/>
      </c>
      <c r="CC97" s="246" t="str">
        <f>IF(ISBLANK('In Process Calc.'!S90),"",'In Process Calc.'!S90)</f>
        <v/>
      </c>
      <c r="CD97" s="246" t="str">
        <f>IF(ISBLANK('In Process Calc.'!T90),"",'In Process Calc.'!T90)</f>
        <v/>
      </c>
      <c r="CE97" s="246" t="str">
        <f>IF(ISBLANK('In Process Calc.'!U90),"",'In Process Calc.'!U90)</f>
        <v/>
      </c>
      <c r="CF97" s="246" t="str">
        <f>IF(ISBLANK('In Process Calc.'!V90),"",'In Process Calc.'!V90)</f>
        <v/>
      </c>
      <c r="CG97" s="246" t="str">
        <f>IF(ISBLANK('In Process Calc.'!W90),"",'In Process Calc.'!W90)</f>
        <v/>
      </c>
      <c r="CH97" s="246" t="str">
        <f>IF(ISBLANK('In Process Calc.'!X90),"",'In Process Calc.'!X90)</f>
        <v/>
      </c>
      <c r="CI97" s="246" t="str">
        <f>IF(ISBLANK('In Process Calc.'!Y90),"",'In Process Calc.'!Y90)</f>
        <v/>
      </c>
      <c r="CJ97" s="246" t="str">
        <f>IF(ISBLANK('In Process Calc.'!Z90),"",'In Process Calc.'!Z90)</f>
        <v/>
      </c>
      <c r="CK97" s="246" t="str">
        <f>IF(ISBLANK('In Process Calc.'!AA90),"",'In Process Calc.'!AA90)</f>
        <v/>
      </c>
      <c r="CL97" s="246" t="str">
        <f>IF(ISBLANK('In Process Calc.'!AB90),"",'In Process Calc.'!AB90)</f>
        <v/>
      </c>
      <c r="CM97" s="246" t="str">
        <f>IF(ISBLANK('In Process Calc.'!AC90),"",'In Process Calc.'!AC90)</f>
        <v/>
      </c>
      <c r="CN97" s="246" t="str">
        <f>IF(ISBLANK('In Process Calc.'!AD90),"",'In Process Calc.'!AD90)</f>
        <v/>
      </c>
      <c r="CO97" s="246" t="str">
        <f>IF(ISBLANK('In Process Calc.'!AE90),"",'In Process Calc.'!AE90)</f>
        <v/>
      </c>
      <c r="CP97" s="246" t="str">
        <f>IF(ISBLANK('In Process Calc.'!AF90),"",'In Process Calc.'!AF90)</f>
        <v/>
      </c>
      <c r="CQ97" s="246" t="str">
        <f>IF(ISBLANK('In Process Calc.'!AG90),"",'In Process Calc.'!AG90)</f>
        <v/>
      </c>
      <c r="CR97" s="246" t="str">
        <f>IF(ISBLANK('In Process Calc.'!AH90),"",'In Process Calc.'!AH90)</f>
        <v/>
      </c>
      <c r="CS97" s="246" t="str">
        <f>IF(ISBLANK('In Process Calc.'!AI90),"",'In Process Calc.'!AI90)</f>
        <v/>
      </c>
      <c r="CT97" s="246" t="str">
        <f>IF(ISBLANK('In Process Calc.'!AJ90),"",'In Process Calc.'!AJ90)</f>
        <v/>
      </c>
      <c r="CU97" s="246" t="str">
        <f>IF(ISBLANK('In Process Calc.'!AK90),"",'In Process Calc.'!AK90)</f>
        <v/>
      </c>
      <c r="CV97" s="246" t="str">
        <f>IF(ISBLANK('In Process Calc.'!AL90),"",'In Process Calc.'!AL90)</f>
        <v/>
      </c>
      <c r="CW97" s="246" t="str">
        <f>IF(ISBLANK('In Process Calc.'!AM90),"",'In Process Calc.'!AM90)</f>
        <v/>
      </c>
      <c r="CX97" s="246" t="str">
        <f>IF(ISBLANK('In Process Calc.'!AN90),"",'In Process Calc.'!AN90)</f>
        <v/>
      </c>
      <c r="CY97" s="246" t="str">
        <f>IF(ISBLANK('In Process Calc.'!AO90),"",'In Process Calc.'!AO90)</f>
        <v/>
      </c>
      <c r="CZ97" s="246" t="str">
        <f>IF(ISBLANK('In Process Calc.'!AP90),"",'In Process Calc.'!AP90)</f>
        <v/>
      </c>
      <c r="DA97" s="246" t="str">
        <f>IF(ISBLANK('In Process Calc.'!AQ90),"",'In Process Calc.'!AQ90)</f>
        <v/>
      </c>
      <c r="DB97" s="246" t="str">
        <f>IF(ISBLANK('In Process Calc.'!AR90),"",'In Process Calc.'!AR90)</f>
        <v/>
      </c>
      <c r="DC97" s="246" t="str">
        <f>IF(ISBLANK('In Process Calc.'!AS90),"",'In Process Calc.'!AS90)</f>
        <v/>
      </c>
      <c r="DD97" s="246" t="str">
        <f>IF(ISBLANK('In Process Calc.'!AT90),"",'In Process Calc.'!AT90)</f>
        <v/>
      </c>
      <c r="DE97" s="246" t="str">
        <f>IF(ISBLANK('In Process Calc.'!AU90),"",'In Process Calc.'!AU90)</f>
        <v/>
      </c>
      <c r="DF97" s="246" t="str">
        <f>IF(ISBLANK('In Process Calc.'!AV90),"",'In Process Calc.'!AV90)</f>
        <v/>
      </c>
      <c r="DG97" s="246" t="str">
        <f>IF(ISBLANK('In Process Calc.'!AW90),"",'In Process Calc.'!AW90)</f>
        <v/>
      </c>
      <c r="DH97" s="246" t="str">
        <f>IF(ISBLANK('In Process Calc.'!AX90),"",'In Process Calc.'!AX90)</f>
        <v/>
      </c>
      <c r="DI97" s="246" t="str">
        <f>IF(ISBLANK('In Process Calc.'!AY90),"",'In Process Calc.'!AY90)</f>
        <v/>
      </c>
      <c r="DJ97" s="246" t="str">
        <f>IF(ISBLANK('In Process Calc.'!AZ90),"",'In Process Calc.'!AZ90)</f>
        <v/>
      </c>
      <c r="DK97" s="246" t="str">
        <f>IF(ISBLANK('In Process Calc.'!BA90),"",'In Process Calc.'!BA90)</f>
        <v/>
      </c>
      <c r="DL97" s="246" t="str">
        <f>IF(ISBLANK('In Process Calc.'!BB90),"",'In Process Calc.'!BB90)</f>
        <v/>
      </c>
      <c r="DM97" s="246" t="str">
        <f>IF(ISBLANK('In Process Calc.'!BC90),"",'In Process Calc.'!BC90)</f>
        <v/>
      </c>
      <c r="DN97" s="246" t="str">
        <f>IF(ISBLANK('In Process Calc.'!BD90),"",'In Process Calc.'!BD90)</f>
        <v/>
      </c>
      <c r="DO97" s="246" t="str">
        <f>IF(ISBLANK('In Process Calc.'!BE90),"",'In Process Calc.'!BE90)</f>
        <v/>
      </c>
      <c r="DP97" s="246" t="str">
        <f>IF(ISBLANK('In Process Calc.'!BF90),"",'In Process Calc.'!BF90)</f>
        <v/>
      </c>
      <c r="DQ97" s="246" t="str">
        <f>IF(ISBLANK('In Process Calc.'!BG90),"",'In Process Calc.'!BG90)</f>
        <v/>
      </c>
      <c r="DR97" s="246" t="str">
        <f>IF(ISBLANK('In Process Calc.'!BH90),"",'In Process Calc.'!BH90)</f>
        <v/>
      </c>
      <c r="DS97" s="246" t="str">
        <f>IF(ISBLANK('In Process Calc.'!BI90),"",'In Process Calc.'!BI90)</f>
        <v/>
      </c>
      <c r="DT97" s="246" t="str">
        <f>IF(ISBLANK('In Process Calc.'!BJ90),"",'In Process Calc.'!BJ90)</f>
        <v/>
      </c>
      <c r="DU97" s="246" t="str">
        <f>IF(ISBLANK('In Process Calc.'!BK90),"",'In Process Calc.'!BK90)</f>
        <v/>
      </c>
      <c r="DV97" s="246" t="str">
        <f>IF(ISBLANK('In Process Calc.'!BL90),"",'In Process Calc.'!BL90)</f>
        <v/>
      </c>
      <c r="DW97" s="246" t="str">
        <f>IF(ISBLANK('In Process Calc.'!BM90),"",'In Process Calc.'!BM90)</f>
        <v/>
      </c>
      <c r="DX97" s="246" t="str">
        <f>IF(ISBLANK('In Process Calc.'!BN90),"",'In Process Calc.'!BN90)</f>
        <v/>
      </c>
      <c r="DY97" s="246" t="str">
        <f>IF(ISBLANK('In Process Calc.'!BO90),"",'In Process Calc.'!BO90)</f>
        <v/>
      </c>
      <c r="DZ97" s="246" t="str">
        <f>IF(ISBLANK('In Process Calc.'!BP90),"",'In Process Calc.'!BP90)</f>
        <v/>
      </c>
      <c r="EA97" s="246" t="str">
        <f>IF(ISBLANK('In Process Calc.'!BQ90),"",'In Process Calc.'!BQ90)</f>
        <v/>
      </c>
      <c r="EB97" s="246" t="str">
        <f>IF(ISBLANK('In Process Calc.'!BR90),"",'In Process Calc.'!BR90)</f>
        <v/>
      </c>
      <c r="EC97" s="246" t="str">
        <f>IF(ISBLANK('In Process Calc.'!BS90),"",'In Process Calc.'!BS90)</f>
        <v/>
      </c>
      <c r="ED97" s="246" t="str">
        <f>IF(ISBLANK('In Process Calc.'!BT90),"",'In Process Calc.'!BT90)</f>
        <v/>
      </c>
      <c r="EE97" s="246" t="str">
        <f>IF(ISBLANK('In Process Calc.'!BU90),"",'In Process Calc.'!BU90)</f>
        <v/>
      </c>
      <c r="EF97" s="246" t="str">
        <f>IF(ISBLANK('In Process Calc.'!BV90),"",'In Process Calc.'!BV90)</f>
        <v/>
      </c>
      <c r="EG97" s="246" t="str">
        <f>IF(ISBLANK('In Process Calc.'!BW90),"",'In Process Calc.'!BW90)</f>
        <v/>
      </c>
      <c r="EH97" s="246" t="str">
        <f>IF(ISBLANK('In Process Calc.'!BX90),"",'In Process Calc.'!BX90)</f>
        <v/>
      </c>
      <c r="EI97" s="246" t="str">
        <f>IF(ISBLANK('In Process Calc.'!BY90),"",'In Process Calc.'!BY90)</f>
        <v/>
      </c>
      <c r="EJ97" s="246" t="str">
        <f>IF(ISBLANK('In Process Calc.'!BZ90),"",'In Process Calc.'!BZ90)</f>
        <v/>
      </c>
      <c r="EK97" s="246" t="str">
        <f>IF(ISBLANK('Post Process Calc.'!A97),"",'Post Process Calc.'!A97)</f>
        <v/>
      </c>
      <c r="EL97" s="246" t="str">
        <f>IF(ISBLANK('Post Process Calc.'!B97),"",'Post Process Calc.'!B97)</f>
        <v/>
      </c>
      <c r="EM97" s="246" t="str">
        <f>IF(ISBLANK('Post Process Calc.'!C97),"",'Post Process Calc.'!C97)</f>
        <v/>
      </c>
      <c r="EN97" s="246" t="str">
        <f>IF(ISBLANK('Post Process Calc.'!D97),"",'Post Process Calc.'!D97)</f>
        <v/>
      </c>
      <c r="EO97" s="246" t="str">
        <f>IF(ISBLANK('Post Process Calc.'!E97),"",'Post Process Calc.'!E97)</f>
        <v/>
      </c>
      <c r="EP97" s="246" t="str">
        <f>IF(ISBLANK('Post Process Calc.'!F97),"",'Post Process Calc.'!F97)</f>
        <v/>
      </c>
      <c r="EQ97" s="246" t="str">
        <f>IF(ISBLANK('Post Process Calc.'!G97),"",'Post Process Calc.'!G97)</f>
        <v/>
      </c>
      <c r="ER97" s="246" t="str">
        <f>IF(ISBLANK('Post Process Calc.'!H97),"",'Post Process Calc.'!H97)</f>
        <v/>
      </c>
      <c r="ES97" s="246" t="str">
        <f>IF(ISBLANK('Post Process Calc.'!I97),"",'Post Process Calc.'!I97)</f>
        <v/>
      </c>
      <c r="ET97" s="246" t="str">
        <f>IF(ISBLANK('Post Process Calc.'!J97),"",'Post Process Calc.'!J97)</f>
        <v/>
      </c>
      <c r="EU97" s="246" t="str">
        <f>IF(ISBLANK('Post Process Calc.'!K97),"",'Post Process Calc.'!K97)</f>
        <v/>
      </c>
      <c r="EV97" s="246" t="str">
        <f>IF(ISBLANK('Post Process Calc.'!L97),"",'Post Process Calc.'!L97)</f>
        <v/>
      </c>
      <c r="EW97" s="246" t="str">
        <f>IF(ISBLANK('Post Process Calc.'!M97),"",'Post Process Calc.'!M97)</f>
        <v/>
      </c>
      <c r="EX97" s="246" t="str">
        <f>IF(ISBLANK('Post Process Calc.'!N97),"",'Post Process Calc.'!N97)</f>
        <v/>
      </c>
      <c r="EY97" s="246" t="str">
        <f>IF(ISBLANK('Post Process Calc.'!O97),"",'Post Process Calc.'!O97)</f>
        <v/>
      </c>
      <c r="EZ97" s="246" t="str">
        <f>IF(ISBLANK('Post Process Calc.'!P97),"",'Post Process Calc.'!P97)</f>
        <v/>
      </c>
      <c r="FA97" s="246" t="str">
        <f>IF(ISBLANK('Post Process Calc.'!Q97),"",'Post Process Calc.'!Q97)</f>
        <v/>
      </c>
      <c r="FB97" s="246" t="str">
        <f>IF(ISBLANK('Post Process Calc.'!R97),"",'Post Process Calc.'!R97)</f>
        <v/>
      </c>
      <c r="FC97" s="246" t="str">
        <f>IF(ISBLANK('Post Process Calc.'!S97),"",'Post Process Calc.'!S97)</f>
        <v/>
      </c>
      <c r="FD97" s="246" t="str">
        <f>IF(ISBLANK('Post Process Calc.'!T97),"",'Post Process Calc.'!T97)</f>
        <v/>
      </c>
      <c r="FE97" s="246" t="str">
        <f>IF(ISBLANK('Post Process Calc.'!U97),"",'Post Process Calc.'!U97)</f>
        <v/>
      </c>
      <c r="FF97" s="246" t="str">
        <f>IF(ISBLANK('Post Process Calc.'!V97),"",'Post Process Calc.'!V97)</f>
        <v/>
      </c>
      <c r="FG97" s="246" t="str">
        <f>IF(ISBLANK('Post Process Calc.'!W97),"",'Post Process Calc.'!W97)</f>
        <v/>
      </c>
      <c r="FH97" s="246" t="str">
        <f>IF(ISBLANK('Post Process Calc.'!X97),"",'Post Process Calc.'!X97)</f>
        <v/>
      </c>
      <c r="FI97" s="246" t="str">
        <f>IF(ISBLANK('Post Process Calc.'!Y97),"",'Post Process Calc.'!Y97)</f>
        <v/>
      </c>
      <c r="FJ97" s="246" t="str">
        <f>IF(ISBLANK('Post Process Calc.'!Z97),"",'Post Process Calc.'!Z97)</f>
        <v/>
      </c>
      <c r="FK97" s="246" t="str">
        <f>IF(ISBLANK('Post Process Calc.'!AA97),"",'Post Process Calc.'!AA97)</f>
        <v/>
      </c>
      <c r="FL97" s="246" t="str">
        <f>IF(ISBLANK('Post Process Calc.'!AB97),"",'Post Process Calc.'!AB97)</f>
        <v/>
      </c>
      <c r="FM97" s="246" t="str">
        <f>IF(ISBLANK('Post Process Calc.'!AC97),"",'Post Process Calc.'!AC97)</f>
        <v/>
      </c>
      <c r="FN97" s="246" t="str">
        <f>IF(ISBLANK('Post Process Calc.'!AD97),"",'Post Process Calc.'!AD97)</f>
        <v/>
      </c>
      <c r="FO97" s="246" t="str">
        <f>IF(ISBLANK('Post Process Calc.'!AE97),"",'Post Process Calc.'!AE97)</f>
        <v/>
      </c>
      <c r="FP97" s="246" t="str">
        <f>IF(ISBLANK('Post Process Calc.'!AF97),"",'Post Process Calc.'!AF97)</f>
        <v/>
      </c>
      <c r="FQ97" s="246" t="str">
        <f>IF(ISBLANK('Post Process Calc.'!AG97),"",'Post Process Calc.'!AG97)</f>
        <v/>
      </c>
      <c r="FR97" s="246" t="str">
        <f>IF(ISBLANK('Post Process Calc.'!AH97),"",'Post Process Calc.'!AH97)</f>
        <v/>
      </c>
      <c r="FS97" s="246" t="str">
        <f>IF(ISBLANK('Post Process Calc.'!AI97),"",'Post Process Calc.'!AI97)</f>
        <v/>
      </c>
    </row>
    <row r="98" spans="1:175" x14ac:dyDescent="0.15">
      <c r="A98" s="241" t="str">
        <f>IF('Measured Data'!B91&lt;&gt;0,'Measured Data'!$B$1,"")</f>
        <v/>
      </c>
      <c r="B98" s="241" t="str">
        <f>IF(ISBLANK('Measured Data'!A91),"",'Measured Data'!A91)</f>
        <v/>
      </c>
      <c r="C98" s="248" t="str">
        <f>IF(ISBLANK('Measured Data'!B91),"",'Measured Data'!B91)</f>
        <v/>
      </c>
      <c r="D98" s="249" t="str">
        <f>IF(ISBLANK('Measured Data'!C91),"",'Measured Data'!C91)</f>
        <v/>
      </c>
      <c r="E98" s="241" t="str">
        <f>IF(ISBLANK('Measured Data'!D91),"",'Measured Data'!D91)</f>
        <v/>
      </c>
      <c r="F98" s="241" t="str">
        <f>IF(ISBLANK('Measured Data'!E91),"",'Measured Data'!E91)</f>
        <v/>
      </c>
      <c r="G98" s="241" t="str">
        <f>IF(ISBLANK('Measured Data'!G91),"",'Measured Data'!G91)</f>
        <v/>
      </c>
      <c r="H98" s="241" t="str">
        <f>IF(ISBLANK('Measured Data'!H91),"",'Measured Data'!H91)</f>
        <v/>
      </c>
      <c r="I98" s="241" t="str">
        <f>IF(ISBLANK('Measured Data'!I91),"",'Measured Data'!I91)</f>
        <v/>
      </c>
      <c r="J98" s="241" t="str">
        <f>IF(ISBLANK('Measured Data'!J91),"",'Measured Data'!J91)</f>
        <v/>
      </c>
      <c r="K98" s="241" t="str">
        <f>IF(ISBLANK('Measured Data'!K91),"",'Measured Data'!K91)</f>
        <v/>
      </c>
      <c r="L98" s="241" t="str">
        <f>IF(ISBLANK('Measured Data'!L91),"",'Measured Data'!L91)</f>
        <v/>
      </c>
      <c r="M98" s="241" t="str">
        <f>IF(ISBLANK('Measured Data'!M91),"",'Measured Data'!M91)</f>
        <v/>
      </c>
      <c r="N98" s="241" t="str">
        <f>IF(ISBLANK('Measured Data'!N91),"",'Measured Data'!N91)</f>
        <v/>
      </c>
      <c r="O98" s="241" t="str">
        <f>IF(ISBLANK('Measured Data'!O91),"",'Measured Data'!O91)</f>
        <v/>
      </c>
      <c r="P98" s="241" t="str">
        <f>IF(ISBLANK('Measured Data'!P91),"",'Measured Data'!P91)</f>
        <v/>
      </c>
      <c r="Q98" s="241" t="str">
        <f>IF(ISBLANK('Measured Data'!Q91),"",'Measured Data'!Q91)</f>
        <v/>
      </c>
      <c r="R98" s="241" t="str">
        <f>IF(ISBLANK('Measured Data'!R91),"",'Measured Data'!R91)</f>
        <v/>
      </c>
      <c r="S98" s="241" t="str">
        <f>IF(ISBLANK('Measured Data'!S91),"",'Measured Data'!S91)</f>
        <v/>
      </c>
      <c r="T98" s="241" t="str">
        <f>IF(ISBLANK('Measured Data'!T91),"",'Measured Data'!T91)</f>
        <v/>
      </c>
      <c r="U98" s="241" t="str">
        <f>IF(ISBLANK('Measured Data'!U91),"",'Measured Data'!U91)</f>
        <v/>
      </c>
      <c r="V98" s="241" t="str">
        <f>IF(ISBLANK('Measured Data'!V91),"",'Measured Data'!V91)</f>
        <v/>
      </c>
      <c r="W98" s="241" t="str">
        <f>IF(ISBLANK('Measured Data'!W91),"",'Measured Data'!W91)</f>
        <v/>
      </c>
      <c r="X98" s="241" t="str">
        <f>IF(ISBLANK('Measured Data'!X91),"",'Measured Data'!X91)</f>
        <v/>
      </c>
      <c r="Y98" s="241" t="str">
        <f>IF(ISBLANK('Measured Data'!Y91),"",'Measured Data'!Y91)</f>
        <v/>
      </c>
      <c r="Z98" s="241" t="str">
        <f>IF(ISBLANK('Measured Data'!Z91),"",'Measured Data'!Z91)</f>
        <v/>
      </c>
      <c r="AA98" s="241" t="str">
        <f>IF(ISBLANK('Measured Data'!AA91),"",'Measured Data'!AA91)</f>
        <v/>
      </c>
      <c r="AB98" s="241" t="str">
        <f>IF(ISBLANK('Measured Data'!AB91),"",'Measured Data'!AB91)</f>
        <v/>
      </c>
      <c r="AC98" s="241" t="str">
        <f>IF(ISBLANK('Measured Data'!AC91),"",'Measured Data'!AC91)</f>
        <v/>
      </c>
      <c r="AD98" s="241" t="str">
        <f>IF(ISBLANK('Measured Data'!AD91),"",'Measured Data'!AD91)</f>
        <v/>
      </c>
      <c r="AE98" s="241" t="str">
        <f>IF(ISBLANK('Measured Data'!AE91),"",'Measured Data'!AE91)</f>
        <v/>
      </c>
      <c r="AF98" s="241" t="str">
        <f>IF(ISBLANK('Measured Data'!AF91),"",'Measured Data'!AF91)</f>
        <v/>
      </c>
      <c r="AG98" s="241" t="str">
        <f>IF(ISBLANK('Measured Data'!AG91),"",'Measured Data'!AG91)</f>
        <v/>
      </c>
      <c r="AH98" s="241" t="str">
        <f>IF(ISBLANK('Measured Data'!AH91),"",'Measured Data'!AH91)</f>
        <v/>
      </c>
      <c r="AI98" s="241" t="str">
        <f>IF(ISBLANK('Measured Data'!AI91),"",'Measured Data'!AI91)</f>
        <v/>
      </c>
      <c r="AJ98" s="241" t="str">
        <f>IF(ISBLANK('Measured Data'!AJ91),"",'Measured Data'!AJ91)</f>
        <v/>
      </c>
      <c r="AK98" s="241" t="str">
        <f>IF(ISBLANK('Measured Data'!AK91),"",'Measured Data'!AK91)</f>
        <v/>
      </c>
      <c r="AL98" s="241" t="str">
        <f>IF(ISBLANK('Measured Data'!AL91),"",'Measured Data'!AL91)</f>
        <v/>
      </c>
      <c r="AM98" s="241" t="str">
        <f>IF(ISBLANK('Measured Data'!AM91),"",'Measured Data'!AM91)</f>
        <v/>
      </c>
      <c r="AN98" s="241" t="str">
        <f>IF(ISBLANK('Measured Data'!AN91),"",'Measured Data'!AN91)</f>
        <v/>
      </c>
      <c r="AO98" s="241" t="str">
        <f>IF(ISBLANK('Measured Data'!AO91),"",'Measured Data'!AO91)</f>
        <v/>
      </c>
      <c r="AP98" s="241" t="str">
        <f>IF(ISBLANK('Measured Data'!AP91),"",'Measured Data'!AP91)</f>
        <v/>
      </c>
      <c r="AQ98" s="241" t="str">
        <f>IF(ISBLANK('Measured Data'!AQ91),"",'Measured Data'!AQ91)</f>
        <v/>
      </c>
      <c r="AR98" s="241" t="str">
        <f>IF(ISBLANK('Measured Data'!AR91),"",'Measured Data'!AR91)</f>
        <v/>
      </c>
      <c r="AS98" s="241" t="str">
        <f>IF(ISBLANK('Measured Data'!AS91),"",'Measured Data'!AS91)</f>
        <v/>
      </c>
      <c r="AT98" s="241" t="str">
        <f>IF(ISBLANK('Measured Data'!AT91),"",'Measured Data'!AT91)</f>
        <v/>
      </c>
      <c r="AU98" s="241" t="str">
        <f>IF(ISBLANK('Measured Data'!AU91),"",'Measured Data'!AU91)</f>
        <v/>
      </c>
      <c r="AV98" s="241" t="str">
        <f>IF(ISBLANK('Measured Data'!AV91),"",'Measured Data'!AV91)</f>
        <v/>
      </c>
      <c r="AW98" s="241" t="str">
        <f>IF(ISBLANK('Measured Data'!AW91),"",'Measured Data'!AW91)</f>
        <v/>
      </c>
      <c r="AX98" s="241" t="str">
        <f>IF(ISBLANK('Measured Data'!AX91),"",'Measured Data'!AX91)</f>
        <v/>
      </c>
      <c r="AY98" s="241" t="str">
        <f>IF(ISBLANK('Measured Data'!AY91),"",'Measured Data'!AY91)</f>
        <v/>
      </c>
      <c r="AZ98" s="241" t="str">
        <f>IF(ISBLANK('Measured Data'!AZ91),"",'Measured Data'!AZ91)</f>
        <v/>
      </c>
      <c r="BA98" s="241" t="str">
        <f>IF(ISBLANK('Measured Data'!BA91),"",'Measured Data'!BA91)</f>
        <v/>
      </c>
      <c r="BB98" s="241" t="str">
        <f>IF(ISBLANK('Measured Data'!BB91),"",'Measured Data'!BB91)</f>
        <v/>
      </c>
      <c r="BC98" s="241" t="str">
        <f>IF(ISBLANK('Measured Data'!BC91),"",'Measured Data'!BC91)</f>
        <v/>
      </c>
      <c r="BD98" s="241" t="str">
        <f>IF(ISBLANK('Measured Data'!BD91),"",'Measured Data'!BD91)</f>
        <v/>
      </c>
      <c r="BE98" s="241" t="str">
        <f>IF(ISBLANK('Measured Data'!BE91),"",'Measured Data'!BE91)</f>
        <v/>
      </c>
      <c r="BF98" s="241" t="str">
        <f>IF(ISBLANK('Measured Data'!BF91),"",'Measured Data'!BF91)</f>
        <v/>
      </c>
      <c r="BG98" s="241" t="str">
        <f>IF(ISBLANK('Measured Data'!BG91),"",'Measured Data'!BG91)</f>
        <v/>
      </c>
      <c r="BH98" s="241" t="str">
        <f>IF(ISBLANK('Measured Data'!BH91),"",'Measured Data'!BH91)</f>
        <v/>
      </c>
      <c r="BI98" s="241" t="str">
        <f>IF(ISBLANK('Measured Data'!BI91),"",'Measured Data'!BI91)</f>
        <v/>
      </c>
      <c r="BJ98" s="241" t="str">
        <f>IF(ISBLANK('Measured Data'!BJ91),"",'Measured Data'!BJ91)</f>
        <v/>
      </c>
      <c r="BK98" s="241" t="str">
        <f>IF(ISBLANK('Measured Data'!BK91),"",'Measured Data'!BK91)</f>
        <v/>
      </c>
      <c r="BL98" s="241" t="str">
        <f>IF(ISBLANK('Measured Data'!BL91),"",'Measured Data'!BL91)</f>
        <v/>
      </c>
      <c r="BM98" s="241" t="str">
        <f>IF(ISBLANK('Measured Data'!BM91),"",'Measured Data'!BM91)</f>
        <v/>
      </c>
      <c r="BN98" s="241" t="str">
        <f>IF(ISBLANK('In Process Calc.'!B91),"",ROUND('In Process Calc.'!B91,2))</f>
        <v/>
      </c>
      <c r="BO98" s="241" t="str">
        <f>IF(ISBLANK('In Process Calc.'!C91),"",ROUND('In Process Calc.'!C91,2))</f>
        <v/>
      </c>
      <c r="BP98" s="241" t="str">
        <f>IF(ISBLANK('In Process Calc.'!D91),"",'In Process Calc.'!D91)</f>
        <v/>
      </c>
      <c r="BQ98" s="241" t="str">
        <f>IF(ISBLANK('In Process Calc.'!E91),"",'In Process Calc.'!E91)</f>
        <v/>
      </c>
      <c r="BR98" s="241" t="str">
        <f>IF(ISBLANK('In Process Calc.'!G91),"",'In Process Calc.'!G91)</f>
        <v/>
      </c>
      <c r="BS98" s="241" t="str">
        <f>IF(ISBLANK('In Process Calc.'!I91),"",'In Process Calc.'!I91)</f>
        <v/>
      </c>
      <c r="BT98" s="241" t="str">
        <f>IF(ISBLANK('In Process Calc.'!J91),"",'In Process Calc.'!J91)</f>
        <v/>
      </c>
      <c r="BU98" s="241" t="str">
        <f>IF(ISBLANK('In Process Calc.'!K91),"",'In Process Calc.'!K91)</f>
        <v/>
      </c>
      <c r="BV98" s="246" t="str">
        <f>IF(ISBLANK('In Process Calc.'!L91),"",'In Process Calc.'!L91)</f>
        <v/>
      </c>
      <c r="BW98" s="246" t="str">
        <f>IF(ISBLANK('In Process Calc.'!M91),"",'In Process Calc.'!M91)</f>
        <v/>
      </c>
      <c r="BX98" s="246" t="str">
        <f>IF(ISBLANK('In Process Calc.'!N91),"",'In Process Calc.'!N91)</f>
        <v/>
      </c>
      <c r="BY98" s="246" t="str">
        <f>IF(ISBLANK('In Process Calc.'!O91),"",'In Process Calc.'!O91)</f>
        <v/>
      </c>
      <c r="BZ98" s="246" t="str">
        <f>IF(ISBLANK('In Process Calc.'!P91),"",'In Process Calc.'!P91)</f>
        <v/>
      </c>
      <c r="CA98" s="246" t="str">
        <f>IF(ISBLANK('In Process Calc.'!Q91),"",'In Process Calc.'!Q91)</f>
        <v/>
      </c>
      <c r="CB98" s="246" t="str">
        <f>IF(ISBLANK('In Process Calc.'!R91),"",'In Process Calc.'!R91)</f>
        <v/>
      </c>
      <c r="CC98" s="246" t="str">
        <f>IF(ISBLANK('In Process Calc.'!S91),"",'In Process Calc.'!S91)</f>
        <v/>
      </c>
      <c r="CD98" s="246" t="str">
        <f>IF(ISBLANK('In Process Calc.'!T91),"",'In Process Calc.'!T91)</f>
        <v/>
      </c>
      <c r="CE98" s="246" t="str">
        <f>IF(ISBLANK('In Process Calc.'!U91),"",'In Process Calc.'!U91)</f>
        <v/>
      </c>
      <c r="CF98" s="246" t="str">
        <f>IF(ISBLANK('In Process Calc.'!V91),"",'In Process Calc.'!V91)</f>
        <v/>
      </c>
      <c r="CG98" s="246" t="str">
        <f>IF(ISBLANK('In Process Calc.'!W91),"",'In Process Calc.'!W91)</f>
        <v/>
      </c>
      <c r="CH98" s="246" t="str">
        <f>IF(ISBLANK('In Process Calc.'!X91),"",'In Process Calc.'!X91)</f>
        <v/>
      </c>
      <c r="CI98" s="246" t="str">
        <f>IF(ISBLANK('In Process Calc.'!Y91),"",'In Process Calc.'!Y91)</f>
        <v/>
      </c>
      <c r="CJ98" s="246" t="str">
        <f>IF(ISBLANK('In Process Calc.'!Z91),"",'In Process Calc.'!Z91)</f>
        <v/>
      </c>
      <c r="CK98" s="246" t="str">
        <f>IF(ISBLANK('In Process Calc.'!AA91),"",'In Process Calc.'!AA91)</f>
        <v/>
      </c>
      <c r="CL98" s="246" t="str">
        <f>IF(ISBLANK('In Process Calc.'!AB91),"",'In Process Calc.'!AB91)</f>
        <v/>
      </c>
      <c r="CM98" s="246" t="str">
        <f>IF(ISBLANK('In Process Calc.'!AC91),"",'In Process Calc.'!AC91)</f>
        <v/>
      </c>
      <c r="CN98" s="246" t="str">
        <f>IF(ISBLANK('In Process Calc.'!AD91),"",'In Process Calc.'!AD91)</f>
        <v/>
      </c>
      <c r="CO98" s="246" t="str">
        <f>IF(ISBLANK('In Process Calc.'!AE91),"",'In Process Calc.'!AE91)</f>
        <v/>
      </c>
      <c r="CP98" s="246" t="str">
        <f>IF(ISBLANK('In Process Calc.'!AF91),"",'In Process Calc.'!AF91)</f>
        <v/>
      </c>
      <c r="CQ98" s="246" t="str">
        <f>IF(ISBLANK('In Process Calc.'!AG91),"",'In Process Calc.'!AG91)</f>
        <v/>
      </c>
      <c r="CR98" s="246" t="str">
        <f>IF(ISBLANK('In Process Calc.'!AH91),"",'In Process Calc.'!AH91)</f>
        <v/>
      </c>
      <c r="CS98" s="246" t="str">
        <f>IF(ISBLANK('In Process Calc.'!AI91),"",'In Process Calc.'!AI91)</f>
        <v/>
      </c>
      <c r="CT98" s="246" t="str">
        <f>IF(ISBLANK('In Process Calc.'!AJ91),"",'In Process Calc.'!AJ91)</f>
        <v/>
      </c>
      <c r="CU98" s="246" t="str">
        <f>IF(ISBLANK('In Process Calc.'!AK91),"",'In Process Calc.'!AK91)</f>
        <v/>
      </c>
      <c r="CV98" s="246" t="str">
        <f>IF(ISBLANK('In Process Calc.'!AL91),"",'In Process Calc.'!AL91)</f>
        <v/>
      </c>
      <c r="CW98" s="246" t="str">
        <f>IF(ISBLANK('In Process Calc.'!AM91),"",'In Process Calc.'!AM91)</f>
        <v/>
      </c>
      <c r="CX98" s="246" t="str">
        <f>IF(ISBLANK('In Process Calc.'!AN91),"",'In Process Calc.'!AN91)</f>
        <v/>
      </c>
      <c r="CY98" s="246" t="str">
        <f>IF(ISBLANK('In Process Calc.'!AO91),"",'In Process Calc.'!AO91)</f>
        <v/>
      </c>
      <c r="CZ98" s="246" t="str">
        <f>IF(ISBLANK('In Process Calc.'!AP91),"",'In Process Calc.'!AP91)</f>
        <v/>
      </c>
      <c r="DA98" s="246" t="str">
        <f>IF(ISBLANK('In Process Calc.'!AQ91),"",'In Process Calc.'!AQ91)</f>
        <v/>
      </c>
      <c r="DB98" s="246" t="str">
        <f>IF(ISBLANK('In Process Calc.'!AR91),"",'In Process Calc.'!AR91)</f>
        <v/>
      </c>
      <c r="DC98" s="246" t="str">
        <f>IF(ISBLANK('In Process Calc.'!AS91),"",'In Process Calc.'!AS91)</f>
        <v/>
      </c>
      <c r="DD98" s="246" t="str">
        <f>IF(ISBLANK('In Process Calc.'!AT91),"",'In Process Calc.'!AT91)</f>
        <v/>
      </c>
      <c r="DE98" s="246" t="str">
        <f>IF(ISBLANK('In Process Calc.'!AU91),"",'In Process Calc.'!AU91)</f>
        <v/>
      </c>
      <c r="DF98" s="246" t="str">
        <f>IF(ISBLANK('In Process Calc.'!AV91),"",'In Process Calc.'!AV91)</f>
        <v/>
      </c>
      <c r="DG98" s="246" t="str">
        <f>IF(ISBLANK('In Process Calc.'!AW91),"",'In Process Calc.'!AW91)</f>
        <v/>
      </c>
      <c r="DH98" s="246" t="str">
        <f>IF(ISBLANK('In Process Calc.'!AX91),"",'In Process Calc.'!AX91)</f>
        <v/>
      </c>
      <c r="DI98" s="246" t="str">
        <f>IF(ISBLANK('In Process Calc.'!AY91),"",'In Process Calc.'!AY91)</f>
        <v/>
      </c>
      <c r="DJ98" s="246" t="str">
        <f>IF(ISBLANK('In Process Calc.'!AZ91),"",'In Process Calc.'!AZ91)</f>
        <v/>
      </c>
      <c r="DK98" s="246" t="str">
        <f>IF(ISBLANK('In Process Calc.'!BA91),"",'In Process Calc.'!BA91)</f>
        <v/>
      </c>
      <c r="DL98" s="246" t="str">
        <f>IF(ISBLANK('In Process Calc.'!BB91),"",'In Process Calc.'!BB91)</f>
        <v/>
      </c>
      <c r="DM98" s="246" t="str">
        <f>IF(ISBLANK('In Process Calc.'!BC91),"",'In Process Calc.'!BC91)</f>
        <v/>
      </c>
      <c r="DN98" s="246" t="str">
        <f>IF(ISBLANK('In Process Calc.'!BD91),"",'In Process Calc.'!BD91)</f>
        <v/>
      </c>
      <c r="DO98" s="246" t="str">
        <f>IF(ISBLANK('In Process Calc.'!BE91),"",'In Process Calc.'!BE91)</f>
        <v/>
      </c>
      <c r="DP98" s="246" t="str">
        <f>IF(ISBLANK('In Process Calc.'!BF91),"",'In Process Calc.'!BF91)</f>
        <v/>
      </c>
      <c r="DQ98" s="246" t="str">
        <f>IF(ISBLANK('In Process Calc.'!BG91),"",'In Process Calc.'!BG91)</f>
        <v/>
      </c>
      <c r="DR98" s="246" t="str">
        <f>IF(ISBLANK('In Process Calc.'!BH91),"",'In Process Calc.'!BH91)</f>
        <v/>
      </c>
      <c r="DS98" s="246" t="str">
        <f>IF(ISBLANK('In Process Calc.'!BI91),"",'In Process Calc.'!BI91)</f>
        <v/>
      </c>
      <c r="DT98" s="246" t="str">
        <f>IF(ISBLANK('In Process Calc.'!BJ91),"",'In Process Calc.'!BJ91)</f>
        <v/>
      </c>
      <c r="DU98" s="246" t="str">
        <f>IF(ISBLANK('In Process Calc.'!BK91),"",'In Process Calc.'!BK91)</f>
        <v/>
      </c>
      <c r="DV98" s="246" t="str">
        <f>IF(ISBLANK('In Process Calc.'!BL91),"",'In Process Calc.'!BL91)</f>
        <v/>
      </c>
      <c r="DW98" s="246" t="str">
        <f>IF(ISBLANK('In Process Calc.'!BM91),"",'In Process Calc.'!BM91)</f>
        <v/>
      </c>
      <c r="DX98" s="246" t="str">
        <f>IF(ISBLANK('In Process Calc.'!BN91),"",'In Process Calc.'!BN91)</f>
        <v/>
      </c>
      <c r="DY98" s="246" t="str">
        <f>IF(ISBLANK('In Process Calc.'!BO91),"",'In Process Calc.'!BO91)</f>
        <v/>
      </c>
      <c r="DZ98" s="246" t="str">
        <f>IF(ISBLANK('In Process Calc.'!BP91),"",'In Process Calc.'!BP91)</f>
        <v/>
      </c>
      <c r="EA98" s="246" t="str">
        <f>IF(ISBLANK('In Process Calc.'!BQ91),"",'In Process Calc.'!BQ91)</f>
        <v/>
      </c>
      <c r="EB98" s="246" t="str">
        <f>IF(ISBLANK('In Process Calc.'!BR91),"",'In Process Calc.'!BR91)</f>
        <v/>
      </c>
      <c r="EC98" s="246" t="str">
        <f>IF(ISBLANK('In Process Calc.'!BS91),"",'In Process Calc.'!BS91)</f>
        <v/>
      </c>
      <c r="ED98" s="246" t="str">
        <f>IF(ISBLANK('In Process Calc.'!BT91),"",'In Process Calc.'!BT91)</f>
        <v/>
      </c>
      <c r="EE98" s="246" t="str">
        <f>IF(ISBLANK('In Process Calc.'!BU91),"",'In Process Calc.'!BU91)</f>
        <v/>
      </c>
      <c r="EF98" s="246" t="str">
        <f>IF(ISBLANK('In Process Calc.'!BV91),"",'In Process Calc.'!BV91)</f>
        <v/>
      </c>
      <c r="EG98" s="246" t="str">
        <f>IF(ISBLANK('In Process Calc.'!BW91),"",'In Process Calc.'!BW91)</f>
        <v/>
      </c>
      <c r="EH98" s="246" t="str">
        <f>IF(ISBLANK('In Process Calc.'!BX91),"",'In Process Calc.'!BX91)</f>
        <v/>
      </c>
      <c r="EI98" s="246" t="str">
        <f>IF(ISBLANK('In Process Calc.'!BY91),"",'In Process Calc.'!BY91)</f>
        <v/>
      </c>
      <c r="EJ98" s="246" t="str">
        <f>IF(ISBLANK('In Process Calc.'!BZ91),"",'In Process Calc.'!BZ91)</f>
        <v/>
      </c>
      <c r="EK98" s="246" t="str">
        <f>IF(ISBLANK('Post Process Calc.'!A98),"",'Post Process Calc.'!A98)</f>
        <v/>
      </c>
      <c r="EL98" s="246" t="str">
        <f>IF(ISBLANK('Post Process Calc.'!B98),"",'Post Process Calc.'!B98)</f>
        <v/>
      </c>
      <c r="EM98" s="246" t="str">
        <f>IF(ISBLANK('Post Process Calc.'!C98),"",'Post Process Calc.'!C98)</f>
        <v/>
      </c>
      <c r="EN98" s="246" t="str">
        <f>IF(ISBLANK('Post Process Calc.'!D98),"",'Post Process Calc.'!D98)</f>
        <v/>
      </c>
      <c r="EO98" s="246" t="str">
        <f>IF(ISBLANK('Post Process Calc.'!E98),"",'Post Process Calc.'!E98)</f>
        <v/>
      </c>
      <c r="EP98" s="246" t="str">
        <f>IF(ISBLANK('Post Process Calc.'!F98),"",'Post Process Calc.'!F98)</f>
        <v/>
      </c>
      <c r="EQ98" s="246" t="str">
        <f>IF(ISBLANK('Post Process Calc.'!G98),"",'Post Process Calc.'!G98)</f>
        <v/>
      </c>
      <c r="ER98" s="246" t="str">
        <f>IF(ISBLANK('Post Process Calc.'!H98),"",'Post Process Calc.'!H98)</f>
        <v/>
      </c>
      <c r="ES98" s="246" t="str">
        <f>IF(ISBLANK('Post Process Calc.'!I98),"",'Post Process Calc.'!I98)</f>
        <v/>
      </c>
      <c r="ET98" s="246" t="str">
        <f>IF(ISBLANK('Post Process Calc.'!J98),"",'Post Process Calc.'!J98)</f>
        <v/>
      </c>
      <c r="EU98" s="246" t="str">
        <f>IF(ISBLANK('Post Process Calc.'!K98),"",'Post Process Calc.'!K98)</f>
        <v/>
      </c>
      <c r="EV98" s="246" t="str">
        <f>IF(ISBLANK('Post Process Calc.'!L98),"",'Post Process Calc.'!L98)</f>
        <v/>
      </c>
      <c r="EW98" s="246" t="str">
        <f>IF(ISBLANK('Post Process Calc.'!M98),"",'Post Process Calc.'!M98)</f>
        <v/>
      </c>
      <c r="EX98" s="246" t="str">
        <f>IF(ISBLANK('Post Process Calc.'!N98),"",'Post Process Calc.'!N98)</f>
        <v/>
      </c>
      <c r="EY98" s="246" t="str">
        <f>IF(ISBLANK('Post Process Calc.'!O98),"",'Post Process Calc.'!O98)</f>
        <v/>
      </c>
      <c r="EZ98" s="246" t="str">
        <f>IF(ISBLANK('Post Process Calc.'!P98),"",'Post Process Calc.'!P98)</f>
        <v/>
      </c>
      <c r="FA98" s="246" t="str">
        <f>IF(ISBLANK('Post Process Calc.'!Q98),"",'Post Process Calc.'!Q98)</f>
        <v/>
      </c>
      <c r="FB98" s="246" t="str">
        <f>IF(ISBLANK('Post Process Calc.'!R98),"",'Post Process Calc.'!R98)</f>
        <v/>
      </c>
      <c r="FC98" s="246" t="str">
        <f>IF(ISBLANK('Post Process Calc.'!S98),"",'Post Process Calc.'!S98)</f>
        <v/>
      </c>
      <c r="FD98" s="246" t="str">
        <f>IF(ISBLANK('Post Process Calc.'!T98),"",'Post Process Calc.'!T98)</f>
        <v/>
      </c>
      <c r="FE98" s="246" t="str">
        <f>IF(ISBLANK('Post Process Calc.'!U98),"",'Post Process Calc.'!U98)</f>
        <v/>
      </c>
      <c r="FF98" s="246" t="str">
        <f>IF(ISBLANK('Post Process Calc.'!V98),"",'Post Process Calc.'!V98)</f>
        <v/>
      </c>
      <c r="FG98" s="246" t="str">
        <f>IF(ISBLANK('Post Process Calc.'!W98),"",'Post Process Calc.'!W98)</f>
        <v/>
      </c>
      <c r="FH98" s="246" t="str">
        <f>IF(ISBLANK('Post Process Calc.'!X98),"",'Post Process Calc.'!X98)</f>
        <v/>
      </c>
      <c r="FI98" s="246" t="str">
        <f>IF(ISBLANK('Post Process Calc.'!Y98),"",'Post Process Calc.'!Y98)</f>
        <v/>
      </c>
      <c r="FJ98" s="246" t="str">
        <f>IF(ISBLANK('Post Process Calc.'!Z98),"",'Post Process Calc.'!Z98)</f>
        <v/>
      </c>
      <c r="FK98" s="246" t="str">
        <f>IF(ISBLANK('Post Process Calc.'!AA98),"",'Post Process Calc.'!AA98)</f>
        <v/>
      </c>
      <c r="FL98" s="246" t="str">
        <f>IF(ISBLANK('Post Process Calc.'!AB98),"",'Post Process Calc.'!AB98)</f>
        <v/>
      </c>
      <c r="FM98" s="246" t="str">
        <f>IF(ISBLANK('Post Process Calc.'!AC98),"",'Post Process Calc.'!AC98)</f>
        <v/>
      </c>
      <c r="FN98" s="246" t="str">
        <f>IF(ISBLANK('Post Process Calc.'!AD98),"",'Post Process Calc.'!AD98)</f>
        <v/>
      </c>
      <c r="FO98" s="246" t="str">
        <f>IF(ISBLANK('Post Process Calc.'!AE98),"",'Post Process Calc.'!AE98)</f>
        <v/>
      </c>
      <c r="FP98" s="246" t="str">
        <f>IF(ISBLANK('Post Process Calc.'!AF98),"",'Post Process Calc.'!AF98)</f>
        <v/>
      </c>
      <c r="FQ98" s="246" t="str">
        <f>IF(ISBLANK('Post Process Calc.'!AG98),"",'Post Process Calc.'!AG98)</f>
        <v/>
      </c>
      <c r="FR98" s="246" t="str">
        <f>IF(ISBLANK('Post Process Calc.'!AH98),"",'Post Process Calc.'!AH98)</f>
        <v/>
      </c>
      <c r="FS98" s="246" t="str">
        <f>IF(ISBLANK('Post Process Calc.'!AI98),"",'Post Process Calc.'!AI98)</f>
        <v/>
      </c>
    </row>
    <row r="99" spans="1:175" x14ac:dyDescent="0.15">
      <c r="A99" s="241" t="str">
        <f>IF('Measured Data'!B92&lt;&gt;0,'Measured Data'!$B$1,"")</f>
        <v/>
      </c>
      <c r="B99" s="241" t="str">
        <f>IF(ISBLANK('Measured Data'!A92),"",'Measured Data'!A92)</f>
        <v/>
      </c>
      <c r="C99" s="248" t="str">
        <f>IF(ISBLANK('Measured Data'!B92),"",'Measured Data'!B92)</f>
        <v/>
      </c>
      <c r="D99" s="249" t="str">
        <f>IF(ISBLANK('Measured Data'!C92),"",'Measured Data'!C92)</f>
        <v/>
      </c>
      <c r="E99" s="241" t="str">
        <f>IF(ISBLANK('Measured Data'!D92),"",'Measured Data'!D92)</f>
        <v/>
      </c>
      <c r="F99" s="241" t="str">
        <f>IF(ISBLANK('Measured Data'!E92),"",'Measured Data'!E92)</f>
        <v/>
      </c>
      <c r="G99" s="241" t="str">
        <f>IF(ISBLANK('Measured Data'!G92),"",'Measured Data'!G92)</f>
        <v/>
      </c>
      <c r="H99" s="241" t="str">
        <f>IF(ISBLANK('Measured Data'!H92),"",'Measured Data'!H92)</f>
        <v/>
      </c>
      <c r="I99" s="241" t="str">
        <f>IF(ISBLANK('Measured Data'!I92),"",'Measured Data'!I92)</f>
        <v/>
      </c>
      <c r="J99" s="241" t="str">
        <f>IF(ISBLANK('Measured Data'!J92),"",'Measured Data'!J92)</f>
        <v/>
      </c>
      <c r="K99" s="241" t="str">
        <f>IF(ISBLANK('Measured Data'!K92),"",'Measured Data'!K92)</f>
        <v/>
      </c>
      <c r="L99" s="241" t="str">
        <f>IF(ISBLANK('Measured Data'!L92),"",'Measured Data'!L92)</f>
        <v/>
      </c>
      <c r="M99" s="241" t="str">
        <f>IF(ISBLANK('Measured Data'!M92),"",'Measured Data'!M92)</f>
        <v/>
      </c>
      <c r="N99" s="241" t="str">
        <f>IF(ISBLANK('Measured Data'!N92),"",'Measured Data'!N92)</f>
        <v/>
      </c>
      <c r="O99" s="241" t="str">
        <f>IF(ISBLANK('Measured Data'!O92),"",'Measured Data'!O92)</f>
        <v/>
      </c>
      <c r="P99" s="241" t="str">
        <f>IF(ISBLANK('Measured Data'!P92),"",'Measured Data'!P92)</f>
        <v/>
      </c>
      <c r="Q99" s="241" t="str">
        <f>IF(ISBLANK('Measured Data'!Q92),"",'Measured Data'!Q92)</f>
        <v/>
      </c>
      <c r="R99" s="241" t="str">
        <f>IF(ISBLANK('Measured Data'!R92),"",'Measured Data'!R92)</f>
        <v/>
      </c>
      <c r="S99" s="241" t="str">
        <f>IF(ISBLANK('Measured Data'!S92),"",'Measured Data'!S92)</f>
        <v/>
      </c>
      <c r="T99" s="241" t="str">
        <f>IF(ISBLANK('Measured Data'!T92),"",'Measured Data'!T92)</f>
        <v/>
      </c>
      <c r="U99" s="241" t="str">
        <f>IF(ISBLANK('Measured Data'!U92),"",'Measured Data'!U92)</f>
        <v/>
      </c>
      <c r="V99" s="241" t="str">
        <f>IF(ISBLANK('Measured Data'!V92),"",'Measured Data'!V92)</f>
        <v/>
      </c>
      <c r="W99" s="241" t="str">
        <f>IF(ISBLANK('Measured Data'!W92),"",'Measured Data'!W92)</f>
        <v/>
      </c>
      <c r="X99" s="241" t="str">
        <f>IF(ISBLANK('Measured Data'!X92),"",'Measured Data'!X92)</f>
        <v/>
      </c>
      <c r="Y99" s="241" t="str">
        <f>IF(ISBLANK('Measured Data'!Y92),"",'Measured Data'!Y92)</f>
        <v/>
      </c>
      <c r="Z99" s="241" t="str">
        <f>IF(ISBLANK('Measured Data'!Z92),"",'Measured Data'!Z92)</f>
        <v/>
      </c>
      <c r="AA99" s="241" t="str">
        <f>IF(ISBLANK('Measured Data'!AA92),"",'Measured Data'!AA92)</f>
        <v/>
      </c>
      <c r="AB99" s="241" t="str">
        <f>IF(ISBLANK('Measured Data'!AB92),"",'Measured Data'!AB92)</f>
        <v/>
      </c>
      <c r="AC99" s="241" t="str">
        <f>IF(ISBLANK('Measured Data'!AC92),"",'Measured Data'!AC92)</f>
        <v/>
      </c>
      <c r="AD99" s="241" t="str">
        <f>IF(ISBLANK('Measured Data'!AD92),"",'Measured Data'!AD92)</f>
        <v/>
      </c>
      <c r="AE99" s="241" t="str">
        <f>IF(ISBLANK('Measured Data'!AE92),"",'Measured Data'!AE92)</f>
        <v/>
      </c>
      <c r="AF99" s="241" t="str">
        <f>IF(ISBLANK('Measured Data'!AF92),"",'Measured Data'!AF92)</f>
        <v/>
      </c>
      <c r="AG99" s="241" t="str">
        <f>IF(ISBLANK('Measured Data'!AG92),"",'Measured Data'!AG92)</f>
        <v/>
      </c>
      <c r="AH99" s="241" t="str">
        <f>IF(ISBLANK('Measured Data'!AH92),"",'Measured Data'!AH92)</f>
        <v/>
      </c>
      <c r="AI99" s="241" t="str">
        <f>IF(ISBLANK('Measured Data'!AI92),"",'Measured Data'!AI92)</f>
        <v/>
      </c>
      <c r="AJ99" s="241" t="str">
        <f>IF(ISBLANK('Measured Data'!AJ92),"",'Measured Data'!AJ92)</f>
        <v/>
      </c>
      <c r="AK99" s="241" t="str">
        <f>IF(ISBLANK('Measured Data'!AK92),"",'Measured Data'!AK92)</f>
        <v/>
      </c>
      <c r="AL99" s="241" t="str">
        <f>IF(ISBLANK('Measured Data'!AL92),"",'Measured Data'!AL92)</f>
        <v/>
      </c>
      <c r="AM99" s="241" t="str">
        <f>IF(ISBLANK('Measured Data'!AM92),"",'Measured Data'!AM92)</f>
        <v/>
      </c>
      <c r="AN99" s="241" t="str">
        <f>IF(ISBLANK('Measured Data'!AN92),"",'Measured Data'!AN92)</f>
        <v/>
      </c>
      <c r="AO99" s="241" t="str">
        <f>IF(ISBLANK('Measured Data'!AO92),"",'Measured Data'!AO92)</f>
        <v/>
      </c>
      <c r="AP99" s="241" t="str">
        <f>IF(ISBLANK('Measured Data'!AP92),"",'Measured Data'!AP92)</f>
        <v/>
      </c>
      <c r="AQ99" s="241" t="str">
        <f>IF(ISBLANK('Measured Data'!AQ92),"",'Measured Data'!AQ92)</f>
        <v/>
      </c>
      <c r="AR99" s="241" t="str">
        <f>IF(ISBLANK('Measured Data'!AR92),"",'Measured Data'!AR92)</f>
        <v/>
      </c>
      <c r="AS99" s="241" t="str">
        <f>IF(ISBLANK('Measured Data'!AS92),"",'Measured Data'!AS92)</f>
        <v/>
      </c>
      <c r="AT99" s="241" t="str">
        <f>IF(ISBLANK('Measured Data'!AT92),"",'Measured Data'!AT92)</f>
        <v/>
      </c>
      <c r="AU99" s="241" t="str">
        <f>IF(ISBLANK('Measured Data'!AU92),"",'Measured Data'!AU92)</f>
        <v/>
      </c>
      <c r="AV99" s="241" t="str">
        <f>IF(ISBLANK('Measured Data'!AV92),"",'Measured Data'!AV92)</f>
        <v/>
      </c>
      <c r="AW99" s="241" t="str">
        <f>IF(ISBLANK('Measured Data'!AW92),"",'Measured Data'!AW92)</f>
        <v/>
      </c>
      <c r="AX99" s="241" t="str">
        <f>IF(ISBLANK('Measured Data'!AX92),"",'Measured Data'!AX92)</f>
        <v/>
      </c>
      <c r="AY99" s="241" t="str">
        <f>IF(ISBLANK('Measured Data'!AY92),"",'Measured Data'!AY92)</f>
        <v/>
      </c>
      <c r="AZ99" s="241" t="str">
        <f>IF(ISBLANK('Measured Data'!AZ92),"",'Measured Data'!AZ92)</f>
        <v/>
      </c>
      <c r="BA99" s="241" t="str">
        <f>IF(ISBLANK('Measured Data'!BA92),"",'Measured Data'!BA92)</f>
        <v/>
      </c>
      <c r="BB99" s="241" t="str">
        <f>IF(ISBLANK('Measured Data'!BB92),"",'Measured Data'!BB92)</f>
        <v/>
      </c>
      <c r="BC99" s="241" t="str">
        <f>IF(ISBLANK('Measured Data'!BC92),"",'Measured Data'!BC92)</f>
        <v/>
      </c>
      <c r="BD99" s="241" t="str">
        <f>IF(ISBLANK('Measured Data'!BD92),"",'Measured Data'!BD92)</f>
        <v/>
      </c>
      <c r="BE99" s="241" t="str">
        <f>IF(ISBLANK('Measured Data'!BE92),"",'Measured Data'!BE92)</f>
        <v/>
      </c>
      <c r="BF99" s="241" t="str">
        <f>IF(ISBLANK('Measured Data'!BF92),"",'Measured Data'!BF92)</f>
        <v/>
      </c>
      <c r="BG99" s="241" t="str">
        <f>IF(ISBLANK('Measured Data'!BG92),"",'Measured Data'!BG92)</f>
        <v/>
      </c>
      <c r="BH99" s="241" t="str">
        <f>IF(ISBLANK('Measured Data'!BH92),"",'Measured Data'!BH92)</f>
        <v/>
      </c>
      <c r="BI99" s="241" t="str">
        <f>IF(ISBLANK('Measured Data'!BI92),"",'Measured Data'!BI92)</f>
        <v/>
      </c>
      <c r="BJ99" s="241" t="str">
        <f>IF(ISBLANK('Measured Data'!BJ92),"",'Measured Data'!BJ92)</f>
        <v/>
      </c>
      <c r="BK99" s="241" t="str">
        <f>IF(ISBLANK('Measured Data'!BK92),"",'Measured Data'!BK92)</f>
        <v/>
      </c>
      <c r="BL99" s="241" t="str">
        <f>IF(ISBLANK('Measured Data'!BL92),"",'Measured Data'!BL92)</f>
        <v/>
      </c>
      <c r="BM99" s="241" t="str">
        <f>IF(ISBLANK('Measured Data'!BM92),"",'Measured Data'!BM92)</f>
        <v/>
      </c>
      <c r="BN99" s="241" t="str">
        <f>IF(ISBLANK('In Process Calc.'!B92),"",ROUND('In Process Calc.'!B92,2))</f>
        <v/>
      </c>
      <c r="BO99" s="241" t="str">
        <f>IF(ISBLANK('In Process Calc.'!C92),"",ROUND('In Process Calc.'!C92,2))</f>
        <v/>
      </c>
      <c r="BP99" s="241" t="str">
        <f>IF(ISBLANK('In Process Calc.'!D92),"",'In Process Calc.'!D92)</f>
        <v/>
      </c>
      <c r="BQ99" s="241" t="str">
        <f>IF(ISBLANK('In Process Calc.'!E92),"",'In Process Calc.'!E92)</f>
        <v/>
      </c>
      <c r="BR99" s="241" t="str">
        <f>IF(ISBLANK('In Process Calc.'!G92),"",'In Process Calc.'!G92)</f>
        <v/>
      </c>
      <c r="BS99" s="241" t="str">
        <f>IF(ISBLANK('In Process Calc.'!I92),"",'In Process Calc.'!I92)</f>
        <v/>
      </c>
      <c r="BT99" s="241" t="str">
        <f>IF(ISBLANK('In Process Calc.'!J92),"",'In Process Calc.'!J92)</f>
        <v/>
      </c>
      <c r="BU99" s="241" t="str">
        <f>IF(ISBLANK('In Process Calc.'!K92),"",'In Process Calc.'!K92)</f>
        <v/>
      </c>
      <c r="BV99" s="246" t="str">
        <f>IF(ISBLANK('In Process Calc.'!L92),"",'In Process Calc.'!L92)</f>
        <v/>
      </c>
      <c r="BW99" s="246" t="str">
        <f>IF(ISBLANK('In Process Calc.'!M92),"",'In Process Calc.'!M92)</f>
        <v/>
      </c>
      <c r="BX99" s="246" t="str">
        <f>IF(ISBLANK('In Process Calc.'!N92),"",'In Process Calc.'!N92)</f>
        <v/>
      </c>
      <c r="BY99" s="246" t="str">
        <f>IF(ISBLANK('In Process Calc.'!O92),"",'In Process Calc.'!O92)</f>
        <v/>
      </c>
      <c r="BZ99" s="246" t="str">
        <f>IF(ISBLANK('In Process Calc.'!P92),"",'In Process Calc.'!P92)</f>
        <v/>
      </c>
      <c r="CA99" s="246" t="str">
        <f>IF(ISBLANK('In Process Calc.'!Q92),"",'In Process Calc.'!Q92)</f>
        <v/>
      </c>
      <c r="CB99" s="246" t="str">
        <f>IF(ISBLANK('In Process Calc.'!R92),"",'In Process Calc.'!R92)</f>
        <v/>
      </c>
      <c r="CC99" s="246" t="str">
        <f>IF(ISBLANK('In Process Calc.'!S92),"",'In Process Calc.'!S92)</f>
        <v/>
      </c>
      <c r="CD99" s="246" t="str">
        <f>IF(ISBLANK('In Process Calc.'!T92),"",'In Process Calc.'!T92)</f>
        <v/>
      </c>
      <c r="CE99" s="246" t="str">
        <f>IF(ISBLANK('In Process Calc.'!U92),"",'In Process Calc.'!U92)</f>
        <v/>
      </c>
      <c r="CF99" s="246" t="str">
        <f>IF(ISBLANK('In Process Calc.'!V92),"",'In Process Calc.'!V92)</f>
        <v/>
      </c>
      <c r="CG99" s="246" t="str">
        <f>IF(ISBLANK('In Process Calc.'!W92),"",'In Process Calc.'!W92)</f>
        <v/>
      </c>
      <c r="CH99" s="246" t="str">
        <f>IF(ISBLANK('In Process Calc.'!X92),"",'In Process Calc.'!X92)</f>
        <v/>
      </c>
      <c r="CI99" s="246" t="str">
        <f>IF(ISBLANK('In Process Calc.'!Y92),"",'In Process Calc.'!Y92)</f>
        <v/>
      </c>
      <c r="CJ99" s="246" t="str">
        <f>IF(ISBLANK('In Process Calc.'!Z92),"",'In Process Calc.'!Z92)</f>
        <v/>
      </c>
      <c r="CK99" s="246" t="str">
        <f>IF(ISBLANK('In Process Calc.'!AA92),"",'In Process Calc.'!AA92)</f>
        <v/>
      </c>
      <c r="CL99" s="246" t="str">
        <f>IF(ISBLANK('In Process Calc.'!AB92),"",'In Process Calc.'!AB92)</f>
        <v/>
      </c>
      <c r="CM99" s="246" t="str">
        <f>IF(ISBLANK('In Process Calc.'!AC92),"",'In Process Calc.'!AC92)</f>
        <v/>
      </c>
      <c r="CN99" s="246" t="str">
        <f>IF(ISBLANK('In Process Calc.'!AD92),"",'In Process Calc.'!AD92)</f>
        <v/>
      </c>
      <c r="CO99" s="246" t="str">
        <f>IF(ISBLANK('In Process Calc.'!AE92),"",'In Process Calc.'!AE92)</f>
        <v/>
      </c>
      <c r="CP99" s="246" t="str">
        <f>IF(ISBLANK('In Process Calc.'!AF92),"",'In Process Calc.'!AF92)</f>
        <v/>
      </c>
      <c r="CQ99" s="246" t="str">
        <f>IF(ISBLANK('In Process Calc.'!AG92),"",'In Process Calc.'!AG92)</f>
        <v/>
      </c>
      <c r="CR99" s="246" t="str">
        <f>IF(ISBLANK('In Process Calc.'!AH92),"",'In Process Calc.'!AH92)</f>
        <v/>
      </c>
      <c r="CS99" s="246" t="str">
        <f>IF(ISBLANK('In Process Calc.'!AI92),"",'In Process Calc.'!AI92)</f>
        <v/>
      </c>
      <c r="CT99" s="246" t="str">
        <f>IF(ISBLANK('In Process Calc.'!AJ92),"",'In Process Calc.'!AJ92)</f>
        <v/>
      </c>
      <c r="CU99" s="246" t="str">
        <f>IF(ISBLANK('In Process Calc.'!AK92),"",'In Process Calc.'!AK92)</f>
        <v/>
      </c>
      <c r="CV99" s="246" t="str">
        <f>IF(ISBLANK('In Process Calc.'!AL92),"",'In Process Calc.'!AL92)</f>
        <v/>
      </c>
      <c r="CW99" s="246" t="str">
        <f>IF(ISBLANK('In Process Calc.'!AM92),"",'In Process Calc.'!AM92)</f>
        <v/>
      </c>
      <c r="CX99" s="246" t="str">
        <f>IF(ISBLANK('In Process Calc.'!AN92),"",'In Process Calc.'!AN92)</f>
        <v/>
      </c>
      <c r="CY99" s="246" t="str">
        <f>IF(ISBLANK('In Process Calc.'!AO92),"",'In Process Calc.'!AO92)</f>
        <v/>
      </c>
      <c r="CZ99" s="246" t="str">
        <f>IF(ISBLANK('In Process Calc.'!AP92),"",'In Process Calc.'!AP92)</f>
        <v/>
      </c>
      <c r="DA99" s="246" t="str">
        <f>IF(ISBLANK('In Process Calc.'!AQ92),"",'In Process Calc.'!AQ92)</f>
        <v/>
      </c>
      <c r="DB99" s="246" t="str">
        <f>IF(ISBLANK('In Process Calc.'!AR92),"",'In Process Calc.'!AR92)</f>
        <v/>
      </c>
      <c r="DC99" s="246" t="str">
        <f>IF(ISBLANK('In Process Calc.'!AS92),"",'In Process Calc.'!AS92)</f>
        <v/>
      </c>
      <c r="DD99" s="246" t="str">
        <f>IF(ISBLANK('In Process Calc.'!AT92),"",'In Process Calc.'!AT92)</f>
        <v/>
      </c>
      <c r="DE99" s="246" t="str">
        <f>IF(ISBLANK('In Process Calc.'!AU92),"",'In Process Calc.'!AU92)</f>
        <v/>
      </c>
      <c r="DF99" s="246" t="str">
        <f>IF(ISBLANK('In Process Calc.'!AV92),"",'In Process Calc.'!AV92)</f>
        <v/>
      </c>
      <c r="DG99" s="246" t="str">
        <f>IF(ISBLANK('In Process Calc.'!AW92),"",'In Process Calc.'!AW92)</f>
        <v/>
      </c>
      <c r="DH99" s="246" t="str">
        <f>IF(ISBLANK('In Process Calc.'!AX92),"",'In Process Calc.'!AX92)</f>
        <v/>
      </c>
      <c r="DI99" s="246" t="str">
        <f>IF(ISBLANK('In Process Calc.'!AY92),"",'In Process Calc.'!AY92)</f>
        <v/>
      </c>
      <c r="DJ99" s="246" t="str">
        <f>IF(ISBLANK('In Process Calc.'!AZ92),"",'In Process Calc.'!AZ92)</f>
        <v/>
      </c>
      <c r="DK99" s="246" t="str">
        <f>IF(ISBLANK('In Process Calc.'!BA92),"",'In Process Calc.'!BA92)</f>
        <v/>
      </c>
      <c r="DL99" s="246" t="str">
        <f>IF(ISBLANK('In Process Calc.'!BB92),"",'In Process Calc.'!BB92)</f>
        <v/>
      </c>
      <c r="DM99" s="246" t="str">
        <f>IF(ISBLANK('In Process Calc.'!BC92),"",'In Process Calc.'!BC92)</f>
        <v/>
      </c>
      <c r="DN99" s="246" t="str">
        <f>IF(ISBLANK('In Process Calc.'!BD92),"",'In Process Calc.'!BD92)</f>
        <v/>
      </c>
      <c r="DO99" s="246" t="str">
        <f>IF(ISBLANK('In Process Calc.'!BE92),"",'In Process Calc.'!BE92)</f>
        <v/>
      </c>
      <c r="DP99" s="246" t="str">
        <f>IF(ISBLANK('In Process Calc.'!BF92),"",'In Process Calc.'!BF92)</f>
        <v/>
      </c>
      <c r="DQ99" s="246" t="str">
        <f>IF(ISBLANK('In Process Calc.'!BG92),"",'In Process Calc.'!BG92)</f>
        <v/>
      </c>
      <c r="DR99" s="246" t="str">
        <f>IF(ISBLANK('In Process Calc.'!BH92),"",'In Process Calc.'!BH92)</f>
        <v/>
      </c>
      <c r="DS99" s="246" t="str">
        <f>IF(ISBLANK('In Process Calc.'!BI92),"",'In Process Calc.'!BI92)</f>
        <v/>
      </c>
      <c r="DT99" s="246" t="str">
        <f>IF(ISBLANK('In Process Calc.'!BJ92),"",'In Process Calc.'!BJ92)</f>
        <v/>
      </c>
      <c r="DU99" s="246" t="str">
        <f>IF(ISBLANK('In Process Calc.'!BK92),"",'In Process Calc.'!BK92)</f>
        <v/>
      </c>
      <c r="DV99" s="246" t="str">
        <f>IF(ISBLANK('In Process Calc.'!BL92),"",'In Process Calc.'!BL92)</f>
        <v/>
      </c>
      <c r="DW99" s="246" t="str">
        <f>IF(ISBLANK('In Process Calc.'!BM92),"",'In Process Calc.'!BM92)</f>
        <v/>
      </c>
      <c r="DX99" s="246" t="str">
        <f>IF(ISBLANK('In Process Calc.'!BN92),"",'In Process Calc.'!BN92)</f>
        <v/>
      </c>
      <c r="DY99" s="246" t="str">
        <f>IF(ISBLANK('In Process Calc.'!BO92),"",'In Process Calc.'!BO92)</f>
        <v/>
      </c>
      <c r="DZ99" s="246" t="str">
        <f>IF(ISBLANK('In Process Calc.'!BP92),"",'In Process Calc.'!BP92)</f>
        <v/>
      </c>
      <c r="EA99" s="246" t="str">
        <f>IF(ISBLANK('In Process Calc.'!BQ92),"",'In Process Calc.'!BQ92)</f>
        <v/>
      </c>
      <c r="EB99" s="246" t="str">
        <f>IF(ISBLANK('In Process Calc.'!BR92),"",'In Process Calc.'!BR92)</f>
        <v/>
      </c>
      <c r="EC99" s="246" t="str">
        <f>IF(ISBLANK('In Process Calc.'!BS92),"",'In Process Calc.'!BS92)</f>
        <v/>
      </c>
      <c r="ED99" s="246" t="str">
        <f>IF(ISBLANK('In Process Calc.'!BT92),"",'In Process Calc.'!BT92)</f>
        <v/>
      </c>
      <c r="EE99" s="246" t="str">
        <f>IF(ISBLANK('In Process Calc.'!BU92),"",'In Process Calc.'!BU92)</f>
        <v/>
      </c>
      <c r="EF99" s="246" t="str">
        <f>IF(ISBLANK('In Process Calc.'!BV92),"",'In Process Calc.'!BV92)</f>
        <v/>
      </c>
      <c r="EG99" s="246" t="str">
        <f>IF(ISBLANK('In Process Calc.'!BW92),"",'In Process Calc.'!BW92)</f>
        <v/>
      </c>
      <c r="EH99" s="246" t="str">
        <f>IF(ISBLANK('In Process Calc.'!BX92),"",'In Process Calc.'!BX92)</f>
        <v/>
      </c>
      <c r="EI99" s="246" t="str">
        <f>IF(ISBLANK('In Process Calc.'!BY92),"",'In Process Calc.'!BY92)</f>
        <v/>
      </c>
      <c r="EJ99" s="246" t="str">
        <f>IF(ISBLANK('In Process Calc.'!BZ92),"",'In Process Calc.'!BZ92)</f>
        <v/>
      </c>
      <c r="EK99" s="246" t="str">
        <f>IF(ISBLANK('Post Process Calc.'!A99),"",'Post Process Calc.'!A99)</f>
        <v/>
      </c>
      <c r="EL99" s="246" t="str">
        <f>IF(ISBLANK('Post Process Calc.'!B99),"",'Post Process Calc.'!B99)</f>
        <v/>
      </c>
      <c r="EM99" s="246" t="str">
        <f>IF(ISBLANK('Post Process Calc.'!C99),"",'Post Process Calc.'!C99)</f>
        <v/>
      </c>
      <c r="EN99" s="246" t="str">
        <f>IF(ISBLANK('Post Process Calc.'!D99),"",'Post Process Calc.'!D99)</f>
        <v/>
      </c>
      <c r="EO99" s="246" t="str">
        <f>IF(ISBLANK('Post Process Calc.'!E99),"",'Post Process Calc.'!E99)</f>
        <v/>
      </c>
      <c r="EP99" s="246" t="str">
        <f>IF(ISBLANK('Post Process Calc.'!F99),"",'Post Process Calc.'!F99)</f>
        <v/>
      </c>
      <c r="EQ99" s="246" t="str">
        <f>IF(ISBLANK('Post Process Calc.'!G99),"",'Post Process Calc.'!G99)</f>
        <v/>
      </c>
      <c r="ER99" s="246" t="str">
        <f>IF(ISBLANK('Post Process Calc.'!H99),"",'Post Process Calc.'!H99)</f>
        <v/>
      </c>
      <c r="ES99" s="246" t="str">
        <f>IF(ISBLANK('Post Process Calc.'!I99),"",'Post Process Calc.'!I99)</f>
        <v/>
      </c>
      <c r="ET99" s="246" t="str">
        <f>IF(ISBLANK('Post Process Calc.'!J99),"",'Post Process Calc.'!J99)</f>
        <v/>
      </c>
      <c r="EU99" s="246" t="str">
        <f>IF(ISBLANK('Post Process Calc.'!K99),"",'Post Process Calc.'!K99)</f>
        <v/>
      </c>
      <c r="EV99" s="246" t="str">
        <f>IF(ISBLANK('Post Process Calc.'!L99),"",'Post Process Calc.'!L99)</f>
        <v/>
      </c>
      <c r="EW99" s="246" t="str">
        <f>IF(ISBLANK('Post Process Calc.'!M99),"",'Post Process Calc.'!M99)</f>
        <v/>
      </c>
      <c r="EX99" s="246" t="str">
        <f>IF(ISBLANK('Post Process Calc.'!N99),"",'Post Process Calc.'!N99)</f>
        <v/>
      </c>
      <c r="EY99" s="246" t="str">
        <f>IF(ISBLANK('Post Process Calc.'!O99),"",'Post Process Calc.'!O99)</f>
        <v/>
      </c>
      <c r="EZ99" s="246" t="str">
        <f>IF(ISBLANK('Post Process Calc.'!P99),"",'Post Process Calc.'!P99)</f>
        <v/>
      </c>
      <c r="FA99" s="246" t="str">
        <f>IF(ISBLANK('Post Process Calc.'!Q99),"",'Post Process Calc.'!Q99)</f>
        <v/>
      </c>
      <c r="FB99" s="246" t="str">
        <f>IF(ISBLANK('Post Process Calc.'!R99),"",'Post Process Calc.'!R99)</f>
        <v/>
      </c>
      <c r="FC99" s="246" t="str">
        <f>IF(ISBLANK('Post Process Calc.'!S99),"",'Post Process Calc.'!S99)</f>
        <v/>
      </c>
      <c r="FD99" s="246" t="str">
        <f>IF(ISBLANK('Post Process Calc.'!T99),"",'Post Process Calc.'!T99)</f>
        <v/>
      </c>
      <c r="FE99" s="246" t="str">
        <f>IF(ISBLANK('Post Process Calc.'!U99),"",'Post Process Calc.'!U99)</f>
        <v/>
      </c>
      <c r="FF99" s="246" t="str">
        <f>IF(ISBLANK('Post Process Calc.'!V99),"",'Post Process Calc.'!V99)</f>
        <v/>
      </c>
      <c r="FG99" s="246" t="str">
        <f>IF(ISBLANK('Post Process Calc.'!W99),"",'Post Process Calc.'!W99)</f>
        <v/>
      </c>
      <c r="FH99" s="246" t="str">
        <f>IF(ISBLANK('Post Process Calc.'!X99),"",'Post Process Calc.'!X99)</f>
        <v/>
      </c>
      <c r="FI99" s="246" t="str">
        <f>IF(ISBLANK('Post Process Calc.'!Y99),"",'Post Process Calc.'!Y99)</f>
        <v/>
      </c>
      <c r="FJ99" s="246" t="str">
        <f>IF(ISBLANK('Post Process Calc.'!Z99),"",'Post Process Calc.'!Z99)</f>
        <v/>
      </c>
      <c r="FK99" s="246" t="str">
        <f>IF(ISBLANK('Post Process Calc.'!AA99),"",'Post Process Calc.'!AA99)</f>
        <v/>
      </c>
      <c r="FL99" s="246" t="str">
        <f>IF(ISBLANK('Post Process Calc.'!AB99),"",'Post Process Calc.'!AB99)</f>
        <v/>
      </c>
      <c r="FM99" s="246" t="str">
        <f>IF(ISBLANK('Post Process Calc.'!AC99),"",'Post Process Calc.'!AC99)</f>
        <v/>
      </c>
      <c r="FN99" s="246" t="str">
        <f>IF(ISBLANK('Post Process Calc.'!AD99),"",'Post Process Calc.'!AD99)</f>
        <v/>
      </c>
      <c r="FO99" s="246" t="str">
        <f>IF(ISBLANK('Post Process Calc.'!AE99),"",'Post Process Calc.'!AE99)</f>
        <v/>
      </c>
      <c r="FP99" s="246" t="str">
        <f>IF(ISBLANK('Post Process Calc.'!AF99),"",'Post Process Calc.'!AF99)</f>
        <v/>
      </c>
      <c r="FQ99" s="246" t="str">
        <f>IF(ISBLANK('Post Process Calc.'!AG99),"",'Post Process Calc.'!AG99)</f>
        <v/>
      </c>
      <c r="FR99" s="246" t="str">
        <f>IF(ISBLANK('Post Process Calc.'!AH99),"",'Post Process Calc.'!AH99)</f>
        <v/>
      </c>
      <c r="FS99" s="246" t="str">
        <f>IF(ISBLANK('Post Process Calc.'!AI99),"",'Post Process Calc.'!AI99)</f>
        <v/>
      </c>
    </row>
    <row r="100" spans="1:175" x14ac:dyDescent="0.15">
      <c r="A100" s="241" t="str">
        <f>IF('Measured Data'!B93&lt;&gt;0,'Measured Data'!$B$1,"")</f>
        <v/>
      </c>
      <c r="B100" s="241" t="str">
        <f>IF(ISBLANK('Measured Data'!A93),"",'Measured Data'!A93)</f>
        <v/>
      </c>
      <c r="C100" s="248" t="str">
        <f>IF(ISBLANK('Measured Data'!B93),"",'Measured Data'!B93)</f>
        <v/>
      </c>
      <c r="D100" s="249" t="str">
        <f>IF(ISBLANK('Measured Data'!C93),"",'Measured Data'!C93)</f>
        <v/>
      </c>
      <c r="E100" s="241" t="str">
        <f>IF(ISBLANK('Measured Data'!D93),"",'Measured Data'!D93)</f>
        <v/>
      </c>
      <c r="F100" s="241" t="str">
        <f>IF(ISBLANK('Measured Data'!E93),"",'Measured Data'!E93)</f>
        <v/>
      </c>
      <c r="G100" s="241" t="str">
        <f>IF(ISBLANK('Measured Data'!G93),"",'Measured Data'!G93)</f>
        <v/>
      </c>
      <c r="H100" s="241" t="str">
        <f>IF(ISBLANK('Measured Data'!H93),"",'Measured Data'!H93)</f>
        <v/>
      </c>
      <c r="I100" s="241" t="str">
        <f>IF(ISBLANK('Measured Data'!I93),"",'Measured Data'!I93)</f>
        <v/>
      </c>
      <c r="J100" s="241" t="str">
        <f>IF(ISBLANK('Measured Data'!J93),"",'Measured Data'!J93)</f>
        <v/>
      </c>
      <c r="K100" s="241" t="str">
        <f>IF(ISBLANK('Measured Data'!K93),"",'Measured Data'!K93)</f>
        <v/>
      </c>
      <c r="L100" s="241" t="str">
        <f>IF(ISBLANK('Measured Data'!L93),"",'Measured Data'!L93)</f>
        <v/>
      </c>
      <c r="M100" s="241" t="str">
        <f>IF(ISBLANK('Measured Data'!M93),"",'Measured Data'!M93)</f>
        <v/>
      </c>
      <c r="N100" s="241" t="str">
        <f>IF(ISBLANK('Measured Data'!N93),"",'Measured Data'!N93)</f>
        <v/>
      </c>
      <c r="O100" s="241" t="str">
        <f>IF(ISBLANK('Measured Data'!O93),"",'Measured Data'!O93)</f>
        <v/>
      </c>
      <c r="P100" s="241" t="str">
        <f>IF(ISBLANK('Measured Data'!P93),"",'Measured Data'!P93)</f>
        <v/>
      </c>
      <c r="Q100" s="241" t="str">
        <f>IF(ISBLANK('Measured Data'!Q93),"",'Measured Data'!Q93)</f>
        <v/>
      </c>
      <c r="R100" s="241" t="str">
        <f>IF(ISBLANK('Measured Data'!R93),"",'Measured Data'!R93)</f>
        <v/>
      </c>
      <c r="S100" s="241" t="str">
        <f>IF(ISBLANK('Measured Data'!S93),"",'Measured Data'!S93)</f>
        <v/>
      </c>
      <c r="T100" s="241" t="str">
        <f>IF(ISBLANK('Measured Data'!T93),"",'Measured Data'!T93)</f>
        <v/>
      </c>
      <c r="U100" s="241" t="str">
        <f>IF(ISBLANK('Measured Data'!U93),"",'Measured Data'!U93)</f>
        <v/>
      </c>
      <c r="V100" s="241" t="str">
        <f>IF(ISBLANK('Measured Data'!V93),"",'Measured Data'!V93)</f>
        <v/>
      </c>
      <c r="W100" s="241" t="str">
        <f>IF(ISBLANK('Measured Data'!W93),"",'Measured Data'!W93)</f>
        <v/>
      </c>
      <c r="X100" s="241" t="str">
        <f>IF(ISBLANK('Measured Data'!X93),"",'Measured Data'!X93)</f>
        <v/>
      </c>
      <c r="Y100" s="241" t="str">
        <f>IF(ISBLANK('Measured Data'!Y93),"",'Measured Data'!Y93)</f>
        <v/>
      </c>
      <c r="Z100" s="241" t="str">
        <f>IF(ISBLANK('Measured Data'!Z93),"",'Measured Data'!Z93)</f>
        <v/>
      </c>
      <c r="AA100" s="241" t="str">
        <f>IF(ISBLANK('Measured Data'!AA93),"",'Measured Data'!AA93)</f>
        <v/>
      </c>
      <c r="AB100" s="241" t="str">
        <f>IF(ISBLANK('Measured Data'!AB93),"",'Measured Data'!AB93)</f>
        <v/>
      </c>
      <c r="AC100" s="241" t="str">
        <f>IF(ISBLANK('Measured Data'!AC93),"",'Measured Data'!AC93)</f>
        <v/>
      </c>
      <c r="AD100" s="241" t="str">
        <f>IF(ISBLANK('Measured Data'!AD93),"",'Measured Data'!AD93)</f>
        <v/>
      </c>
      <c r="AE100" s="241" t="str">
        <f>IF(ISBLANK('Measured Data'!AE93),"",'Measured Data'!AE93)</f>
        <v/>
      </c>
      <c r="AF100" s="241" t="str">
        <f>IF(ISBLANK('Measured Data'!AF93),"",'Measured Data'!AF93)</f>
        <v/>
      </c>
      <c r="AG100" s="241" t="str">
        <f>IF(ISBLANK('Measured Data'!AG93),"",'Measured Data'!AG93)</f>
        <v/>
      </c>
      <c r="AH100" s="241" t="str">
        <f>IF(ISBLANK('Measured Data'!AH93),"",'Measured Data'!AH93)</f>
        <v/>
      </c>
      <c r="AI100" s="241" t="str">
        <f>IF(ISBLANK('Measured Data'!AI93),"",'Measured Data'!AI93)</f>
        <v/>
      </c>
      <c r="AJ100" s="241" t="str">
        <f>IF(ISBLANK('Measured Data'!AJ93),"",'Measured Data'!AJ93)</f>
        <v/>
      </c>
      <c r="AK100" s="241" t="str">
        <f>IF(ISBLANK('Measured Data'!AK93),"",'Measured Data'!AK93)</f>
        <v/>
      </c>
      <c r="AL100" s="241" t="str">
        <f>IF(ISBLANK('Measured Data'!AL93),"",'Measured Data'!AL93)</f>
        <v/>
      </c>
      <c r="AM100" s="241" t="str">
        <f>IF(ISBLANK('Measured Data'!AM93),"",'Measured Data'!AM93)</f>
        <v/>
      </c>
      <c r="AN100" s="241" t="str">
        <f>IF(ISBLANK('Measured Data'!AN93),"",'Measured Data'!AN93)</f>
        <v/>
      </c>
      <c r="AO100" s="241" t="str">
        <f>IF(ISBLANK('Measured Data'!AO93),"",'Measured Data'!AO93)</f>
        <v/>
      </c>
      <c r="AP100" s="241" t="str">
        <f>IF(ISBLANK('Measured Data'!AP93),"",'Measured Data'!AP93)</f>
        <v/>
      </c>
      <c r="AQ100" s="241" t="str">
        <f>IF(ISBLANK('Measured Data'!AQ93),"",'Measured Data'!AQ93)</f>
        <v/>
      </c>
      <c r="AR100" s="241" t="str">
        <f>IF(ISBLANK('Measured Data'!AR93),"",'Measured Data'!AR93)</f>
        <v/>
      </c>
      <c r="AS100" s="241" t="str">
        <f>IF(ISBLANK('Measured Data'!AS93),"",'Measured Data'!AS93)</f>
        <v/>
      </c>
      <c r="AT100" s="241" t="str">
        <f>IF(ISBLANK('Measured Data'!AT93),"",'Measured Data'!AT93)</f>
        <v/>
      </c>
      <c r="AU100" s="241" t="str">
        <f>IF(ISBLANK('Measured Data'!AU93),"",'Measured Data'!AU93)</f>
        <v/>
      </c>
      <c r="AV100" s="241" t="str">
        <f>IF(ISBLANK('Measured Data'!AV93),"",'Measured Data'!AV93)</f>
        <v/>
      </c>
      <c r="AW100" s="241" t="str">
        <f>IF(ISBLANK('Measured Data'!AW93),"",'Measured Data'!AW93)</f>
        <v/>
      </c>
      <c r="AX100" s="241" t="str">
        <f>IF(ISBLANK('Measured Data'!AX93),"",'Measured Data'!AX93)</f>
        <v/>
      </c>
      <c r="AY100" s="241" t="str">
        <f>IF(ISBLANK('Measured Data'!AY93),"",'Measured Data'!AY93)</f>
        <v/>
      </c>
      <c r="AZ100" s="241" t="str">
        <f>IF(ISBLANK('Measured Data'!AZ93),"",'Measured Data'!AZ93)</f>
        <v/>
      </c>
      <c r="BA100" s="241" t="str">
        <f>IF(ISBLANK('Measured Data'!BA93),"",'Measured Data'!BA93)</f>
        <v/>
      </c>
      <c r="BB100" s="241" t="str">
        <f>IF(ISBLANK('Measured Data'!BB93),"",'Measured Data'!BB93)</f>
        <v/>
      </c>
      <c r="BC100" s="241" t="str">
        <f>IF(ISBLANK('Measured Data'!BC93),"",'Measured Data'!BC93)</f>
        <v/>
      </c>
      <c r="BD100" s="241" t="str">
        <f>IF(ISBLANK('Measured Data'!BD93),"",'Measured Data'!BD93)</f>
        <v/>
      </c>
      <c r="BE100" s="241" t="str">
        <f>IF(ISBLANK('Measured Data'!BE93),"",'Measured Data'!BE93)</f>
        <v/>
      </c>
      <c r="BF100" s="241" t="str">
        <f>IF(ISBLANK('Measured Data'!BF93),"",'Measured Data'!BF93)</f>
        <v/>
      </c>
      <c r="BG100" s="241" t="str">
        <f>IF(ISBLANK('Measured Data'!BG93),"",'Measured Data'!BG93)</f>
        <v/>
      </c>
      <c r="BH100" s="241" t="str">
        <f>IF(ISBLANK('Measured Data'!BH93),"",'Measured Data'!BH93)</f>
        <v/>
      </c>
      <c r="BI100" s="241" t="str">
        <f>IF(ISBLANK('Measured Data'!BI93),"",'Measured Data'!BI93)</f>
        <v/>
      </c>
      <c r="BJ100" s="241" t="str">
        <f>IF(ISBLANK('Measured Data'!BJ93),"",'Measured Data'!BJ93)</f>
        <v/>
      </c>
      <c r="BK100" s="241" t="str">
        <f>IF(ISBLANK('Measured Data'!BK93),"",'Measured Data'!BK93)</f>
        <v/>
      </c>
      <c r="BL100" s="241" t="str">
        <f>IF(ISBLANK('Measured Data'!BL93),"",'Measured Data'!BL93)</f>
        <v/>
      </c>
      <c r="BM100" s="241" t="str">
        <f>IF(ISBLANK('Measured Data'!BM93),"",'Measured Data'!BM93)</f>
        <v/>
      </c>
      <c r="BN100" s="241" t="str">
        <f>IF(ISBLANK('In Process Calc.'!B93),"",ROUND('In Process Calc.'!B93,2))</f>
        <v/>
      </c>
      <c r="BO100" s="241" t="str">
        <f>IF(ISBLANK('In Process Calc.'!C93),"",ROUND('In Process Calc.'!C93,2))</f>
        <v/>
      </c>
      <c r="BP100" s="241" t="str">
        <f>IF(ISBLANK('In Process Calc.'!D93),"",'In Process Calc.'!D93)</f>
        <v/>
      </c>
      <c r="BQ100" s="241" t="str">
        <f>IF(ISBLANK('In Process Calc.'!E93),"",'In Process Calc.'!E93)</f>
        <v/>
      </c>
      <c r="BR100" s="241" t="str">
        <f>IF(ISBLANK('In Process Calc.'!G93),"",'In Process Calc.'!G93)</f>
        <v/>
      </c>
      <c r="BS100" s="241" t="str">
        <f>IF(ISBLANK('In Process Calc.'!I93),"",'In Process Calc.'!I93)</f>
        <v/>
      </c>
      <c r="BT100" s="241" t="str">
        <f>IF(ISBLANK('In Process Calc.'!J93),"",'In Process Calc.'!J93)</f>
        <v/>
      </c>
      <c r="BU100" s="241" t="str">
        <f>IF(ISBLANK('In Process Calc.'!K93),"",'In Process Calc.'!K93)</f>
        <v/>
      </c>
      <c r="BV100" s="246" t="str">
        <f>IF(ISBLANK('In Process Calc.'!L93),"",'In Process Calc.'!L93)</f>
        <v/>
      </c>
      <c r="BW100" s="246" t="str">
        <f>IF(ISBLANK('In Process Calc.'!M93),"",'In Process Calc.'!M93)</f>
        <v/>
      </c>
      <c r="BX100" s="246" t="str">
        <f>IF(ISBLANK('In Process Calc.'!N93),"",'In Process Calc.'!N93)</f>
        <v/>
      </c>
      <c r="BY100" s="246" t="str">
        <f>IF(ISBLANK('In Process Calc.'!O93),"",'In Process Calc.'!O93)</f>
        <v/>
      </c>
      <c r="BZ100" s="246" t="str">
        <f>IF(ISBLANK('In Process Calc.'!P93),"",'In Process Calc.'!P93)</f>
        <v/>
      </c>
      <c r="CA100" s="246" t="str">
        <f>IF(ISBLANK('In Process Calc.'!Q93),"",'In Process Calc.'!Q93)</f>
        <v/>
      </c>
      <c r="CB100" s="246" t="str">
        <f>IF(ISBLANK('In Process Calc.'!R93),"",'In Process Calc.'!R93)</f>
        <v/>
      </c>
      <c r="CC100" s="246" t="str">
        <f>IF(ISBLANK('In Process Calc.'!S93),"",'In Process Calc.'!S93)</f>
        <v/>
      </c>
      <c r="CD100" s="246" t="str">
        <f>IF(ISBLANK('In Process Calc.'!T93),"",'In Process Calc.'!T93)</f>
        <v/>
      </c>
      <c r="CE100" s="246" t="str">
        <f>IF(ISBLANK('In Process Calc.'!U93),"",'In Process Calc.'!U93)</f>
        <v/>
      </c>
      <c r="CF100" s="246" t="str">
        <f>IF(ISBLANK('In Process Calc.'!V93),"",'In Process Calc.'!V93)</f>
        <v/>
      </c>
      <c r="CG100" s="246" t="str">
        <f>IF(ISBLANK('In Process Calc.'!W93),"",'In Process Calc.'!W93)</f>
        <v/>
      </c>
      <c r="CH100" s="246" t="str">
        <f>IF(ISBLANK('In Process Calc.'!X93),"",'In Process Calc.'!X93)</f>
        <v/>
      </c>
      <c r="CI100" s="246" t="str">
        <f>IF(ISBLANK('In Process Calc.'!Y93),"",'In Process Calc.'!Y93)</f>
        <v/>
      </c>
      <c r="CJ100" s="246" t="str">
        <f>IF(ISBLANK('In Process Calc.'!Z93),"",'In Process Calc.'!Z93)</f>
        <v/>
      </c>
      <c r="CK100" s="246" t="str">
        <f>IF(ISBLANK('In Process Calc.'!AA93),"",'In Process Calc.'!AA93)</f>
        <v/>
      </c>
      <c r="CL100" s="246" t="str">
        <f>IF(ISBLANK('In Process Calc.'!AB93),"",'In Process Calc.'!AB93)</f>
        <v/>
      </c>
      <c r="CM100" s="246" t="str">
        <f>IF(ISBLANK('In Process Calc.'!AC93),"",'In Process Calc.'!AC93)</f>
        <v/>
      </c>
      <c r="CN100" s="246" t="str">
        <f>IF(ISBLANK('In Process Calc.'!AD93),"",'In Process Calc.'!AD93)</f>
        <v/>
      </c>
      <c r="CO100" s="246" t="str">
        <f>IF(ISBLANK('In Process Calc.'!AE93),"",'In Process Calc.'!AE93)</f>
        <v/>
      </c>
      <c r="CP100" s="246" t="str">
        <f>IF(ISBLANK('In Process Calc.'!AF93),"",'In Process Calc.'!AF93)</f>
        <v/>
      </c>
      <c r="CQ100" s="246" t="str">
        <f>IF(ISBLANK('In Process Calc.'!AG93),"",'In Process Calc.'!AG93)</f>
        <v/>
      </c>
      <c r="CR100" s="246" t="str">
        <f>IF(ISBLANK('In Process Calc.'!AH93),"",'In Process Calc.'!AH93)</f>
        <v/>
      </c>
      <c r="CS100" s="246" t="str">
        <f>IF(ISBLANK('In Process Calc.'!AI93),"",'In Process Calc.'!AI93)</f>
        <v/>
      </c>
      <c r="CT100" s="246" t="str">
        <f>IF(ISBLANK('In Process Calc.'!AJ93),"",'In Process Calc.'!AJ93)</f>
        <v/>
      </c>
      <c r="CU100" s="246" t="str">
        <f>IF(ISBLANK('In Process Calc.'!AK93),"",'In Process Calc.'!AK93)</f>
        <v/>
      </c>
      <c r="CV100" s="246" t="str">
        <f>IF(ISBLANK('In Process Calc.'!AL93),"",'In Process Calc.'!AL93)</f>
        <v/>
      </c>
      <c r="CW100" s="246" t="str">
        <f>IF(ISBLANK('In Process Calc.'!AM93),"",'In Process Calc.'!AM93)</f>
        <v/>
      </c>
      <c r="CX100" s="246" t="str">
        <f>IF(ISBLANK('In Process Calc.'!AN93),"",'In Process Calc.'!AN93)</f>
        <v/>
      </c>
      <c r="CY100" s="246" t="str">
        <f>IF(ISBLANK('In Process Calc.'!AO93),"",'In Process Calc.'!AO93)</f>
        <v/>
      </c>
      <c r="CZ100" s="246" t="str">
        <f>IF(ISBLANK('In Process Calc.'!AP93),"",'In Process Calc.'!AP93)</f>
        <v/>
      </c>
      <c r="DA100" s="246" t="str">
        <f>IF(ISBLANK('In Process Calc.'!AQ93),"",'In Process Calc.'!AQ93)</f>
        <v/>
      </c>
      <c r="DB100" s="246" t="str">
        <f>IF(ISBLANK('In Process Calc.'!AR93),"",'In Process Calc.'!AR93)</f>
        <v/>
      </c>
      <c r="DC100" s="246" t="str">
        <f>IF(ISBLANK('In Process Calc.'!AS93),"",'In Process Calc.'!AS93)</f>
        <v/>
      </c>
      <c r="DD100" s="246" t="str">
        <f>IF(ISBLANK('In Process Calc.'!AT93),"",'In Process Calc.'!AT93)</f>
        <v/>
      </c>
      <c r="DE100" s="246" t="str">
        <f>IF(ISBLANK('In Process Calc.'!AU93),"",'In Process Calc.'!AU93)</f>
        <v/>
      </c>
      <c r="DF100" s="246" t="str">
        <f>IF(ISBLANK('In Process Calc.'!AV93),"",'In Process Calc.'!AV93)</f>
        <v/>
      </c>
      <c r="DG100" s="246" t="str">
        <f>IF(ISBLANK('In Process Calc.'!AW93),"",'In Process Calc.'!AW93)</f>
        <v/>
      </c>
      <c r="DH100" s="246" t="str">
        <f>IF(ISBLANK('In Process Calc.'!AX93),"",'In Process Calc.'!AX93)</f>
        <v/>
      </c>
      <c r="DI100" s="246" t="str">
        <f>IF(ISBLANK('In Process Calc.'!AY93),"",'In Process Calc.'!AY93)</f>
        <v/>
      </c>
      <c r="DJ100" s="246" t="str">
        <f>IF(ISBLANK('In Process Calc.'!AZ93),"",'In Process Calc.'!AZ93)</f>
        <v/>
      </c>
      <c r="DK100" s="246" t="str">
        <f>IF(ISBLANK('In Process Calc.'!BA93),"",'In Process Calc.'!BA93)</f>
        <v/>
      </c>
      <c r="DL100" s="246" t="str">
        <f>IF(ISBLANK('In Process Calc.'!BB93),"",'In Process Calc.'!BB93)</f>
        <v/>
      </c>
      <c r="DM100" s="246" t="str">
        <f>IF(ISBLANK('In Process Calc.'!BC93),"",'In Process Calc.'!BC93)</f>
        <v/>
      </c>
      <c r="DN100" s="246" t="str">
        <f>IF(ISBLANK('In Process Calc.'!BD93),"",'In Process Calc.'!BD93)</f>
        <v/>
      </c>
      <c r="DO100" s="246" t="str">
        <f>IF(ISBLANK('In Process Calc.'!BE93),"",'In Process Calc.'!BE93)</f>
        <v/>
      </c>
      <c r="DP100" s="246" t="str">
        <f>IF(ISBLANK('In Process Calc.'!BF93),"",'In Process Calc.'!BF93)</f>
        <v/>
      </c>
      <c r="DQ100" s="246" t="str">
        <f>IF(ISBLANK('In Process Calc.'!BG93),"",'In Process Calc.'!BG93)</f>
        <v/>
      </c>
      <c r="DR100" s="246" t="str">
        <f>IF(ISBLANK('In Process Calc.'!BH93),"",'In Process Calc.'!BH93)</f>
        <v/>
      </c>
      <c r="DS100" s="246" t="str">
        <f>IF(ISBLANK('In Process Calc.'!BI93),"",'In Process Calc.'!BI93)</f>
        <v/>
      </c>
      <c r="DT100" s="246" t="str">
        <f>IF(ISBLANK('In Process Calc.'!BJ93),"",'In Process Calc.'!BJ93)</f>
        <v/>
      </c>
      <c r="DU100" s="246" t="str">
        <f>IF(ISBLANK('In Process Calc.'!BK93),"",'In Process Calc.'!BK93)</f>
        <v/>
      </c>
      <c r="DV100" s="246" t="str">
        <f>IF(ISBLANK('In Process Calc.'!BL93),"",'In Process Calc.'!BL93)</f>
        <v/>
      </c>
      <c r="DW100" s="246" t="str">
        <f>IF(ISBLANK('In Process Calc.'!BM93),"",'In Process Calc.'!BM93)</f>
        <v/>
      </c>
      <c r="DX100" s="246" t="str">
        <f>IF(ISBLANK('In Process Calc.'!BN93),"",'In Process Calc.'!BN93)</f>
        <v/>
      </c>
      <c r="DY100" s="246" t="str">
        <f>IF(ISBLANK('In Process Calc.'!BO93),"",'In Process Calc.'!BO93)</f>
        <v/>
      </c>
      <c r="DZ100" s="246" t="str">
        <f>IF(ISBLANK('In Process Calc.'!BP93),"",'In Process Calc.'!BP93)</f>
        <v/>
      </c>
      <c r="EA100" s="246" t="str">
        <f>IF(ISBLANK('In Process Calc.'!BQ93),"",'In Process Calc.'!BQ93)</f>
        <v/>
      </c>
      <c r="EB100" s="246" t="str">
        <f>IF(ISBLANK('In Process Calc.'!BR93),"",'In Process Calc.'!BR93)</f>
        <v/>
      </c>
      <c r="EC100" s="246" t="str">
        <f>IF(ISBLANK('In Process Calc.'!BS93),"",'In Process Calc.'!BS93)</f>
        <v/>
      </c>
      <c r="ED100" s="246" t="str">
        <f>IF(ISBLANK('In Process Calc.'!BT93),"",'In Process Calc.'!BT93)</f>
        <v/>
      </c>
      <c r="EE100" s="246" t="str">
        <f>IF(ISBLANK('In Process Calc.'!BU93),"",'In Process Calc.'!BU93)</f>
        <v/>
      </c>
      <c r="EF100" s="246" t="str">
        <f>IF(ISBLANK('In Process Calc.'!BV93),"",'In Process Calc.'!BV93)</f>
        <v/>
      </c>
      <c r="EG100" s="246" t="str">
        <f>IF(ISBLANK('In Process Calc.'!BW93),"",'In Process Calc.'!BW93)</f>
        <v/>
      </c>
      <c r="EH100" s="246" t="str">
        <f>IF(ISBLANK('In Process Calc.'!BX93),"",'In Process Calc.'!BX93)</f>
        <v/>
      </c>
      <c r="EI100" s="246" t="str">
        <f>IF(ISBLANK('In Process Calc.'!BY93),"",'In Process Calc.'!BY93)</f>
        <v/>
      </c>
      <c r="EJ100" s="246" t="str">
        <f>IF(ISBLANK('In Process Calc.'!BZ93),"",'In Process Calc.'!BZ93)</f>
        <v/>
      </c>
      <c r="EK100" s="246" t="str">
        <f>IF(ISBLANK('Post Process Calc.'!A100),"",'Post Process Calc.'!A100)</f>
        <v/>
      </c>
      <c r="EL100" s="246" t="str">
        <f>IF(ISBLANK('Post Process Calc.'!B100),"",'Post Process Calc.'!B100)</f>
        <v/>
      </c>
      <c r="EM100" s="246" t="str">
        <f>IF(ISBLANK('Post Process Calc.'!C100),"",'Post Process Calc.'!C100)</f>
        <v/>
      </c>
      <c r="EN100" s="246" t="str">
        <f>IF(ISBLANK('Post Process Calc.'!D100),"",'Post Process Calc.'!D100)</f>
        <v/>
      </c>
      <c r="EO100" s="246" t="str">
        <f>IF(ISBLANK('Post Process Calc.'!E100),"",'Post Process Calc.'!E100)</f>
        <v/>
      </c>
      <c r="EP100" s="246" t="str">
        <f>IF(ISBLANK('Post Process Calc.'!F100),"",'Post Process Calc.'!F100)</f>
        <v/>
      </c>
      <c r="EQ100" s="246" t="str">
        <f>IF(ISBLANK('Post Process Calc.'!G100),"",'Post Process Calc.'!G100)</f>
        <v/>
      </c>
      <c r="ER100" s="246" t="str">
        <f>IF(ISBLANK('Post Process Calc.'!H100),"",'Post Process Calc.'!H100)</f>
        <v/>
      </c>
      <c r="ES100" s="246" t="str">
        <f>IF(ISBLANK('Post Process Calc.'!I100),"",'Post Process Calc.'!I100)</f>
        <v/>
      </c>
      <c r="ET100" s="246" t="str">
        <f>IF(ISBLANK('Post Process Calc.'!J100),"",'Post Process Calc.'!J100)</f>
        <v/>
      </c>
      <c r="EU100" s="246" t="str">
        <f>IF(ISBLANK('Post Process Calc.'!K100),"",'Post Process Calc.'!K100)</f>
        <v/>
      </c>
      <c r="EV100" s="246" t="str">
        <f>IF(ISBLANK('Post Process Calc.'!L100),"",'Post Process Calc.'!L100)</f>
        <v/>
      </c>
      <c r="EW100" s="246" t="str">
        <f>IF(ISBLANK('Post Process Calc.'!M100),"",'Post Process Calc.'!M100)</f>
        <v/>
      </c>
      <c r="EX100" s="246" t="str">
        <f>IF(ISBLANK('Post Process Calc.'!N100),"",'Post Process Calc.'!N100)</f>
        <v/>
      </c>
      <c r="EY100" s="246" t="str">
        <f>IF(ISBLANK('Post Process Calc.'!O100),"",'Post Process Calc.'!O100)</f>
        <v/>
      </c>
      <c r="EZ100" s="246" t="str">
        <f>IF(ISBLANK('Post Process Calc.'!P100),"",'Post Process Calc.'!P100)</f>
        <v/>
      </c>
      <c r="FA100" s="246" t="str">
        <f>IF(ISBLANK('Post Process Calc.'!Q100),"",'Post Process Calc.'!Q100)</f>
        <v/>
      </c>
      <c r="FB100" s="246" t="str">
        <f>IF(ISBLANK('Post Process Calc.'!R100),"",'Post Process Calc.'!R100)</f>
        <v/>
      </c>
      <c r="FC100" s="246" t="str">
        <f>IF(ISBLANK('Post Process Calc.'!S100),"",'Post Process Calc.'!S100)</f>
        <v/>
      </c>
      <c r="FD100" s="246" t="str">
        <f>IF(ISBLANK('Post Process Calc.'!T100),"",'Post Process Calc.'!T100)</f>
        <v/>
      </c>
      <c r="FE100" s="246" t="str">
        <f>IF(ISBLANK('Post Process Calc.'!U100),"",'Post Process Calc.'!U100)</f>
        <v/>
      </c>
      <c r="FF100" s="246" t="str">
        <f>IF(ISBLANK('Post Process Calc.'!V100),"",'Post Process Calc.'!V100)</f>
        <v/>
      </c>
      <c r="FG100" s="246" t="str">
        <f>IF(ISBLANK('Post Process Calc.'!W100),"",'Post Process Calc.'!W100)</f>
        <v/>
      </c>
      <c r="FH100" s="246" t="str">
        <f>IF(ISBLANK('Post Process Calc.'!X100),"",'Post Process Calc.'!X100)</f>
        <v/>
      </c>
      <c r="FI100" s="246" t="str">
        <f>IF(ISBLANK('Post Process Calc.'!Y100),"",'Post Process Calc.'!Y100)</f>
        <v/>
      </c>
      <c r="FJ100" s="246" t="str">
        <f>IF(ISBLANK('Post Process Calc.'!Z100),"",'Post Process Calc.'!Z100)</f>
        <v/>
      </c>
      <c r="FK100" s="246" t="str">
        <f>IF(ISBLANK('Post Process Calc.'!AA100),"",'Post Process Calc.'!AA100)</f>
        <v/>
      </c>
      <c r="FL100" s="246" t="str">
        <f>IF(ISBLANK('Post Process Calc.'!AB100),"",'Post Process Calc.'!AB100)</f>
        <v/>
      </c>
      <c r="FM100" s="246" t="str">
        <f>IF(ISBLANK('Post Process Calc.'!AC100),"",'Post Process Calc.'!AC100)</f>
        <v/>
      </c>
      <c r="FN100" s="246" t="str">
        <f>IF(ISBLANK('Post Process Calc.'!AD100),"",'Post Process Calc.'!AD100)</f>
        <v/>
      </c>
      <c r="FO100" s="246" t="str">
        <f>IF(ISBLANK('Post Process Calc.'!AE100),"",'Post Process Calc.'!AE100)</f>
        <v/>
      </c>
      <c r="FP100" s="246" t="str">
        <f>IF(ISBLANK('Post Process Calc.'!AF100),"",'Post Process Calc.'!AF100)</f>
        <v/>
      </c>
      <c r="FQ100" s="246" t="str">
        <f>IF(ISBLANK('Post Process Calc.'!AG100),"",'Post Process Calc.'!AG100)</f>
        <v/>
      </c>
      <c r="FR100" s="246" t="str">
        <f>IF(ISBLANK('Post Process Calc.'!AH100),"",'Post Process Calc.'!AH100)</f>
        <v/>
      </c>
      <c r="FS100" s="246" t="str">
        <f>IF(ISBLANK('Post Process Calc.'!AI100),"",'Post Process Calc.'!AI100)</f>
        <v/>
      </c>
    </row>
    <row r="101" spans="1:175" x14ac:dyDescent="0.15">
      <c r="A101" s="241" t="str">
        <f>IF('Measured Data'!B94&lt;&gt;0,'Measured Data'!$B$1,"")</f>
        <v/>
      </c>
      <c r="B101" s="241" t="str">
        <f>IF(ISBLANK('Measured Data'!A94),"",'Measured Data'!A94)</f>
        <v/>
      </c>
      <c r="C101" s="248" t="str">
        <f>IF(ISBLANK('Measured Data'!B94),"",'Measured Data'!B94)</f>
        <v/>
      </c>
      <c r="D101" s="249" t="str">
        <f>IF(ISBLANK('Measured Data'!C94),"",'Measured Data'!C94)</f>
        <v/>
      </c>
      <c r="E101" s="241" t="str">
        <f>IF(ISBLANK('Measured Data'!D94),"",'Measured Data'!D94)</f>
        <v/>
      </c>
      <c r="F101" s="241" t="str">
        <f>IF(ISBLANK('Measured Data'!E94),"",'Measured Data'!E94)</f>
        <v/>
      </c>
      <c r="G101" s="241" t="str">
        <f>IF(ISBLANK('Measured Data'!G94),"",'Measured Data'!G94)</f>
        <v/>
      </c>
      <c r="H101" s="241" t="str">
        <f>IF(ISBLANK('Measured Data'!H94),"",'Measured Data'!H94)</f>
        <v/>
      </c>
      <c r="I101" s="241" t="str">
        <f>IF(ISBLANK('Measured Data'!I94),"",'Measured Data'!I94)</f>
        <v/>
      </c>
      <c r="J101" s="241" t="str">
        <f>IF(ISBLANK('Measured Data'!J94),"",'Measured Data'!J94)</f>
        <v/>
      </c>
      <c r="K101" s="241" t="str">
        <f>IF(ISBLANK('Measured Data'!K94),"",'Measured Data'!K94)</f>
        <v/>
      </c>
      <c r="L101" s="241" t="str">
        <f>IF(ISBLANK('Measured Data'!L94),"",'Measured Data'!L94)</f>
        <v/>
      </c>
      <c r="M101" s="241" t="str">
        <f>IF(ISBLANK('Measured Data'!M94),"",'Measured Data'!M94)</f>
        <v/>
      </c>
      <c r="N101" s="241" t="str">
        <f>IF(ISBLANK('Measured Data'!N94),"",'Measured Data'!N94)</f>
        <v/>
      </c>
      <c r="O101" s="241" t="str">
        <f>IF(ISBLANK('Measured Data'!O94),"",'Measured Data'!O94)</f>
        <v/>
      </c>
      <c r="P101" s="241" t="str">
        <f>IF(ISBLANK('Measured Data'!P94),"",'Measured Data'!P94)</f>
        <v/>
      </c>
      <c r="Q101" s="241" t="str">
        <f>IF(ISBLANK('Measured Data'!Q94),"",'Measured Data'!Q94)</f>
        <v/>
      </c>
      <c r="R101" s="241" t="str">
        <f>IF(ISBLANK('Measured Data'!R94),"",'Measured Data'!R94)</f>
        <v/>
      </c>
      <c r="S101" s="241" t="str">
        <f>IF(ISBLANK('Measured Data'!S94),"",'Measured Data'!S94)</f>
        <v/>
      </c>
      <c r="T101" s="241" t="str">
        <f>IF(ISBLANK('Measured Data'!T94),"",'Measured Data'!T94)</f>
        <v/>
      </c>
      <c r="U101" s="241" t="str">
        <f>IF(ISBLANK('Measured Data'!U94),"",'Measured Data'!U94)</f>
        <v/>
      </c>
      <c r="V101" s="241" t="str">
        <f>IF(ISBLANK('Measured Data'!V94),"",'Measured Data'!V94)</f>
        <v/>
      </c>
      <c r="W101" s="241" t="str">
        <f>IF(ISBLANK('Measured Data'!W94),"",'Measured Data'!W94)</f>
        <v/>
      </c>
      <c r="X101" s="241" t="str">
        <f>IF(ISBLANK('Measured Data'!X94),"",'Measured Data'!X94)</f>
        <v/>
      </c>
      <c r="Y101" s="241" t="str">
        <f>IF(ISBLANK('Measured Data'!Y94),"",'Measured Data'!Y94)</f>
        <v/>
      </c>
      <c r="Z101" s="241" t="str">
        <f>IF(ISBLANK('Measured Data'!Z94),"",'Measured Data'!Z94)</f>
        <v/>
      </c>
      <c r="AA101" s="241" t="str">
        <f>IF(ISBLANK('Measured Data'!AA94),"",'Measured Data'!AA94)</f>
        <v/>
      </c>
      <c r="AB101" s="241" t="str">
        <f>IF(ISBLANK('Measured Data'!AB94),"",'Measured Data'!AB94)</f>
        <v/>
      </c>
      <c r="AC101" s="241" t="str">
        <f>IF(ISBLANK('Measured Data'!AC94),"",'Measured Data'!AC94)</f>
        <v/>
      </c>
      <c r="AD101" s="241" t="str">
        <f>IF(ISBLANK('Measured Data'!AD94),"",'Measured Data'!AD94)</f>
        <v/>
      </c>
      <c r="AE101" s="241" t="str">
        <f>IF(ISBLANK('Measured Data'!AE94),"",'Measured Data'!AE94)</f>
        <v/>
      </c>
      <c r="AF101" s="241" t="str">
        <f>IF(ISBLANK('Measured Data'!AF94),"",'Measured Data'!AF94)</f>
        <v/>
      </c>
      <c r="AG101" s="241" t="str">
        <f>IF(ISBLANK('Measured Data'!AG94),"",'Measured Data'!AG94)</f>
        <v/>
      </c>
      <c r="AH101" s="241" t="str">
        <f>IF(ISBLANK('Measured Data'!AH94),"",'Measured Data'!AH94)</f>
        <v/>
      </c>
      <c r="AI101" s="241" t="str">
        <f>IF(ISBLANK('Measured Data'!AI94),"",'Measured Data'!AI94)</f>
        <v/>
      </c>
      <c r="AJ101" s="241" t="str">
        <f>IF(ISBLANK('Measured Data'!AJ94),"",'Measured Data'!AJ94)</f>
        <v/>
      </c>
      <c r="AK101" s="241" t="str">
        <f>IF(ISBLANK('Measured Data'!AK94),"",'Measured Data'!AK94)</f>
        <v/>
      </c>
      <c r="AL101" s="241" t="str">
        <f>IF(ISBLANK('Measured Data'!AL94),"",'Measured Data'!AL94)</f>
        <v/>
      </c>
      <c r="AM101" s="241" t="str">
        <f>IF(ISBLANK('Measured Data'!AM94),"",'Measured Data'!AM94)</f>
        <v/>
      </c>
      <c r="AN101" s="241" t="str">
        <f>IF(ISBLANK('Measured Data'!AN94),"",'Measured Data'!AN94)</f>
        <v/>
      </c>
      <c r="AO101" s="241" t="str">
        <f>IF(ISBLANK('Measured Data'!AO94),"",'Measured Data'!AO94)</f>
        <v/>
      </c>
      <c r="AP101" s="241" t="str">
        <f>IF(ISBLANK('Measured Data'!AP94),"",'Measured Data'!AP94)</f>
        <v/>
      </c>
      <c r="AQ101" s="241" t="str">
        <f>IF(ISBLANK('Measured Data'!AQ94),"",'Measured Data'!AQ94)</f>
        <v/>
      </c>
      <c r="AR101" s="241" t="str">
        <f>IF(ISBLANK('Measured Data'!AR94),"",'Measured Data'!AR94)</f>
        <v/>
      </c>
      <c r="AS101" s="241" t="str">
        <f>IF(ISBLANK('Measured Data'!AS94),"",'Measured Data'!AS94)</f>
        <v/>
      </c>
      <c r="AT101" s="241" t="str">
        <f>IF(ISBLANK('Measured Data'!AT94),"",'Measured Data'!AT94)</f>
        <v/>
      </c>
      <c r="AU101" s="241" t="str">
        <f>IF(ISBLANK('Measured Data'!AU94),"",'Measured Data'!AU94)</f>
        <v/>
      </c>
      <c r="AV101" s="241" t="str">
        <f>IF(ISBLANK('Measured Data'!AV94),"",'Measured Data'!AV94)</f>
        <v/>
      </c>
      <c r="AW101" s="241" t="str">
        <f>IF(ISBLANK('Measured Data'!AW94),"",'Measured Data'!AW94)</f>
        <v/>
      </c>
      <c r="AX101" s="241" t="str">
        <f>IF(ISBLANK('Measured Data'!AX94),"",'Measured Data'!AX94)</f>
        <v/>
      </c>
      <c r="AY101" s="241" t="str">
        <f>IF(ISBLANK('Measured Data'!AY94),"",'Measured Data'!AY94)</f>
        <v/>
      </c>
      <c r="AZ101" s="241" t="str">
        <f>IF(ISBLANK('Measured Data'!AZ94),"",'Measured Data'!AZ94)</f>
        <v/>
      </c>
      <c r="BA101" s="241" t="str">
        <f>IF(ISBLANK('Measured Data'!BA94),"",'Measured Data'!BA94)</f>
        <v/>
      </c>
      <c r="BB101" s="241" t="str">
        <f>IF(ISBLANK('Measured Data'!BB94),"",'Measured Data'!BB94)</f>
        <v/>
      </c>
      <c r="BC101" s="241" t="str">
        <f>IF(ISBLANK('Measured Data'!BC94),"",'Measured Data'!BC94)</f>
        <v/>
      </c>
      <c r="BD101" s="241" t="str">
        <f>IF(ISBLANK('Measured Data'!BD94),"",'Measured Data'!BD94)</f>
        <v/>
      </c>
      <c r="BE101" s="241" t="str">
        <f>IF(ISBLANK('Measured Data'!BE94),"",'Measured Data'!BE94)</f>
        <v/>
      </c>
      <c r="BF101" s="241" t="str">
        <f>IF(ISBLANK('Measured Data'!BF94),"",'Measured Data'!BF94)</f>
        <v/>
      </c>
      <c r="BG101" s="241" t="str">
        <f>IF(ISBLANK('Measured Data'!BG94),"",'Measured Data'!BG94)</f>
        <v/>
      </c>
      <c r="BH101" s="241" t="str">
        <f>IF(ISBLANK('Measured Data'!BH94),"",'Measured Data'!BH94)</f>
        <v/>
      </c>
      <c r="BI101" s="241" t="str">
        <f>IF(ISBLANK('Measured Data'!BI94),"",'Measured Data'!BI94)</f>
        <v/>
      </c>
      <c r="BJ101" s="241" t="str">
        <f>IF(ISBLANK('Measured Data'!BJ94),"",'Measured Data'!BJ94)</f>
        <v/>
      </c>
      <c r="BK101" s="241" t="str">
        <f>IF(ISBLANK('Measured Data'!BK94),"",'Measured Data'!BK94)</f>
        <v/>
      </c>
      <c r="BL101" s="241" t="str">
        <f>IF(ISBLANK('Measured Data'!BL94),"",'Measured Data'!BL94)</f>
        <v/>
      </c>
      <c r="BM101" s="241" t="str">
        <f>IF(ISBLANK('Measured Data'!BM94),"",'Measured Data'!BM94)</f>
        <v/>
      </c>
      <c r="BN101" s="241" t="str">
        <f>IF(ISBLANK('In Process Calc.'!B94),"",ROUND('In Process Calc.'!B94,2))</f>
        <v/>
      </c>
      <c r="BO101" s="241" t="str">
        <f>IF(ISBLANK('In Process Calc.'!C94),"",ROUND('In Process Calc.'!C94,2))</f>
        <v/>
      </c>
      <c r="BP101" s="241" t="str">
        <f>IF(ISBLANK('In Process Calc.'!D94),"",'In Process Calc.'!D94)</f>
        <v/>
      </c>
      <c r="BQ101" s="241" t="str">
        <f>IF(ISBLANK('In Process Calc.'!E94),"",'In Process Calc.'!E94)</f>
        <v/>
      </c>
      <c r="BR101" s="241" t="str">
        <f>IF(ISBLANK('In Process Calc.'!G94),"",'In Process Calc.'!G94)</f>
        <v/>
      </c>
      <c r="BS101" s="241" t="str">
        <f>IF(ISBLANK('In Process Calc.'!I94),"",'In Process Calc.'!I94)</f>
        <v/>
      </c>
      <c r="BT101" s="241" t="str">
        <f>IF(ISBLANK('In Process Calc.'!J94),"",'In Process Calc.'!J94)</f>
        <v/>
      </c>
      <c r="BU101" s="241" t="str">
        <f>IF(ISBLANK('In Process Calc.'!K94),"",'In Process Calc.'!K94)</f>
        <v/>
      </c>
      <c r="BV101" s="246" t="str">
        <f>IF(ISBLANK('In Process Calc.'!L94),"",'In Process Calc.'!L94)</f>
        <v/>
      </c>
      <c r="BW101" s="246" t="str">
        <f>IF(ISBLANK('In Process Calc.'!M94),"",'In Process Calc.'!M94)</f>
        <v/>
      </c>
      <c r="BX101" s="246" t="str">
        <f>IF(ISBLANK('In Process Calc.'!N94),"",'In Process Calc.'!N94)</f>
        <v/>
      </c>
      <c r="BY101" s="246" t="str">
        <f>IF(ISBLANK('In Process Calc.'!O94),"",'In Process Calc.'!O94)</f>
        <v/>
      </c>
      <c r="BZ101" s="246" t="str">
        <f>IF(ISBLANK('In Process Calc.'!P94),"",'In Process Calc.'!P94)</f>
        <v/>
      </c>
      <c r="CA101" s="246" t="str">
        <f>IF(ISBLANK('In Process Calc.'!Q94),"",'In Process Calc.'!Q94)</f>
        <v/>
      </c>
      <c r="CB101" s="246" t="str">
        <f>IF(ISBLANK('In Process Calc.'!R94),"",'In Process Calc.'!R94)</f>
        <v/>
      </c>
      <c r="CC101" s="246" t="str">
        <f>IF(ISBLANK('In Process Calc.'!S94),"",'In Process Calc.'!S94)</f>
        <v/>
      </c>
      <c r="CD101" s="246" t="str">
        <f>IF(ISBLANK('In Process Calc.'!T94),"",'In Process Calc.'!T94)</f>
        <v/>
      </c>
      <c r="CE101" s="246" t="str">
        <f>IF(ISBLANK('In Process Calc.'!U94),"",'In Process Calc.'!U94)</f>
        <v/>
      </c>
      <c r="CF101" s="246" t="str">
        <f>IF(ISBLANK('In Process Calc.'!V94),"",'In Process Calc.'!V94)</f>
        <v/>
      </c>
      <c r="CG101" s="246" t="str">
        <f>IF(ISBLANK('In Process Calc.'!W94),"",'In Process Calc.'!W94)</f>
        <v/>
      </c>
      <c r="CH101" s="246" t="str">
        <f>IF(ISBLANK('In Process Calc.'!X94),"",'In Process Calc.'!X94)</f>
        <v/>
      </c>
      <c r="CI101" s="246" t="str">
        <f>IF(ISBLANK('In Process Calc.'!Y94),"",'In Process Calc.'!Y94)</f>
        <v/>
      </c>
      <c r="CJ101" s="246" t="str">
        <f>IF(ISBLANK('In Process Calc.'!Z94),"",'In Process Calc.'!Z94)</f>
        <v/>
      </c>
      <c r="CK101" s="246" t="str">
        <f>IF(ISBLANK('In Process Calc.'!AA94),"",'In Process Calc.'!AA94)</f>
        <v/>
      </c>
      <c r="CL101" s="246" t="str">
        <f>IF(ISBLANK('In Process Calc.'!AB94),"",'In Process Calc.'!AB94)</f>
        <v/>
      </c>
      <c r="CM101" s="246" t="str">
        <f>IF(ISBLANK('In Process Calc.'!AC94),"",'In Process Calc.'!AC94)</f>
        <v/>
      </c>
      <c r="CN101" s="246" t="str">
        <f>IF(ISBLANK('In Process Calc.'!AD94),"",'In Process Calc.'!AD94)</f>
        <v/>
      </c>
      <c r="CO101" s="246" t="str">
        <f>IF(ISBLANK('In Process Calc.'!AE94),"",'In Process Calc.'!AE94)</f>
        <v/>
      </c>
      <c r="CP101" s="246" t="str">
        <f>IF(ISBLANK('In Process Calc.'!AF94),"",'In Process Calc.'!AF94)</f>
        <v/>
      </c>
      <c r="CQ101" s="246" t="str">
        <f>IF(ISBLANK('In Process Calc.'!AG94),"",'In Process Calc.'!AG94)</f>
        <v/>
      </c>
      <c r="CR101" s="246" t="str">
        <f>IF(ISBLANK('In Process Calc.'!AH94),"",'In Process Calc.'!AH94)</f>
        <v/>
      </c>
      <c r="CS101" s="246" t="str">
        <f>IF(ISBLANK('In Process Calc.'!AI94),"",'In Process Calc.'!AI94)</f>
        <v/>
      </c>
      <c r="CT101" s="246" t="str">
        <f>IF(ISBLANK('In Process Calc.'!AJ94),"",'In Process Calc.'!AJ94)</f>
        <v/>
      </c>
      <c r="CU101" s="246" t="str">
        <f>IF(ISBLANK('In Process Calc.'!AK94),"",'In Process Calc.'!AK94)</f>
        <v/>
      </c>
      <c r="CV101" s="246" t="str">
        <f>IF(ISBLANK('In Process Calc.'!AL94),"",'In Process Calc.'!AL94)</f>
        <v/>
      </c>
      <c r="CW101" s="246" t="str">
        <f>IF(ISBLANK('In Process Calc.'!AM94),"",'In Process Calc.'!AM94)</f>
        <v/>
      </c>
      <c r="CX101" s="246" t="str">
        <f>IF(ISBLANK('In Process Calc.'!AN94),"",'In Process Calc.'!AN94)</f>
        <v/>
      </c>
      <c r="CY101" s="246" t="str">
        <f>IF(ISBLANK('In Process Calc.'!AO94),"",'In Process Calc.'!AO94)</f>
        <v/>
      </c>
      <c r="CZ101" s="246" t="str">
        <f>IF(ISBLANK('In Process Calc.'!AP94),"",'In Process Calc.'!AP94)</f>
        <v/>
      </c>
      <c r="DA101" s="246" t="str">
        <f>IF(ISBLANK('In Process Calc.'!AQ94),"",'In Process Calc.'!AQ94)</f>
        <v/>
      </c>
      <c r="DB101" s="246" t="str">
        <f>IF(ISBLANK('In Process Calc.'!AR94),"",'In Process Calc.'!AR94)</f>
        <v/>
      </c>
      <c r="DC101" s="246" t="str">
        <f>IF(ISBLANK('In Process Calc.'!AS94),"",'In Process Calc.'!AS94)</f>
        <v/>
      </c>
      <c r="DD101" s="246" t="str">
        <f>IF(ISBLANK('In Process Calc.'!AT94),"",'In Process Calc.'!AT94)</f>
        <v/>
      </c>
      <c r="DE101" s="246" t="str">
        <f>IF(ISBLANK('In Process Calc.'!AU94),"",'In Process Calc.'!AU94)</f>
        <v/>
      </c>
      <c r="DF101" s="246" t="str">
        <f>IF(ISBLANK('In Process Calc.'!AV94),"",'In Process Calc.'!AV94)</f>
        <v/>
      </c>
      <c r="DG101" s="246" t="str">
        <f>IF(ISBLANK('In Process Calc.'!AW94),"",'In Process Calc.'!AW94)</f>
        <v/>
      </c>
      <c r="DH101" s="246" t="str">
        <f>IF(ISBLANK('In Process Calc.'!AX94),"",'In Process Calc.'!AX94)</f>
        <v/>
      </c>
      <c r="DI101" s="246" t="str">
        <f>IF(ISBLANK('In Process Calc.'!AY94),"",'In Process Calc.'!AY94)</f>
        <v/>
      </c>
      <c r="DJ101" s="246" t="str">
        <f>IF(ISBLANK('In Process Calc.'!AZ94),"",'In Process Calc.'!AZ94)</f>
        <v/>
      </c>
      <c r="DK101" s="246" t="str">
        <f>IF(ISBLANK('In Process Calc.'!BA94),"",'In Process Calc.'!BA94)</f>
        <v/>
      </c>
      <c r="DL101" s="246" t="str">
        <f>IF(ISBLANK('In Process Calc.'!BB94),"",'In Process Calc.'!BB94)</f>
        <v/>
      </c>
      <c r="DM101" s="246" t="str">
        <f>IF(ISBLANK('In Process Calc.'!BC94),"",'In Process Calc.'!BC94)</f>
        <v/>
      </c>
      <c r="DN101" s="246" t="str">
        <f>IF(ISBLANK('In Process Calc.'!BD94),"",'In Process Calc.'!BD94)</f>
        <v/>
      </c>
      <c r="DO101" s="246" t="str">
        <f>IF(ISBLANK('In Process Calc.'!BE94),"",'In Process Calc.'!BE94)</f>
        <v/>
      </c>
      <c r="DP101" s="246" t="str">
        <f>IF(ISBLANK('In Process Calc.'!BF94),"",'In Process Calc.'!BF94)</f>
        <v/>
      </c>
      <c r="DQ101" s="246" t="str">
        <f>IF(ISBLANK('In Process Calc.'!BG94),"",'In Process Calc.'!BG94)</f>
        <v/>
      </c>
      <c r="DR101" s="246" t="str">
        <f>IF(ISBLANK('In Process Calc.'!BH94),"",'In Process Calc.'!BH94)</f>
        <v/>
      </c>
      <c r="DS101" s="246" t="str">
        <f>IF(ISBLANK('In Process Calc.'!BI94),"",'In Process Calc.'!BI94)</f>
        <v/>
      </c>
      <c r="DT101" s="246" t="str">
        <f>IF(ISBLANK('In Process Calc.'!BJ94),"",'In Process Calc.'!BJ94)</f>
        <v/>
      </c>
      <c r="DU101" s="246" t="str">
        <f>IF(ISBLANK('In Process Calc.'!BK94),"",'In Process Calc.'!BK94)</f>
        <v/>
      </c>
      <c r="DV101" s="246" t="str">
        <f>IF(ISBLANK('In Process Calc.'!BL94),"",'In Process Calc.'!BL94)</f>
        <v/>
      </c>
      <c r="DW101" s="246" t="str">
        <f>IF(ISBLANK('In Process Calc.'!BM94),"",'In Process Calc.'!BM94)</f>
        <v/>
      </c>
      <c r="DX101" s="246" t="str">
        <f>IF(ISBLANK('In Process Calc.'!BN94),"",'In Process Calc.'!BN94)</f>
        <v/>
      </c>
      <c r="DY101" s="246" t="str">
        <f>IF(ISBLANK('In Process Calc.'!BO94),"",'In Process Calc.'!BO94)</f>
        <v/>
      </c>
      <c r="DZ101" s="246" t="str">
        <f>IF(ISBLANK('In Process Calc.'!BP94),"",'In Process Calc.'!BP94)</f>
        <v/>
      </c>
      <c r="EA101" s="246" t="str">
        <f>IF(ISBLANK('In Process Calc.'!BQ94),"",'In Process Calc.'!BQ94)</f>
        <v/>
      </c>
      <c r="EB101" s="246" t="str">
        <f>IF(ISBLANK('In Process Calc.'!BR94),"",'In Process Calc.'!BR94)</f>
        <v/>
      </c>
      <c r="EC101" s="246" t="str">
        <f>IF(ISBLANK('In Process Calc.'!BS94),"",'In Process Calc.'!BS94)</f>
        <v/>
      </c>
      <c r="ED101" s="246" t="str">
        <f>IF(ISBLANK('In Process Calc.'!BT94),"",'In Process Calc.'!BT94)</f>
        <v/>
      </c>
      <c r="EE101" s="246" t="str">
        <f>IF(ISBLANK('In Process Calc.'!BU94),"",'In Process Calc.'!BU94)</f>
        <v/>
      </c>
      <c r="EF101" s="246" t="str">
        <f>IF(ISBLANK('In Process Calc.'!BV94),"",'In Process Calc.'!BV94)</f>
        <v/>
      </c>
      <c r="EG101" s="246" t="str">
        <f>IF(ISBLANK('In Process Calc.'!BW94),"",'In Process Calc.'!BW94)</f>
        <v/>
      </c>
      <c r="EH101" s="246" t="str">
        <f>IF(ISBLANK('In Process Calc.'!BX94),"",'In Process Calc.'!BX94)</f>
        <v/>
      </c>
      <c r="EI101" s="246" t="str">
        <f>IF(ISBLANK('In Process Calc.'!BY94),"",'In Process Calc.'!BY94)</f>
        <v/>
      </c>
      <c r="EJ101" s="246" t="str">
        <f>IF(ISBLANK('In Process Calc.'!BZ94),"",'In Process Calc.'!BZ94)</f>
        <v/>
      </c>
      <c r="EK101" s="246" t="str">
        <f>IF(ISBLANK('Post Process Calc.'!A101),"",'Post Process Calc.'!A101)</f>
        <v/>
      </c>
      <c r="EL101" s="246" t="str">
        <f>IF(ISBLANK('Post Process Calc.'!B101),"",'Post Process Calc.'!B101)</f>
        <v/>
      </c>
      <c r="EM101" s="246" t="str">
        <f>IF(ISBLANK('Post Process Calc.'!C101),"",'Post Process Calc.'!C101)</f>
        <v/>
      </c>
      <c r="EN101" s="246" t="str">
        <f>IF(ISBLANK('Post Process Calc.'!D101),"",'Post Process Calc.'!D101)</f>
        <v/>
      </c>
      <c r="EO101" s="246" t="str">
        <f>IF(ISBLANK('Post Process Calc.'!E101),"",'Post Process Calc.'!E101)</f>
        <v/>
      </c>
      <c r="EP101" s="246" t="str">
        <f>IF(ISBLANK('Post Process Calc.'!F101),"",'Post Process Calc.'!F101)</f>
        <v/>
      </c>
      <c r="EQ101" s="246" t="str">
        <f>IF(ISBLANK('Post Process Calc.'!G101),"",'Post Process Calc.'!G101)</f>
        <v/>
      </c>
      <c r="ER101" s="246" t="str">
        <f>IF(ISBLANK('Post Process Calc.'!H101),"",'Post Process Calc.'!H101)</f>
        <v/>
      </c>
      <c r="ES101" s="246" t="str">
        <f>IF(ISBLANK('Post Process Calc.'!I101),"",'Post Process Calc.'!I101)</f>
        <v/>
      </c>
      <c r="ET101" s="246" t="str">
        <f>IF(ISBLANK('Post Process Calc.'!J101),"",'Post Process Calc.'!J101)</f>
        <v/>
      </c>
      <c r="EU101" s="246" t="str">
        <f>IF(ISBLANK('Post Process Calc.'!K101),"",'Post Process Calc.'!K101)</f>
        <v/>
      </c>
      <c r="EV101" s="246" t="str">
        <f>IF(ISBLANK('Post Process Calc.'!L101),"",'Post Process Calc.'!L101)</f>
        <v/>
      </c>
      <c r="EW101" s="246" t="str">
        <f>IF(ISBLANK('Post Process Calc.'!M101),"",'Post Process Calc.'!M101)</f>
        <v/>
      </c>
      <c r="EX101" s="246" t="str">
        <f>IF(ISBLANK('Post Process Calc.'!N101),"",'Post Process Calc.'!N101)</f>
        <v/>
      </c>
      <c r="EY101" s="246" t="str">
        <f>IF(ISBLANK('Post Process Calc.'!O101),"",'Post Process Calc.'!O101)</f>
        <v/>
      </c>
      <c r="EZ101" s="246" t="str">
        <f>IF(ISBLANK('Post Process Calc.'!P101),"",'Post Process Calc.'!P101)</f>
        <v/>
      </c>
      <c r="FA101" s="246" t="str">
        <f>IF(ISBLANK('Post Process Calc.'!Q101),"",'Post Process Calc.'!Q101)</f>
        <v/>
      </c>
      <c r="FB101" s="246" t="str">
        <f>IF(ISBLANK('Post Process Calc.'!R101),"",'Post Process Calc.'!R101)</f>
        <v/>
      </c>
      <c r="FC101" s="246" t="str">
        <f>IF(ISBLANK('Post Process Calc.'!S101),"",'Post Process Calc.'!S101)</f>
        <v/>
      </c>
      <c r="FD101" s="246" t="str">
        <f>IF(ISBLANK('Post Process Calc.'!T101),"",'Post Process Calc.'!T101)</f>
        <v/>
      </c>
      <c r="FE101" s="246" t="str">
        <f>IF(ISBLANK('Post Process Calc.'!U101),"",'Post Process Calc.'!U101)</f>
        <v/>
      </c>
      <c r="FF101" s="246" t="str">
        <f>IF(ISBLANK('Post Process Calc.'!V101),"",'Post Process Calc.'!V101)</f>
        <v/>
      </c>
      <c r="FG101" s="246" t="str">
        <f>IF(ISBLANK('Post Process Calc.'!W101),"",'Post Process Calc.'!W101)</f>
        <v/>
      </c>
      <c r="FH101" s="246" t="str">
        <f>IF(ISBLANK('Post Process Calc.'!X101),"",'Post Process Calc.'!X101)</f>
        <v/>
      </c>
      <c r="FI101" s="246" t="str">
        <f>IF(ISBLANK('Post Process Calc.'!Y101),"",'Post Process Calc.'!Y101)</f>
        <v/>
      </c>
      <c r="FJ101" s="246" t="str">
        <f>IF(ISBLANK('Post Process Calc.'!Z101),"",'Post Process Calc.'!Z101)</f>
        <v/>
      </c>
      <c r="FK101" s="246" t="str">
        <f>IF(ISBLANK('Post Process Calc.'!AA101),"",'Post Process Calc.'!AA101)</f>
        <v/>
      </c>
      <c r="FL101" s="246" t="str">
        <f>IF(ISBLANK('Post Process Calc.'!AB101),"",'Post Process Calc.'!AB101)</f>
        <v/>
      </c>
      <c r="FM101" s="246" t="str">
        <f>IF(ISBLANK('Post Process Calc.'!AC101),"",'Post Process Calc.'!AC101)</f>
        <v/>
      </c>
      <c r="FN101" s="246" t="str">
        <f>IF(ISBLANK('Post Process Calc.'!AD101),"",'Post Process Calc.'!AD101)</f>
        <v/>
      </c>
      <c r="FO101" s="246" t="str">
        <f>IF(ISBLANK('Post Process Calc.'!AE101),"",'Post Process Calc.'!AE101)</f>
        <v/>
      </c>
      <c r="FP101" s="246" t="str">
        <f>IF(ISBLANK('Post Process Calc.'!AF101),"",'Post Process Calc.'!AF101)</f>
        <v/>
      </c>
      <c r="FQ101" s="246" t="str">
        <f>IF(ISBLANK('Post Process Calc.'!AG101),"",'Post Process Calc.'!AG101)</f>
        <v/>
      </c>
      <c r="FR101" s="246" t="str">
        <f>IF(ISBLANK('Post Process Calc.'!AH101),"",'Post Process Calc.'!AH101)</f>
        <v/>
      </c>
      <c r="FS101" s="246" t="str">
        <f>IF(ISBLANK('Post Process Calc.'!AI101),"",'Post Process Calc.'!AI101)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x14ac:dyDescent="0.15"/>
  <cols>
    <col min="1" max="1" width="7.5" style="241" bestFit="1" customWidth="1"/>
    <col min="2" max="2" width="4.33203125" style="241" customWidth="1"/>
    <col min="3" max="3" width="7.5" style="241" bestFit="1" customWidth="1"/>
    <col min="4" max="4" width="7.33203125" style="241" bestFit="1" customWidth="1"/>
    <col min="5" max="5" width="3.5" style="241" bestFit="1" customWidth="1"/>
    <col min="6" max="6" width="4.6640625" style="241" bestFit="1" customWidth="1"/>
    <col min="7" max="7" width="4.6640625" style="241" customWidth="1"/>
    <col min="8" max="10" width="4.6640625" style="241" bestFit="1" customWidth="1"/>
    <col min="11" max="11" width="5.5" style="241" bestFit="1" customWidth="1"/>
    <col min="12" max="14" width="4.33203125" style="241" bestFit="1" customWidth="1"/>
    <col min="15" max="15" width="6.5" style="241" bestFit="1" customWidth="1"/>
    <col min="16" max="17" width="5" style="241" bestFit="1" customWidth="1"/>
    <col min="18" max="19" width="2.6640625" style="241" bestFit="1" customWidth="1"/>
    <col min="20" max="48" width="4.6640625" style="241" bestFit="1" customWidth="1"/>
    <col min="49" max="50" width="5.5" style="241" bestFit="1" customWidth="1"/>
    <col min="51" max="66" width="4.6640625" style="241" bestFit="1" customWidth="1"/>
    <col min="67" max="67" width="6.33203125" style="241" bestFit="1" customWidth="1"/>
    <col min="68" max="16384" width="8.83203125" style="242"/>
  </cols>
  <sheetData>
    <row r="1" spans="1:67" ht="80" customHeight="1" x14ac:dyDescent="0.15"/>
    <row r="2" spans="1:67" s="244" customFormat="1" ht="101" customHeight="1" x14ac:dyDescent="0.15">
      <c r="A2" s="243" t="s">
        <v>116</v>
      </c>
      <c r="B2" s="243" t="str">
        <f>IF('Measured Data'!A6&lt;&gt;0,'Measured Data'!A6,"")</f>
        <v>SAMPLE #</v>
      </c>
      <c r="C2" s="243" t="str">
        <f>IF('Measured Data'!B6&lt;&gt;0,'Measured Data'!B6,"")</f>
        <v>DATE</v>
      </c>
      <c r="D2" s="243" t="str">
        <f>IF('Measured Data'!C6&lt;&gt;0,'Measured Data'!C6,"")</f>
        <v>TIME</v>
      </c>
      <c r="E2" s="243" t="str">
        <f>IF('Measured Data'!D6&lt;&gt;0,'Measured Data'!D6,"")</f>
        <v>SAMPLE VOLUME (mL)</v>
      </c>
      <c r="F2" s="243" t="str">
        <f>IF('Measured Data'!E6&lt;&gt;0,'Measured Data'!E6,"")</f>
        <v>FEED MEDIA ADDED (mL)</v>
      </c>
      <c r="G2" s="243" t="str">
        <f>IF('Measured Data'!G6&lt;&gt;0,'Measured Data'!G6,"")</f>
        <v>BASE ADDED (mL)</v>
      </c>
      <c r="H2" s="243" t="str">
        <f>IF('Measured Data'!H6&lt;&gt;0,'Measured Data'!H6,"")</f>
        <v>VIABLE CELL CONC. XV (x106 cells/mL)</v>
      </c>
      <c r="I2" s="243" t="str">
        <f>IF('Measured Data'!I6&lt;&gt;0,'Measured Data'!I6,"")</f>
        <v>DEAD CELL CONC. Xd (x106 cells/mL)</v>
      </c>
      <c r="J2" s="243" t="str">
        <f>IF('Measured Data'!J6&lt;&gt;0,'Measured Data'!J6,"")</f>
        <v>TOTAL CELL CONC. Xt (x106 cells/mL)</v>
      </c>
      <c r="K2" s="243" t="str">
        <f>IF('Measured Data'!K6&lt;&gt;0,'Measured Data'!K6,"")</f>
        <v>VIABILITY (%)</v>
      </c>
      <c r="L2" s="243" t="str">
        <f>IF('Measured Data'!L6&lt;&gt;0,'Measured Data'!L6,"")</f>
        <v>pH</v>
      </c>
      <c r="M2" s="243" t="str">
        <f>IF('Measured Data'!M6&lt;&gt;0,'Measured Data'!M6,"")</f>
        <v>DO (%)</v>
      </c>
      <c r="N2" s="243" t="str">
        <f>IF('Measured Data'!N6&lt;&gt;0,'Measured Data'!N6,"")</f>
        <v>OUR (mmol/L/hr)</v>
      </c>
      <c r="O2" s="243" t="str">
        <f>IF('Measured Data'!O6&lt;&gt;0,'Measured Data'!O6,"")</f>
        <v>SP. OXYGEN CONSUMPTION RATE (mmol/109cell/hr)</v>
      </c>
      <c r="P2" s="243" t="str">
        <f>IF('Measured Data'!P6&lt;&gt;0,'Measured Data'!P6,"")</f>
        <v>OXYGEN CONSUMED (mmol/L)</v>
      </c>
      <c r="Q2" s="243" t="str">
        <f>IF('Measured Data'!Q6&lt;&gt;0,'Measured Data'!Q6,"")</f>
        <v>OPTICAL DENSITY</v>
      </c>
      <c r="R2" s="243" t="str">
        <f>IF('Measured Data'!R6&lt;&gt;0,'Measured Data'!R6,"")</f>
        <v>OSMOLALITY (mmol/kg)</v>
      </c>
      <c r="S2" s="243" t="str">
        <f>IF('Measured Data'!S6&lt;&gt;0,'Measured Data'!S6,"")</f>
        <v>IgG CONC. (mg/L)</v>
      </c>
      <c r="T2" s="243" t="str">
        <f>IF('Measured Data'!T6&lt;&gt;0,'Measured Data'!T6,"")</f>
        <v>ALANINE CONC. (mM)</v>
      </c>
      <c r="U2" s="243" t="str">
        <f>IF('Measured Data'!U6&lt;&gt;0,'Measured Data'!U6,"")</f>
        <v>ARGININE CONC. (mM)</v>
      </c>
      <c r="V2" s="243" t="str">
        <f>IF('Measured Data'!V6&lt;&gt;0,'Measured Data'!V6,"")</f>
        <v>ASPARAGINE CONC. (mM)</v>
      </c>
      <c r="W2" s="243" t="str">
        <f>IF('Measured Data'!W6&lt;&gt;0,'Measured Data'!W6,"")</f>
        <v>ASPARTATE CONC. (mM)</v>
      </c>
      <c r="X2" s="243" t="str">
        <f>IF('Measured Data'!X6&lt;&gt;0,'Measured Data'!X6,"")</f>
        <v>CYSTINE CONC. (mM)</v>
      </c>
      <c r="Y2" s="243" t="str">
        <f>IF('Measured Data'!Y6&lt;&gt;0,'Measured Data'!Y6,"")</f>
        <v>GLUCOSE CONC. (mM)</v>
      </c>
      <c r="Z2" s="243" t="str">
        <f>IF('Measured Data'!Z6&lt;&gt;0,'Measured Data'!Z6,"")</f>
        <v>GLUTAMINE CONC. (mM)</v>
      </c>
      <c r="AA2" s="243" t="str">
        <f>IF('Measured Data'!AA6&lt;&gt;0,'Measured Data'!AA6,"")</f>
        <v>GLUTAMATE CONC. (mM)</v>
      </c>
      <c r="AB2" s="243" t="str">
        <f>IF('Measured Data'!AB6&lt;&gt;0,'Measured Data'!AB6,"")</f>
        <v>GLYCINE CONC. (mM)</v>
      </c>
      <c r="AC2" s="243" t="str">
        <f>IF('Measured Data'!AC6&lt;&gt;0,'Measured Data'!AC6,"")</f>
        <v>HISTIDINE CONC. (mM)</v>
      </c>
      <c r="AD2" s="243" t="str">
        <f>IF('Measured Data'!AD6&lt;&gt;0,'Measured Data'!AD6,"")</f>
        <v>ISOLEUCINE CONC. (mM)</v>
      </c>
      <c r="AE2" s="243" t="str">
        <f>IF('Measured Data'!AE6&lt;&gt;0,'Measured Data'!AE6,"")</f>
        <v>LACTATE CONC. (mM)</v>
      </c>
      <c r="AF2" s="243" t="str">
        <f>IF('Measured Data'!AF6&lt;&gt;0,'Measured Data'!AF6,"")</f>
        <v>LEUCINE CONC. (mM)</v>
      </c>
      <c r="AG2" s="243" t="str">
        <f>IF('Measured Data'!AG6&lt;&gt;0,'Measured Data'!AG6,"")</f>
        <v>LYSINE CONC. (mM)</v>
      </c>
      <c r="AH2" s="243" t="str">
        <f>IF('Measured Data'!AH6&lt;&gt;0,'Measured Data'!AH6,"")</f>
        <v>METHIONINE CONC. (mM)</v>
      </c>
      <c r="AI2" s="243" t="str">
        <f>IF('Measured Data'!AI6&lt;&gt;0,'Measured Data'!AI6,"")</f>
        <v>NH3 CONC. (mM)</v>
      </c>
      <c r="AJ2" s="243" t="str">
        <f>IF('Measured Data'!AJ6&lt;&gt;0,'Measured Data'!AJ6,"")</f>
        <v>PHENYLALANINE CONC. (mM)</v>
      </c>
      <c r="AK2" s="243" t="str">
        <f>IF('Measured Data'!AK6&lt;&gt;0,'Measured Data'!AK6,"")</f>
        <v>PROLINE CONC. (mM)</v>
      </c>
      <c r="AL2" s="243" t="str">
        <f>IF('Measured Data'!AL6&lt;&gt;0,'Measured Data'!AL6,"")</f>
        <v>SERINE CONC. (mM)</v>
      </c>
      <c r="AM2" s="243" t="str">
        <f>IF('Measured Data'!AM6&lt;&gt;0,'Measured Data'!AM6,"")</f>
        <v>THREONINE CONC. (mM)</v>
      </c>
      <c r="AN2" s="243" t="str">
        <f>IF('Measured Data'!AN6&lt;&gt;0,'Measured Data'!AN6,"")</f>
        <v>TRYPTOPHAN CONC. (mM)</v>
      </c>
      <c r="AO2" s="243" t="str">
        <f>IF('Measured Data'!AO6&lt;&gt;0,'Measured Data'!AO6,"")</f>
        <v>TYROSINE  CONC. (mM)</v>
      </c>
      <c r="AP2" s="243" t="str">
        <f>IF('Measured Data'!AP6&lt;&gt;0,'Measured Data'!AP6,"")</f>
        <v>VALINE CONC. (mM)</v>
      </c>
      <c r="AQ2" s="243" t="str">
        <f>IF('Measured Data'!BN6&lt;&gt;0,'Measured Data'!BN6,"")</f>
        <v>ETHANOLAMINE CONC. (mM)</v>
      </c>
      <c r="AR2" s="243" t="str">
        <f>IF('Measured Data'!BO6&lt;&gt;0,'Measured Data'!BO6,"")</f>
        <v>FEED ALANINE CONC. (mM)</v>
      </c>
      <c r="AS2" s="243" t="str">
        <f>IF('Measured Data'!BP6&lt;&gt;0,'Measured Data'!BP6,"")</f>
        <v>FEED ARGININE CONC. (mM)</v>
      </c>
      <c r="AT2" s="243" t="str">
        <f>IF('Measured Data'!BQ6&lt;&gt;0,'Measured Data'!BQ6,"")</f>
        <v>FEED ASPARAGINE CONC. (mM)</v>
      </c>
      <c r="AU2" s="243" t="str">
        <f>IF('Measured Data'!BR6&lt;&gt;0,'Measured Data'!BR6,"")</f>
        <v>FEED ASPARTATE CONC. (mM)</v>
      </c>
      <c r="AV2" s="243" t="str">
        <f>IF('Measured Data'!BS6&lt;&gt;0,'Measured Data'!BS6,"")</f>
        <v>FEED CYSTINE CONC. (mM)</v>
      </c>
      <c r="AW2" s="243" t="str">
        <f>IF('Measured Data'!BT6&lt;&gt;0,'Measured Data'!BT6,"")</f>
        <v>FEED GLUCOSE CONC. (mM)</v>
      </c>
      <c r="AX2" s="243" t="str">
        <f>IF('Measured Data'!BU6&lt;&gt;0,'Measured Data'!BU6,"")</f>
        <v>FEED GLUTAMINE CONC. (mM)</v>
      </c>
      <c r="AY2" s="243" t="str">
        <f>IF('Measured Data'!BV6&lt;&gt;0,'Measured Data'!BV6,"")</f>
        <v>FEED GLUTAMATE CONC. (mM)</v>
      </c>
      <c r="AZ2" s="243" t="str">
        <f>IF('Measured Data'!BW6&lt;&gt;0,'Measured Data'!BW6,"")</f>
        <v>FEED GLYCINE CONC. (mM)</v>
      </c>
      <c r="BA2" s="243" t="str">
        <f>IF('Measured Data'!BX6&lt;&gt;0,'Measured Data'!BX6,"")</f>
        <v>FEED HISTIDINE CONC. (mM)</v>
      </c>
      <c r="BB2" s="243" t="str">
        <f>IF('Measured Data'!BY6&lt;&gt;0,'Measured Data'!BY6,"")</f>
        <v>FEED ISOLEUCINE CONC. (mM)</v>
      </c>
      <c r="BC2" s="243" t="str">
        <f>IF('Measured Data'!BZ6&lt;&gt;0,'Measured Data'!BZ6,"")</f>
        <v>FEED LEUCINE CONC. (mM)</v>
      </c>
      <c r="BD2" s="243" t="str">
        <f>IF('Measured Data'!CA6&lt;&gt;0,'Measured Data'!CA6,"")</f>
        <v>FEED LYSINE CONC. (mM)</v>
      </c>
      <c r="BE2" s="243" t="str">
        <f>IF('Measured Data'!CB6&lt;&gt;0,'Measured Data'!CB6,"")</f>
        <v>FEED METHIONINE CONC. (mM)</v>
      </c>
      <c r="BF2" s="243" t="str">
        <f>IF('Measured Data'!CC6&lt;&gt;0,'Measured Data'!CC6,"")</f>
        <v>FEED PHENYLALANINE CONC. (mM)</v>
      </c>
      <c r="BG2" s="243" t="str">
        <f>IF('Measured Data'!CD6&lt;&gt;0,'Measured Data'!CD6,"")</f>
        <v>FEED PROLINE CONC. (mM)</v>
      </c>
      <c r="BH2" s="243" t="str">
        <f>IF('Measured Data'!CE6&lt;&gt;0,'Measured Data'!CE6,"")</f>
        <v>FEED SERINE CONC. (mM)</v>
      </c>
      <c r="BI2" s="243" t="str">
        <f>IF('Measured Data'!CF6&lt;&gt;0,'Measured Data'!CF6,"")</f>
        <v>FEED THREONINE CONC. (mM)</v>
      </c>
      <c r="BJ2" s="243" t="str">
        <f>IF('Measured Data'!CG6&lt;&gt;0,'Measured Data'!CG6,"")</f>
        <v>FEED TRYPTOPHAN CONC. (mM)</v>
      </c>
      <c r="BK2" s="243" t="str">
        <f>IF('Measured Data'!CH6&lt;&gt;0,'Measured Data'!CH6,"")</f>
        <v>FEED TYROSINE  CONC. (mM)</v>
      </c>
      <c r="BL2" s="243" t="str">
        <f>IF('Measured Data'!CI6&lt;&gt;0,'Measured Data'!CI6,"")</f>
        <v>FEED VALINE CONC. (mM)</v>
      </c>
      <c r="BM2" s="243" t="str">
        <f>IF('Measured Data'!CJ6&lt;&gt;0,'Measured Data'!CJ6,"")</f>
        <v>FEED ETHANOLAMINE CONC. (mM)</v>
      </c>
      <c r="BN2" s="243" t="str">
        <f>IF('In Process Calc.'!B2&lt;&gt;0,'In Process Calc.'!B2,"")</f>
        <v>RUN TIME (DAYS)</v>
      </c>
      <c r="BO2" s="243" t="str">
        <f>IF('In Process Calc.'!C2&lt;&gt;0,'In Process Calc.'!C2,"")</f>
        <v>RUN TIME (HOURS)</v>
      </c>
    </row>
    <row r="3" spans="1:67" x14ac:dyDescent="0.15">
      <c r="A3" s="241" t="str">
        <f>IF('Measured Data'!$E9&gt;0,'Measured Data'!$B$1,"")</f>
        <v/>
      </c>
      <c r="B3" s="241" t="str">
        <f>IF('Measured Data'!$E9&gt;0,'Measured Data'!A7+0.1,"")</f>
        <v/>
      </c>
      <c r="C3" s="245" t="str">
        <f>IF('Measured Data'!$E9&gt;0,'Measured Data'!B7,"")</f>
        <v/>
      </c>
      <c r="D3" s="250" t="str">
        <f>IF('Measured Data'!$E9&gt;0,'Measured Data'!C7,"")</f>
        <v/>
      </c>
      <c r="E3" s="241" t="str">
        <f>IF('Measured Data'!$E9&gt;0,'Measured Data'!D7,"")</f>
        <v/>
      </c>
      <c r="F3" s="241" t="str">
        <f>IF('Measured Data'!$E9&gt;0,'Measured Data'!E7,"")</f>
        <v/>
      </c>
      <c r="G3" s="241" t="str">
        <f>IF('Measured Data'!$E9&gt;0,'Measured Data'!G7,"")</f>
        <v/>
      </c>
      <c r="H3" s="246" t="str">
        <f>IF('Measured Data'!$E9&gt;0,'Measured Data'!H7,"")</f>
        <v/>
      </c>
      <c r="I3" s="246" t="str">
        <f>IF('Measured Data'!$E9&gt;0,'Measured Data'!I7,"")</f>
        <v/>
      </c>
      <c r="J3" s="246" t="str">
        <f>IF('Measured Data'!$E9&gt;0,'Measured Data'!J7,"")</f>
        <v/>
      </c>
      <c r="K3" s="246" t="str">
        <f>IF('Measured Data'!$E9&gt;0,'Measured Data'!K7,"")</f>
        <v/>
      </c>
      <c r="L3" s="241" t="str">
        <f>IF('Measured Data'!$E9&gt;0,'Measured Data'!L7,"")</f>
        <v/>
      </c>
      <c r="M3" s="241" t="str">
        <f>IF('Measured Data'!$E9&gt;0,'Measured Data'!M7,"")</f>
        <v/>
      </c>
      <c r="N3" s="241" t="str">
        <f>IF('Measured Data'!$E9&gt;0,'Measured Data'!N7,"")</f>
        <v/>
      </c>
      <c r="O3" s="241" t="str">
        <f>IF('Measured Data'!$E9&gt;0,'Measured Data'!O7,"")</f>
        <v/>
      </c>
      <c r="P3" s="241" t="str">
        <f>IF('Measured Data'!$E9&gt;0,'Measured Data'!P7,"")</f>
        <v/>
      </c>
      <c r="Q3" s="241" t="str">
        <f>IF('Measured Data'!$E9&gt;0,'Measured Data'!Q7,"")</f>
        <v/>
      </c>
      <c r="R3" s="241" t="str">
        <f>IF('Measured Data'!$E9&gt;0,'Measured Data'!R7,"")</f>
        <v/>
      </c>
      <c r="S3" s="241" t="str">
        <f>IF('Measured Data'!$E9&gt;0,'Measured Data'!S7,"")</f>
        <v/>
      </c>
      <c r="T3" s="247" t="str">
        <f>IF('Measured Data'!$E9&gt;0,'Measured Data'!T7+'Measured Data'!$E9*'Measured Data'!BO7/'In Process Calc.'!$I4,"")</f>
        <v/>
      </c>
      <c r="U3" s="247" t="str">
        <f>IF('Measured Data'!$E9&gt;0,'Measured Data'!U7+'Measured Data'!$E9*'Measured Data'!BP7/'In Process Calc.'!$I4,"")</f>
        <v/>
      </c>
      <c r="V3" s="247" t="str">
        <f>IF('Measured Data'!$E9&gt;0,'Measured Data'!V7+'Measured Data'!$E9*'Measured Data'!BQ7/'In Process Calc.'!$I4,"")</f>
        <v/>
      </c>
      <c r="W3" s="247" t="str">
        <f>IF('Measured Data'!$E9&gt;0,'Measured Data'!W7+'Measured Data'!$E9*'Measured Data'!BR7/'In Process Calc.'!$I4,"")</f>
        <v/>
      </c>
      <c r="X3" s="247" t="str">
        <f>IF('Measured Data'!$E9&gt;0,'Measured Data'!X7+'Measured Data'!$E9*'Measured Data'!BS7/'In Process Calc.'!$I4,"")</f>
        <v/>
      </c>
      <c r="Y3" s="247" t="str">
        <f>IF('Measured Data'!$E9&gt;0,'Measured Data'!Y7+'Measured Data'!$E9*'Measured Data'!BT7/'In Process Calc.'!$I4,"")</f>
        <v/>
      </c>
      <c r="Z3" s="247" t="str">
        <f>IF('Measured Data'!$E9&gt;0,'Measured Data'!Z7+'Measured Data'!$E9*'Measured Data'!BU7/'In Process Calc.'!$I4,"")</f>
        <v/>
      </c>
      <c r="AA3" s="247" t="str">
        <f>IF('Measured Data'!$E9&gt;0,'Measured Data'!AA7+'Measured Data'!$E9*'Measured Data'!BV7/'In Process Calc.'!$I4,"")</f>
        <v/>
      </c>
      <c r="AB3" s="247" t="str">
        <f>IF('Measured Data'!$E9&gt;0,'Measured Data'!AB7+'Measured Data'!$E9*'Measured Data'!BW7/'In Process Calc.'!$I4,"")</f>
        <v/>
      </c>
      <c r="AC3" s="247" t="str">
        <f>IF('Measured Data'!$E9&gt;0,'Measured Data'!AC7+'Measured Data'!$E9*'Measured Data'!BX7/'In Process Calc.'!$I4,"")</f>
        <v/>
      </c>
      <c r="AD3" s="247" t="str">
        <f>IF('Measured Data'!$E9&gt;0,'Measured Data'!AD7+'Measured Data'!$E9*'Measured Data'!BY7/'In Process Calc.'!$I4,"")</f>
        <v/>
      </c>
      <c r="AE3" s="247" t="str">
        <f>IF('Measured Data'!$E9&gt;0,'Measured Data'!AE7+'Measured Data'!$E9*'Measured Data'!BZ7/'In Process Calc.'!$I4,"")</f>
        <v/>
      </c>
      <c r="AF3" s="247" t="str">
        <f>IF('Measured Data'!$E9&gt;0,'Measured Data'!AF7+'Measured Data'!$E9*'Measured Data'!CA7/'In Process Calc.'!$I4,"")</f>
        <v/>
      </c>
      <c r="AG3" s="247" t="str">
        <f>IF('Measured Data'!$E9&gt;0,'Measured Data'!AG7+'Measured Data'!$E9*'Measured Data'!CB7/'In Process Calc.'!$I4,"")</f>
        <v/>
      </c>
      <c r="AH3" s="247" t="str">
        <f>IF('Measured Data'!$E9&gt;0,'Measured Data'!AH7+'Measured Data'!$E9*'Measured Data'!CC7/'In Process Calc.'!$I4,"")</f>
        <v/>
      </c>
      <c r="AI3" s="247" t="str">
        <f>IF('Measured Data'!$E9&gt;0,'Measured Data'!AI7+'Measured Data'!$E9*'Measured Data'!CD7/'In Process Calc.'!$I4,"")</f>
        <v/>
      </c>
      <c r="AJ3" s="247" t="str">
        <f>IF('Measured Data'!$E9&gt;0,'Measured Data'!AJ7+'Measured Data'!$E9*'Measured Data'!CE7/'In Process Calc.'!$I4,"")</f>
        <v/>
      </c>
      <c r="AK3" s="247" t="str">
        <f>IF('Measured Data'!$E9&gt;0,'Measured Data'!AK7+'Measured Data'!$E9*'Measured Data'!CF7/'In Process Calc.'!$I4,"")</f>
        <v/>
      </c>
      <c r="AL3" s="247" t="str">
        <f>IF('Measured Data'!$E9&gt;0,'Measured Data'!AL7+'Measured Data'!$E9*'Measured Data'!CG7/'In Process Calc.'!$I4,"")</f>
        <v/>
      </c>
      <c r="AM3" s="247" t="str">
        <f>IF('Measured Data'!$E9&gt;0,'Measured Data'!AM7+'Measured Data'!$E9*'Measured Data'!CH7/'In Process Calc.'!$I4,"")</f>
        <v/>
      </c>
      <c r="AN3" s="247" t="str">
        <f>IF('Measured Data'!$E9&gt;0,'Measured Data'!AN7+'Measured Data'!$E9*'Measured Data'!CI7/'In Process Calc.'!$I4,"")</f>
        <v/>
      </c>
      <c r="AO3" s="247" t="str">
        <f>IF('Measured Data'!$E9&gt;0,'Measured Data'!AO7+'Measured Data'!$E9*'Measured Data'!CJ7/'In Process Calc.'!$I4,"")</f>
        <v/>
      </c>
      <c r="AP3" s="247" t="str">
        <f>IF('Measured Data'!$E9&gt;0,'Measured Data'!AP7+'Measured Data'!$E9*'Measured Data'!CK7/'In Process Calc.'!$I4,"")</f>
        <v/>
      </c>
      <c r="AQ3" s="247" t="str">
        <f>IF('Measured Data'!$E9&gt;0,'Measured Data'!BN7+'Measured Data'!$E9*'Measured Data'!CL7/'In Process Calc.'!$I4,"")</f>
        <v/>
      </c>
      <c r="AR3" s="247" t="str">
        <f>IF('Measured Data'!$E9&gt;0,'Measured Data'!BO7,"")</f>
        <v/>
      </c>
      <c r="AS3" s="247" t="str">
        <f>IF('Measured Data'!$E9&gt;0,'Measured Data'!BP7,"")</f>
        <v/>
      </c>
      <c r="AT3" s="247" t="str">
        <f>IF('Measured Data'!$E9&gt;0,'Measured Data'!BQ7,"")</f>
        <v/>
      </c>
      <c r="AU3" s="247" t="str">
        <f>IF('Measured Data'!$E9&gt;0,'Measured Data'!BR7,"")</f>
        <v/>
      </c>
      <c r="AV3" s="247" t="str">
        <f>IF('Measured Data'!$E9&gt;0,'Measured Data'!BS7,"")</f>
        <v/>
      </c>
      <c r="AW3" s="247" t="str">
        <f>IF('Measured Data'!$E9&gt;0,'Measured Data'!BT7,"")</f>
        <v/>
      </c>
      <c r="AX3" s="247" t="str">
        <f>IF('Measured Data'!$E9&gt;0,'Measured Data'!BU7,"")</f>
        <v/>
      </c>
      <c r="AY3" s="247" t="str">
        <f>IF('Measured Data'!$E9&gt;0,'Measured Data'!BV7,"")</f>
        <v/>
      </c>
      <c r="AZ3" s="247" t="str">
        <f>IF('Measured Data'!$E9&gt;0,'Measured Data'!BW7,"")</f>
        <v/>
      </c>
      <c r="BA3" s="247" t="str">
        <f>IF('Measured Data'!$E9&gt;0,'Measured Data'!BX7,"")</f>
        <v/>
      </c>
      <c r="BB3" s="247" t="str">
        <f>IF('Measured Data'!$E9&gt;0,'Measured Data'!BY7,"")</f>
        <v/>
      </c>
      <c r="BC3" s="247" t="str">
        <f>IF('Measured Data'!$E9&gt;0,'Measured Data'!BZ7,"")</f>
        <v/>
      </c>
      <c r="BD3" s="247" t="str">
        <f>IF('Measured Data'!$E9&gt;0,'Measured Data'!CA7,"")</f>
        <v/>
      </c>
      <c r="BE3" s="247" t="str">
        <f>IF('Measured Data'!$E9&gt;0,'Measured Data'!CB7,"")</f>
        <v/>
      </c>
      <c r="BF3" s="247" t="str">
        <f>IF('Measured Data'!$E9&gt;0,'Measured Data'!CC7,"")</f>
        <v/>
      </c>
      <c r="BG3" s="247" t="str">
        <f>IF('Measured Data'!$E9&gt;0,'Measured Data'!CD7,"")</f>
        <v/>
      </c>
      <c r="BH3" s="247" t="str">
        <f>IF('Measured Data'!$E9&gt;0,'Measured Data'!CE7,"")</f>
        <v/>
      </c>
      <c r="BI3" s="247" t="str">
        <f>IF('Measured Data'!$E9&gt;0,'Measured Data'!CF7,"")</f>
        <v/>
      </c>
      <c r="BJ3" s="247" t="str">
        <f>IF('Measured Data'!$E9&gt;0,'Measured Data'!CG7,"")</f>
        <v/>
      </c>
      <c r="BK3" s="247" t="str">
        <f>IF('Measured Data'!$E9&gt;0,'Measured Data'!CH7,"")</f>
        <v/>
      </c>
      <c r="BL3" s="247" t="str">
        <f>IF('Measured Data'!$E9&gt;0,'Measured Data'!CI7,"")</f>
        <v/>
      </c>
      <c r="BM3" s="247" t="str">
        <f>IF('Measured Data'!$E9&gt;0,'Measured Data'!CJ7,"")</f>
        <v/>
      </c>
      <c r="BN3" s="247" t="str">
        <f>IF('Measured Data'!$E9&gt;0,'In Process Calc.'!B3,"")</f>
        <v/>
      </c>
      <c r="BO3" s="247" t="str">
        <f>IF('Measured Data'!$E9&gt;0,'In Process Calc.'!C3,"")</f>
        <v/>
      </c>
    </row>
    <row r="4" spans="1:67" x14ac:dyDescent="0.15">
      <c r="A4" s="241" t="str">
        <f>IF('Measured Data'!$E10&gt;0,'Measured Data'!$B$1,"")</f>
        <v>NIIMBL-FB01-B3</v>
      </c>
      <c r="B4" s="241">
        <f>IF('Measured Data'!$E10&gt;0,'Measured Data'!A8+0.1,"")</f>
        <v>1.1000000000000001</v>
      </c>
      <c r="C4" s="245">
        <f>IF('Measured Data'!$E10&gt;0,'Measured Data'!B8,"")</f>
        <v>43701</v>
      </c>
      <c r="D4" s="250">
        <f>IF('Measured Data'!$E10&gt;0,'Measured Data'!C8,"")</f>
        <v>0.44375000000000003</v>
      </c>
      <c r="E4" s="241">
        <f>IF('Measured Data'!$E10&gt;0,'Measured Data'!D8,"")</f>
        <v>26</v>
      </c>
      <c r="F4" s="241">
        <f>IF('Measured Data'!$E10&gt;0,'Measured Data'!E9,"")</f>
        <v>0</v>
      </c>
      <c r="G4" s="241">
        <f>IF('Measured Data'!$E10&gt;0,'Measured Data'!G8,"")</f>
        <v>1</v>
      </c>
      <c r="H4" s="246">
        <f>IF('Measured Data'!$E10&gt;0,'Measured Data'!H8,"")</f>
        <v>0.67694525251388549</v>
      </c>
      <c r="I4" s="246">
        <f>IF('Measured Data'!$E10&gt;0,'Measured Data'!I8,"")</f>
        <v>2.0678394781625475E-2</v>
      </c>
      <c r="J4" s="246">
        <f>IF('Measured Data'!$E10&gt;0,'Measured Data'!J8,"")</f>
        <v>0.69762364729551096</v>
      </c>
      <c r="K4" s="246">
        <f>IF('Measured Data'!$E10&gt;0,'Measured Data'!K8,"")</f>
        <v>97.035881042480469</v>
      </c>
      <c r="L4" s="241">
        <f>IF('Measured Data'!$E10&gt;0,'Measured Data'!L8,"")</f>
        <v>6.9269999999999996</v>
      </c>
      <c r="M4" s="241">
        <f>IF('Measured Data'!$E10&gt;0,'Measured Data'!M8,"")</f>
        <v>69.7</v>
      </c>
      <c r="N4" s="241">
        <f>IF('Measured Data'!$E10&gt;0,'Measured Data'!N8,"")</f>
        <v>0</v>
      </c>
      <c r="O4" s="241">
        <f>IF('Measured Data'!$E10&gt;0,'Measured Data'!O8,"")</f>
        <v>0</v>
      </c>
      <c r="P4" s="241">
        <f>IF('Measured Data'!$E10&gt;0,'Measured Data'!P8,"")</f>
        <v>0</v>
      </c>
      <c r="Q4" s="241">
        <f>IF('Measured Data'!$E10&gt;0,'Measured Data'!Q8,"")</f>
        <v>0</v>
      </c>
      <c r="R4" s="241">
        <f>IF('Measured Data'!$E10&gt;0,'Measured Data'!R8,"")</f>
        <v>329</v>
      </c>
      <c r="S4" s="241">
        <f>IF('Measured Data'!$E10&gt;0,'Measured Data'!S8,"")</f>
        <v>10</v>
      </c>
      <c r="T4" s="247">
        <f>IF('Measured Data'!$E10&gt;0,'Measured Data'!T8+'Measured Data'!$E10*'Measured Data'!BO8/'In Process Calc.'!$I5,"")</f>
        <v>0</v>
      </c>
      <c r="U4" s="247">
        <f>IF('Measured Data'!$E10&gt;0,'Measured Data'!U8+'Measured Data'!$E10*'Measured Data'!BP8/'In Process Calc.'!$I5,"")</f>
        <v>0</v>
      </c>
      <c r="V4" s="247">
        <f>IF('Measured Data'!$E10&gt;0,'Measured Data'!V8+'Measured Data'!$E10*'Measured Data'!BQ8/'In Process Calc.'!$I5,"")</f>
        <v>0</v>
      </c>
      <c r="W4" s="247">
        <f>IF('Measured Data'!$E10&gt;0,'Measured Data'!W8+'Measured Data'!$E10*'Measured Data'!BR8/'In Process Calc.'!$I5,"")</f>
        <v>0</v>
      </c>
      <c r="X4" s="247">
        <f>IF('Measured Data'!$E10&gt;0,'Measured Data'!X8+'Measured Data'!$E10*'Measured Data'!BS8/'In Process Calc.'!$I5,"")</f>
        <v>0</v>
      </c>
      <c r="Y4" s="247">
        <f>IF('Measured Data'!$E10&gt;0,'Measured Data'!Y8+'Measured Data'!$E10*'Measured Data'!BT8/'In Process Calc.'!$I5,"")</f>
        <v>28.944444444444443</v>
      </c>
      <c r="Z4" s="247">
        <f>IF('Measured Data'!$E10&gt;0,'Measured Data'!Z8+'Measured Data'!$E10*'Measured Data'!BU8/'In Process Calc.'!$I5,"")</f>
        <v>0.16</v>
      </c>
      <c r="AA4" s="247">
        <f>IF('Measured Data'!$E10&gt;0,'Measured Data'!AA8+'Measured Data'!$E10*'Measured Data'!BV8/'In Process Calc.'!$I5,"")</f>
        <v>2.52</v>
      </c>
      <c r="AB4" s="247">
        <f>IF('Measured Data'!$E10&gt;0,'Measured Data'!AB8+'Measured Data'!$E10*'Measured Data'!BW8/'In Process Calc.'!$I5,"")</f>
        <v>0</v>
      </c>
      <c r="AC4" s="247">
        <f>IF('Measured Data'!$E10&gt;0,'Measured Data'!AC8+'Measured Data'!$E10*'Measured Data'!BX8/'In Process Calc.'!$I5,"")</f>
        <v>0</v>
      </c>
      <c r="AD4" s="247">
        <f>IF('Measured Data'!$E10&gt;0,'Measured Data'!AD8+'Measured Data'!$E10*'Measured Data'!BY8/'In Process Calc.'!$I5,"")</f>
        <v>0</v>
      </c>
      <c r="AE4" s="247">
        <f>IF('Measured Data'!$E10&gt;0,'Measured Data'!AE8+'Measured Data'!$E10*'Measured Data'!BZ8/'In Process Calc.'!$I5,"")</f>
        <v>3.2193605683836588</v>
      </c>
      <c r="AF4" s="247">
        <f>IF('Measured Data'!$E10&gt;0,'Measured Data'!AF8+'Measured Data'!$E10*'Measured Data'!CA8/'In Process Calc.'!$I5,"")</f>
        <v>0</v>
      </c>
      <c r="AG4" s="247">
        <f>IF('Measured Data'!$E10&gt;0,'Measured Data'!AG8+'Measured Data'!$E10*'Measured Data'!CB8/'In Process Calc.'!$I5,"")</f>
        <v>0</v>
      </c>
      <c r="AH4" s="247">
        <f>IF('Measured Data'!$E10&gt;0,'Measured Data'!AH8+'Measured Data'!$E10*'Measured Data'!CC8/'In Process Calc.'!$I5,"")</f>
        <v>0</v>
      </c>
      <c r="AI4" s="247">
        <f>IF('Measured Data'!$E10&gt;0,'Measured Data'!AI8+'Measured Data'!$E10*'Measured Data'!CD8/'In Process Calc.'!$I5,"")</f>
        <v>0.87</v>
      </c>
      <c r="AJ4" s="247">
        <f>IF('Measured Data'!$E10&gt;0,'Measured Data'!AJ8+'Measured Data'!$E10*'Measured Data'!CE8/'In Process Calc.'!$I5,"")</f>
        <v>0</v>
      </c>
      <c r="AK4" s="247">
        <f>IF('Measured Data'!$E10&gt;0,'Measured Data'!AK8+'Measured Data'!$E10*'Measured Data'!CF8/'In Process Calc.'!$I5,"")</f>
        <v>0</v>
      </c>
      <c r="AL4" s="247">
        <f>IF('Measured Data'!$E10&gt;0,'Measured Data'!AL8+'Measured Data'!$E10*'Measured Data'!CG8/'In Process Calc.'!$I5,"")</f>
        <v>0</v>
      </c>
      <c r="AM4" s="247">
        <f>IF('Measured Data'!$E10&gt;0,'Measured Data'!AM8+'Measured Data'!$E10*'Measured Data'!CH8/'In Process Calc.'!$I5,"")</f>
        <v>0</v>
      </c>
      <c r="AN4" s="247">
        <f>IF('Measured Data'!$E10&gt;0,'Measured Data'!AN8+'Measured Data'!$E10*'Measured Data'!CI8/'In Process Calc.'!$I5,"")</f>
        <v>0</v>
      </c>
      <c r="AO4" s="247">
        <f>IF('Measured Data'!$E10&gt;0,'Measured Data'!AO8+'Measured Data'!$E10*'Measured Data'!CJ8/'In Process Calc.'!$I5,"")</f>
        <v>0</v>
      </c>
      <c r="AP4" s="247">
        <f>IF('Measured Data'!$E10&gt;0,'Measured Data'!AP8+'Measured Data'!$E10*'Measured Data'!CK8/'In Process Calc.'!$I5,"")</f>
        <v>0</v>
      </c>
      <c r="AQ4" s="247">
        <f>IF('Measured Data'!$E10&gt;0,'Measured Data'!BN8+'Measured Data'!$E10*'Measured Data'!CL8/'In Process Calc.'!$I5,"")</f>
        <v>0</v>
      </c>
      <c r="AR4" s="247">
        <f>IF('Measured Data'!$E10&gt;0,'Measured Data'!BO8,"")</f>
        <v>0</v>
      </c>
      <c r="AS4" s="247">
        <f>IF('Measured Data'!$E10&gt;0,'Measured Data'!BP8,"")</f>
        <v>0</v>
      </c>
      <c r="AT4" s="247">
        <f>IF('Measured Data'!$E10&gt;0,'Measured Data'!BQ8,"")</f>
        <v>0</v>
      </c>
      <c r="AU4" s="247">
        <f>IF('Measured Data'!$E10&gt;0,'Measured Data'!BR8,"")</f>
        <v>0</v>
      </c>
      <c r="AV4" s="247">
        <f>IF('Measured Data'!$E10&gt;0,'Measured Data'!BS8,"")</f>
        <v>0</v>
      </c>
      <c r="AW4" s="247">
        <f>IF('Measured Data'!$E10&gt;0,'Measured Data'!BT8,"")</f>
        <v>0</v>
      </c>
      <c r="AX4" s="247">
        <f>IF('Measured Data'!$E10&gt;0,'Measured Data'!BU8,"")</f>
        <v>0</v>
      </c>
      <c r="AY4" s="247">
        <f>IF('Measured Data'!$E10&gt;0,'Measured Data'!BV8,"")</f>
        <v>0</v>
      </c>
      <c r="AZ4" s="247">
        <f>IF('Measured Data'!$E10&gt;0,'Measured Data'!BW8,"")</f>
        <v>0</v>
      </c>
      <c r="BA4" s="247">
        <f>IF('Measured Data'!$E10&gt;0,'Measured Data'!BX8,"")</f>
        <v>0</v>
      </c>
      <c r="BB4" s="247">
        <f>IF('Measured Data'!$E10&gt;0,'Measured Data'!BY8,"")</f>
        <v>0</v>
      </c>
      <c r="BC4" s="247">
        <f>IF('Measured Data'!$E10&gt;0,'Measured Data'!BZ8,"")</f>
        <v>0</v>
      </c>
      <c r="BD4" s="247">
        <f>IF('Measured Data'!$E10&gt;0,'Measured Data'!CA8,"")</f>
        <v>0</v>
      </c>
      <c r="BE4" s="247">
        <f>IF('Measured Data'!$E10&gt;0,'Measured Data'!CB8,"")</f>
        <v>0</v>
      </c>
      <c r="BF4" s="247">
        <f>IF('Measured Data'!$E10&gt;0,'Measured Data'!CC8,"")</f>
        <v>0</v>
      </c>
      <c r="BG4" s="247">
        <f>IF('Measured Data'!$E10&gt;0,'Measured Data'!CD8,"")</f>
        <v>0</v>
      </c>
      <c r="BH4" s="247">
        <f>IF('Measured Data'!$E10&gt;0,'Measured Data'!CE8,"")</f>
        <v>0</v>
      </c>
      <c r="BI4" s="247">
        <f>IF('Measured Data'!$E10&gt;0,'Measured Data'!CF8,"")</f>
        <v>0</v>
      </c>
      <c r="BJ4" s="247">
        <f>IF('Measured Data'!$E10&gt;0,'Measured Data'!CG8,"")</f>
        <v>0</v>
      </c>
      <c r="BK4" s="247">
        <f>IF('Measured Data'!$E10&gt;0,'Measured Data'!CH8,"")</f>
        <v>0</v>
      </c>
      <c r="BL4" s="247">
        <f>IF('Measured Data'!$E10&gt;0,'Measured Data'!CI8,"")</f>
        <v>0</v>
      </c>
      <c r="BM4" s="247">
        <f>IF('Measured Data'!$E10&gt;0,'Measured Data'!CJ8,"")</f>
        <v>0</v>
      </c>
      <c r="BN4" s="247">
        <f>IF('Measured Data'!$E10&gt;0,'In Process Calc.'!B4,"")</f>
        <v>0.88124999999854481</v>
      </c>
      <c r="BO4" s="247">
        <f>IF('Measured Data'!$E10&gt;0,'In Process Calc.'!C4,"")</f>
        <v>21.149999999965075</v>
      </c>
    </row>
    <row r="5" spans="1:67" x14ac:dyDescent="0.15">
      <c r="A5" s="241" t="e">
        <f>IF('Measured Data'!#REF!&gt;0,'Measured Data'!$B$1,"")</f>
        <v>#REF!</v>
      </c>
      <c r="B5" s="241" t="e">
        <f>IF('Measured Data'!#REF!&gt;0,'Measured Data'!A9+0.1,"")</f>
        <v>#REF!</v>
      </c>
      <c r="C5" s="245" t="e">
        <f>IF('Measured Data'!#REF!&gt;0,'Measured Data'!B9,"")</f>
        <v>#REF!</v>
      </c>
      <c r="D5" s="250" t="e">
        <f>IF('Measured Data'!#REF!&gt;0,'Measured Data'!C9,"")</f>
        <v>#REF!</v>
      </c>
      <c r="E5" s="241" t="e">
        <f>IF('Measured Data'!#REF!&gt;0,'Measured Data'!D9,"")</f>
        <v>#REF!</v>
      </c>
      <c r="F5" s="241" t="e">
        <f>IF('Measured Data'!#REF!&gt;0,'Measured Data'!E10,"")</f>
        <v>#REF!</v>
      </c>
      <c r="G5" s="241" t="e">
        <f>IF('Measured Data'!#REF!&gt;0,'Measured Data'!G9,"")</f>
        <v>#REF!</v>
      </c>
      <c r="H5" s="246" t="e">
        <f>IF('Measured Data'!#REF!&gt;0,'Measured Data'!H9,"")</f>
        <v>#REF!</v>
      </c>
      <c r="I5" s="246" t="e">
        <f>IF('Measured Data'!#REF!&gt;0,'Measured Data'!I9,"")</f>
        <v>#REF!</v>
      </c>
      <c r="J5" s="246" t="e">
        <f>IF('Measured Data'!#REF!&gt;0,'Measured Data'!J9,"")</f>
        <v>#REF!</v>
      </c>
      <c r="K5" s="246" t="e">
        <f>IF('Measured Data'!#REF!&gt;0,'Measured Data'!K9,"")</f>
        <v>#REF!</v>
      </c>
      <c r="L5" s="241" t="e">
        <f>IF('Measured Data'!#REF!&gt;0,'Measured Data'!L9,"")</f>
        <v>#REF!</v>
      </c>
      <c r="M5" s="241" t="e">
        <f>IF('Measured Data'!#REF!&gt;0,'Measured Data'!M9,"")</f>
        <v>#REF!</v>
      </c>
      <c r="N5" s="241" t="e">
        <f>IF('Measured Data'!#REF!&gt;0,'Measured Data'!N9,"")</f>
        <v>#REF!</v>
      </c>
      <c r="O5" s="241" t="e">
        <f>IF('Measured Data'!#REF!&gt;0,'Measured Data'!O9,"")</f>
        <v>#REF!</v>
      </c>
      <c r="P5" s="241" t="e">
        <f>IF('Measured Data'!#REF!&gt;0,'Measured Data'!P9,"")</f>
        <v>#REF!</v>
      </c>
      <c r="Q5" s="241" t="e">
        <f>IF('Measured Data'!#REF!&gt;0,'Measured Data'!Q9,"")</f>
        <v>#REF!</v>
      </c>
      <c r="R5" s="241" t="e">
        <f>IF('Measured Data'!#REF!&gt;0,'Measured Data'!R9,"")</f>
        <v>#REF!</v>
      </c>
      <c r="S5" s="241" t="e">
        <f>IF('Measured Data'!#REF!&gt;0,'Measured Data'!S9,"")</f>
        <v>#REF!</v>
      </c>
      <c r="T5" s="246" t="e">
        <f>IF('Measured Data'!#REF!&gt;0,'Measured Data'!T9+'Measured Data'!#REF!*'Measured Data'!BO9/'In Process Calc.'!$I6,"")</f>
        <v>#REF!</v>
      </c>
      <c r="U5" s="246" t="e">
        <f>IF('Measured Data'!#REF!&gt;0,'Measured Data'!U9+'Measured Data'!#REF!*'Measured Data'!BP9/'In Process Calc.'!$I6,"")</f>
        <v>#REF!</v>
      </c>
      <c r="V5" s="246" t="e">
        <f>IF('Measured Data'!#REF!&gt;0,'Measured Data'!V9+'Measured Data'!#REF!*'Measured Data'!BQ9/'In Process Calc.'!$I6,"")</f>
        <v>#REF!</v>
      </c>
      <c r="W5" s="246" t="e">
        <f>IF('Measured Data'!#REF!&gt;0,'Measured Data'!W9+'Measured Data'!#REF!*'Measured Data'!BR9/'In Process Calc.'!$I6,"")</f>
        <v>#REF!</v>
      </c>
      <c r="X5" s="246" t="e">
        <f>IF('Measured Data'!#REF!&gt;0,'Measured Data'!X9+'Measured Data'!#REF!*'Measured Data'!BS9/'In Process Calc.'!$I6,"")</f>
        <v>#REF!</v>
      </c>
      <c r="Y5" s="246" t="e">
        <f>IF('Measured Data'!#REF!&gt;0,'Measured Data'!Y9+'Measured Data'!#REF!*'Measured Data'!BT9/'In Process Calc.'!$I6,"")</f>
        <v>#REF!</v>
      </c>
      <c r="Z5" s="246" t="e">
        <f>IF('Measured Data'!#REF!&gt;0,'Measured Data'!Z9+'Measured Data'!#REF!*'Measured Data'!BU9/'In Process Calc.'!$I6,"")</f>
        <v>#REF!</v>
      </c>
      <c r="AA5" s="246" t="e">
        <f>IF('Measured Data'!#REF!&gt;0,'Measured Data'!AA9+'Measured Data'!#REF!*'Measured Data'!BV9/'In Process Calc.'!$I6,"")</f>
        <v>#REF!</v>
      </c>
      <c r="AB5" s="246" t="e">
        <f>IF('Measured Data'!#REF!&gt;0,'Measured Data'!AB9+'Measured Data'!#REF!*'Measured Data'!BW9/'In Process Calc.'!$I6,"")</f>
        <v>#REF!</v>
      </c>
      <c r="AC5" s="246" t="e">
        <f>IF('Measured Data'!#REF!&gt;0,'Measured Data'!AC9+'Measured Data'!#REF!*'Measured Data'!BX9/'In Process Calc.'!$I6,"")</f>
        <v>#REF!</v>
      </c>
      <c r="AD5" s="246" t="e">
        <f>IF('Measured Data'!#REF!&gt;0,'Measured Data'!AD9+'Measured Data'!#REF!*'Measured Data'!BY9/'In Process Calc.'!$I6,"")</f>
        <v>#REF!</v>
      </c>
      <c r="AE5" s="246" t="e">
        <f>IF('Measured Data'!#REF!&gt;0,'Measured Data'!AE9+'Measured Data'!#REF!*'Measured Data'!BZ9/'In Process Calc.'!$I6,"")</f>
        <v>#REF!</v>
      </c>
      <c r="AF5" s="246" t="e">
        <f>IF('Measured Data'!#REF!&gt;0,'Measured Data'!AF9+'Measured Data'!#REF!*'Measured Data'!CA9/'In Process Calc.'!$I6,"")</f>
        <v>#REF!</v>
      </c>
      <c r="AG5" s="246" t="e">
        <f>IF('Measured Data'!#REF!&gt;0,'Measured Data'!AG9+'Measured Data'!#REF!*'Measured Data'!CB9/'In Process Calc.'!$I6,"")</f>
        <v>#REF!</v>
      </c>
      <c r="AH5" s="246" t="e">
        <f>IF('Measured Data'!#REF!&gt;0,'Measured Data'!AH9+'Measured Data'!#REF!*'Measured Data'!CC9/'In Process Calc.'!$I6,"")</f>
        <v>#REF!</v>
      </c>
      <c r="AI5" s="246" t="e">
        <f>IF('Measured Data'!#REF!&gt;0,'Measured Data'!AI9+'Measured Data'!#REF!*'Measured Data'!CD9/'In Process Calc.'!$I6,"")</f>
        <v>#REF!</v>
      </c>
      <c r="AJ5" s="246" t="e">
        <f>IF('Measured Data'!#REF!&gt;0,'Measured Data'!AJ9+'Measured Data'!#REF!*'Measured Data'!CE9/'In Process Calc.'!$I6,"")</f>
        <v>#REF!</v>
      </c>
      <c r="AK5" s="246" t="e">
        <f>IF('Measured Data'!#REF!&gt;0,'Measured Data'!AK9+'Measured Data'!#REF!*'Measured Data'!CF9/'In Process Calc.'!$I6,"")</f>
        <v>#REF!</v>
      </c>
      <c r="AL5" s="246" t="e">
        <f>IF('Measured Data'!#REF!&gt;0,'Measured Data'!AL9+'Measured Data'!#REF!*'Measured Data'!CG9/'In Process Calc.'!$I6,"")</f>
        <v>#REF!</v>
      </c>
      <c r="AM5" s="246" t="e">
        <f>IF('Measured Data'!#REF!&gt;0,'Measured Data'!AM9+'Measured Data'!#REF!*'Measured Data'!CH9/'In Process Calc.'!$I6,"")</f>
        <v>#REF!</v>
      </c>
      <c r="AN5" s="246" t="e">
        <f>IF('Measured Data'!#REF!&gt;0,'Measured Data'!AN9+'Measured Data'!#REF!*'Measured Data'!CI9/'In Process Calc.'!$I6,"")</f>
        <v>#REF!</v>
      </c>
      <c r="AO5" s="246" t="e">
        <f>IF('Measured Data'!#REF!&gt;0,'Measured Data'!AO9+'Measured Data'!#REF!*'Measured Data'!CJ9/'In Process Calc.'!$I6,"")</f>
        <v>#REF!</v>
      </c>
      <c r="AP5" s="246" t="e">
        <f>IF('Measured Data'!#REF!&gt;0,'Measured Data'!AP9+'Measured Data'!#REF!*'Measured Data'!CK9/'In Process Calc.'!$I6,"")</f>
        <v>#REF!</v>
      </c>
      <c r="AQ5" s="246" t="e">
        <f>IF('Measured Data'!#REF!&gt;0,'Measured Data'!BN9+'Measured Data'!#REF!*'Measured Data'!CL9/'In Process Calc.'!$I6,"")</f>
        <v>#REF!</v>
      </c>
      <c r="AR5" s="246" t="e">
        <f>IF('Measured Data'!#REF!&gt;0,'Measured Data'!BO9,"")</f>
        <v>#REF!</v>
      </c>
      <c r="AS5" s="246" t="e">
        <f>IF('Measured Data'!#REF!&gt;0,'Measured Data'!BP9,"")</f>
        <v>#REF!</v>
      </c>
      <c r="AT5" s="246" t="e">
        <f>IF('Measured Data'!#REF!&gt;0,'Measured Data'!BQ9,"")</f>
        <v>#REF!</v>
      </c>
      <c r="AU5" s="246" t="e">
        <f>IF('Measured Data'!#REF!&gt;0,'Measured Data'!BR9,"")</f>
        <v>#REF!</v>
      </c>
      <c r="AV5" s="246" t="e">
        <f>IF('Measured Data'!#REF!&gt;0,'Measured Data'!BS9,"")</f>
        <v>#REF!</v>
      </c>
      <c r="AW5" s="246" t="e">
        <f>IF('Measured Data'!#REF!&gt;0,'Measured Data'!BT9,"")</f>
        <v>#REF!</v>
      </c>
      <c r="AX5" s="246" t="e">
        <f>IF('Measured Data'!#REF!&gt;0,'Measured Data'!BU9,"")</f>
        <v>#REF!</v>
      </c>
      <c r="AY5" s="246" t="e">
        <f>IF('Measured Data'!#REF!&gt;0,'Measured Data'!BV9,"")</f>
        <v>#REF!</v>
      </c>
      <c r="AZ5" s="246" t="e">
        <f>IF('Measured Data'!#REF!&gt;0,'Measured Data'!BW9,"")</f>
        <v>#REF!</v>
      </c>
      <c r="BA5" s="246" t="e">
        <f>IF('Measured Data'!#REF!&gt;0,'Measured Data'!BX9,"")</f>
        <v>#REF!</v>
      </c>
      <c r="BB5" s="246" t="e">
        <f>IF('Measured Data'!#REF!&gt;0,'Measured Data'!BY9,"")</f>
        <v>#REF!</v>
      </c>
      <c r="BC5" s="246" t="e">
        <f>IF('Measured Data'!#REF!&gt;0,'Measured Data'!BZ9,"")</f>
        <v>#REF!</v>
      </c>
      <c r="BD5" s="246" t="e">
        <f>IF('Measured Data'!#REF!&gt;0,'Measured Data'!CA9,"")</f>
        <v>#REF!</v>
      </c>
      <c r="BE5" s="246" t="e">
        <f>IF('Measured Data'!#REF!&gt;0,'Measured Data'!CB9,"")</f>
        <v>#REF!</v>
      </c>
      <c r="BF5" s="246" t="e">
        <f>IF('Measured Data'!#REF!&gt;0,'Measured Data'!CC9,"")</f>
        <v>#REF!</v>
      </c>
      <c r="BG5" s="246" t="e">
        <f>IF('Measured Data'!#REF!&gt;0,'Measured Data'!CD9,"")</f>
        <v>#REF!</v>
      </c>
      <c r="BH5" s="246" t="e">
        <f>IF('Measured Data'!#REF!&gt;0,'Measured Data'!CE9,"")</f>
        <v>#REF!</v>
      </c>
      <c r="BI5" s="246" t="e">
        <f>IF('Measured Data'!#REF!&gt;0,'Measured Data'!CF9,"")</f>
        <v>#REF!</v>
      </c>
      <c r="BJ5" s="246" t="e">
        <f>IF('Measured Data'!#REF!&gt;0,'Measured Data'!CG9,"")</f>
        <v>#REF!</v>
      </c>
      <c r="BK5" s="246" t="e">
        <f>IF('Measured Data'!#REF!&gt;0,'Measured Data'!CH9,"")</f>
        <v>#REF!</v>
      </c>
      <c r="BL5" s="246" t="e">
        <f>IF('Measured Data'!#REF!&gt;0,'Measured Data'!CI9,"")</f>
        <v>#REF!</v>
      </c>
      <c r="BM5" s="246" t="e">
        <f>IF('Measured Data'!#REF!&gt;0,'Measured Data'!CJ9,"")</f>
        <v>#REF!</v>
      </c>
      <c r="BN5" s="246" t="e">
        <f>IF('Measured Data'!#REF!&gt;0,'In Process Calc.'!B5,"")</f>
        <v>#REF!</v>
      </c>
      <c r="BO5" s="246" t="e">
        <f>IF('Measured Data'!#REF!&gt;0,'In Process Calc.'!C5,"")</f>
        <v>#REF!</v>
      </c>
    </row>
    <row r="6" spans="1:67" x14ac:dyDescent="0.15">
      <c r="A6" s="241" t="str">
        <f>IF('Measured Data'!$E11&gt;0,'Measured Data'!$B$1,"")</f>
        <v/>
      </c>
      <c r="B6" s="241" t="str">
        <f>IF('Measured Data'!$E11&gt;0,'Measured Data'!A10+0.1,"")</f>
        <v/>
      </c>
      <c r="C6" s="245" t="str">
        <f>IF('Measured Data'!$E11&gt;0,'Measured Data'!B10,"")</f>
        <v/>
      </c>
      <c r="D6" s="250" t="str">
        <f>IF('Measured Data'!$E11&gt;0,'Measured Data'!C10,"")</f>
        <v/>
      </c>
      <c r="E6" s="241" t="str">
        <f>IF('Measured Data'!$E11&gt;0,'Measured Data'!D10,"")</f>
        <v/>
      </c>
      <c r="F6" s="241" t="str">
        <f>IF('Measured Data'!$E11&gt;0,'Measured Data'!#REF!,"")</f>
        <v/>
      </c>
      <c r="G6" s="241" t="str">
        <f>IF('Measured Data'!$E11&gt;0,'Measured Data'!G10,"")</f>
        <v/>
      </c>
      <c r="H6" s="246" t="str">
        <f>IF('Measured Data'!$E11&gt;0,'Measured Data'!H10,"")</f>
        <v/>
      </c>
      <c r="I6" s="246" t="str">
        <f>IF('Measured Data'!$E11&gt;0,'Measured Data'!I10,"")</f>
        <v/>
      </c>
      <c r="J6" s="246" t="str">
        <f>IF('Measured Data'!$E11&gt;0,'Measured Data'!J10,"")</f>
        <v/>
      </c>
      <c r="K6" s="246" t="str">
        <f>IF('Measured Data'!$E11&gt;0,'Measured Data'!K10,"")</f>
        <v/>
      </c>
      <c r="L6" s="241" t="str">
        <f>IF('Measured Data'!$E11&gt;0,'Measured Data'!L10,"")</f>
        <v/>
      </c>
      <c r="M6" s="241" t="str">
        <f>IF('Measured Data'!$E11&gt;0,'Measured Data'!M10,"")</f>
        <v/>
      </c>
      <c r="N6" s="241" t="str">
        <f>IF('Measured Data'!$E11&gt;0,'Measured Data'!N10,"")</f>
        <v/>
      </c>
      <c r="O6" s="241" t="str">
        <f>IF('Measured Data'!$E11&gt;0,'Measured Data'!O10,"")</f>
        <v/>
      </c>
      <c r="P6" s="241" t="str">
        <f>IF('Measured Data'!$E11&gt;0,'Measured Data'!P10,"")</f>
        <v/>
      </c>
      <c r="Q6" s="241" t="str">
        <f>IF('Measured Data'!$E11&gt;0,'Measured Data'!Q10,"")</f>
        <v/>
      </c>
      <c r="R6" s="241" t="str">
        <f>IF('Measured Data'!$E11&gt;0,'Measured Data'!R10,"")</f>
        <v/>
      </c>
      <c r="S6" s="241" t="str">
        <f>IF('Measured Data'!$E11&gt;0,'Measured Data'!S10,"")</f>
        <v/>
      </c>
      <c r="T6" s="246" t="str">
        <f>IF('Measured Data'!$E11&gt;0,'Measured Data'!T10+'Measured Data'!$E11*'Measured Data'!BO10/'In Process Calc.'!$I7,"")</f>
        <v/>
      </c>
      <c r="U6" s="246" t="str">
        <f>IF('Measured Data'!$E11&gt;0,'Measured Data'!U10+'Measured Data'!$E11*'Measured Data'!BP10/'In Process Calc.'!$I7,"")</f>
        <v/>
      </c>
      <c r="V6" s="246" t="str">
        <f>IF('Measured Data'!$E11&gt;0,'Measured Data'!V10+'Measured Data'!$E11*'Measured Data'!BQ10/'In Process Calc.'!$I7,"")</f>
        <v/>
      </c>
      <c r="W6" s="246" t="str">
        <f>IF('Measured Data'!$E11&gt;0,'Measured Data'!W10+'Measured Data'!$E11*'Measured Data'!BR10/'In Process Calc.'!$I7,"")</f>
        <v/>
      </c>
      <c r="X6" s="246" t="str">
        <f>IF('Measured Data'!$E11&gt;0,'Measured Data'!X10+'Measured Data'!$E11*'Measured Data'!BS10/'In Process Calc.'!$I7,"")</f>
        <v/>
      </c>
      <c r="Y6" s="246" t="str">
        <f>IF('Measured Data'!$E11&gt;0,'Measured Data'!Y10+'Measured Data'!$E11*'Measured Data'!BT10/'In Process Calc.'!$I7,"")</f>
        <v/>
      </c>
      <c r="Z6" s="246" t="str">
        <f>IF('Measured Data'!$E11&gt;0,'Measured Data'!Z10+'Measured Data'!$E11*'Measured Data'!BU10/'In Process Calc.'!$I7,"")</f>
        <v/>
      </c>
      <c r="AA6" s="246" t="str">
        <f>IF('Measured Data'!$E11&gt;0,'Measured Data'!AA10+'Measured Data'!$E11*'Measured Data'!BV10/'In Process Calc.'!$I7,"")</f>
        <v/>
      </c>
      <c r="AB6" s="246" t="str">
        <f>IF('Measured Data'!$E11&gt;0,'Measured Data'!AB10+'Measured Data'!$E11*'Measured Data'!BW10/'In Process Calc.'!$I7,"")</f>
        <v/>
      </c>
      <c r="AC6" s="246" t="str">
        <f>IF('Measured Data'!$E11&gt;0,'Measured Data'!AC10+'Measured Data'!$E11*'Measured Data'!BX10/'In Process Calc.'!$I7,"")</f>
        <v/>
      </c>
      <c r="AD6" s="246" t="str">
        <f>IF('Measured Data'!$E11&gt;0,'Measured Data'!AD10+'Measured Data'!$E11*'Measured Data'!BY10/'In Process Calc.'!$I7,"")</f>
        <v/>
      </c>
      <c r="AE6" s="246" t="str">
        <f>IF('Measured Data'!$E11&gt;0,'Measured Data'!AE10+'Measured Data'!$E11*'Measured Data'!BZ10/'In Process Calc.'!$I7,"")</f>
        <v/>
      </c>
      <c r="AF6" s="246" t="str">
        <f>IF('Measured Data'!$E11&gt;0,'Measured Data'!AF10+'Measured Data'!$E11*'Measured Data'!CA10/'In Process Calc.'!$I7,"")</f>
        <v/>
      </c>
      <c r="AG6" s="246" t="str">
        <f>IF('Measured Data'!$E11&gt;0,'Measured Data'!AG10+'Measured Data'!$E11*'Measured Data'!CB10/'In Process Calc.'!$I7,"")</f>
        <v/>
      </c>
      <c r="AH6" s="246" t="str">
        <f>IF('Measured Data'!$E11&gt;0,'Measured Data'!AH10+'Measured Data'!$E11*'Measured Data'!CC10/'In Process Calc.'!$I7,"")</f>
        <v/>
      </c>
      <c r="AI6" s="246" t="str">
        <f>IF('Measured Data'!$E11&gt;0,'Measured Data'!AI10+'Measured Data'!$E11*'Measured Data'!CD10/'In Process Calc.'!$I7,"")</f>
        <v/>
      </c>
      <c r="AJ6" s="246" t="str">
        <f>IF('Measured Data'!$E11&gt;0,'Measured Data'!AJ10+'Measured Data'!$E11*'Measured Data'!CE10/'In Process Calc.'!$I7,"")</f>
        <v/>
      </c>
      <c r="AK6" s="246" t="str">
        <f>IF('Measured Data'!$E11&gt;0,'Measured Data'!AK10+'Measured Data'!$E11*'Measured Data'!CF10/'In Process Calc.'!$I7,"")</f>
        <v/>
      </c>
      <c r="AL6" s="246" t="str">
        <f>IF('Measured Data'!$E11&gt;0,'Measured Data'!AL10+'Measured Data'!$E11*'Measured Data'!CG10/'In Process Calc.'!$I7,"")</f>
        <v/>
      </c>
      <c r="AM6" s="246" t="str">
        <f>IF('Measured Data'!$E11&gt;0,'Measured Data'!AM10+'Measured Data'!$E11*'Measured Data'!CH10/'In Process Calc.'!$I7,"")</f>
        <v/>
      </c>
      <c r="AN6" s="246" t="str">
        <f>IF('Measured Data'!$E11&gt;0,'Measured Data'!AN10+'Measured Data'!$E11*'Measured Data'!CI10/'In Process Calc.'!$I7,"")</f>
        <v/>
      </c>
      <c r="AO6" s="246" t="str">
        <f>IF('Measured Data'!$E11&gt;0,'Measured Data'!AO10+'Measured Data'!$E11*'Measured Data'!CJ10/'In Process Calc.'!$I7,"")</f>
        <v/>
      </c>
      <c r="AP6" s="246" t="str">
        <f>IF('Measured Data'!$E11&gt;0,'Measured Data'!AP10+'Measured Data'!$E11*'Measured Data'!CK10/'In Process Calc.'!$I7,"")</f>
        <v/>
      </c>
      <c r="AQ6" s="246" t="str">
        <f>IF('Measured Data'!$E11&gt;0,'Measured Data'!BN10+'Measured Data'!$E11*'Measured Data'!CL10/'In Process Calc.'!$I7,"")</f>
        <v/>
      </c>
      <c r="AR6" s="246" t="str">
        <f>IF('Measured Data'!$E11&gt;0,'Measured Data'!BO10,"")</f>
        <v/>
      </c>
      <c r="AS6" s="246" t="str">
        <f>IF('Measured Data'!$E11&gt;0,'Measured Data'!BP10,"")</f>
        <v/>
      </c>
      <c r="AT6" s="246" t="str">
        <f>IF('Measured Data'!$E11&gt;0,'Measured Data'!BQ10,"")</f>
        <v/>
      </c>
      <c r="AU6" s="246" t="str">
        <f>IF('Measured Data'!$E11&gt;0,'Measured Data'!BR10,"")</f>
        <v/>
      </c>
      <c r="AV6" s="246" t="str">
        <f>IF('Measured Data'!$E11&gt;0,'Measured Data'!BS10,"")</f>
        <v/>
      </c>
      <c r="AW6" s="246" t="str">
        <f>IF('Measured Data'!$E11&gt;0,'Measured Data'!BT10,"")</f>
        <v/>
      </c>
      <c r="AX6" s="246" t="str">
        <f>IF('Measured Data'!$E11&gt;0,'Measured Data'!BU10,"")</f>
        <v/>
      </c>
      <c r="AY6" s="246" t="str">
        <f>IF('Measured Data'!$E11&gt;0,'Measured Data'!BV10,"")</f>
        <v/>
      </c>
      <c r="AZ6" s="246" t="str">
        <f>IF('Measured Data'!$E11&gt;0,'Measured Data'!BW10,"")</f>
        <v/>
      </c>
      <c r="BA6" s="246" t="str">
        <f>IF('Measured Data'!$E11&gt;0,'Measured Data'!BX10,"")</f>
        <v/>
      </c>
      <c r="BB6" s="246" t="str">
        <f>IF('Measured Data'!$E11&gt;0,'Measured Data'!BY10,"")</f>
        <v/>
      </c>
      <c r="BC6" s="246" t="str">
        <f>IF('Measured Data'!$E11&gt;0,'Measured Data'!BZ10,"")</f>
        <v/>
      </c>
      <c r="BD6" s="246" t="str">
        <f>IF('Measured Data'!$E11&gt;0,'Measured Data'!CA10,"")</f>
        <v/>
      </c>
      <c r="BE6" s="246" t="str">
        <f>IF('Measured Data'!$E11&gt;0,'Measured Data'!CB10,"")</f>
        <v/>
      </c>
      <c r="BF6" s="246" t="str">
        <f>IF('Measured Data'!$E11&gt;0,'Measured Data'!CC10,"")</f>
        <v/>
      </c>
      <c r="BG6" s="246" t="str">
        <f>IF('Measured Data'!$E11&gt;0,'Measured Data'!CD10,"")</f>
        <v/>
      </c>
      <c r="BH6" s="246" t="str">
        <f>IF('Measured Data'!$E11&gt;0,'Measured Data'!CE10,"")</f>
        <v/>
      </c>
      <c r="BI6" s="246" t="str">
        <f>IF('Measured Data'!$E11&gt;0,'Measured Data'!CF10,"")</f>
        <v/>
      </c>
      <c r="BJ6" s="246" t="str">
        <f>IF('Measured Data'!$E11&gt;0,'Measured Data'!CG10,"")</f>
        <v/>
      </c>
      <c r="BK6" s="246" t="str">
        <f>IF('Measured Data'!$E11&gt;0,'Measured Data'!CH10,"")</f>
        <v/>
      </c>
      <c r="BL6" s="246" t="str">
        <f>IF('Measured Data'!$E11&gt;0,'Measured Data'!CI10,"")</f>
        <v/>
      </c>
      <c r="BM6" s="246" t="str">
        <f>IF('Measured Data'!$E11&gt;0,'Measured Data'!CJ10,"")</f>
        <v/>
      </c>
      <c r="BN6" s="246" t="str">
        <f>IF('Measured Data'!$E11&gt;0,'In Process Calc.'!B6,"")</f>
        <v/>
      </c>
      <c r="BO6" s="246" t="str">
        <f>IF('Measured Data'!$E11&gt;0,'In Process Calc.'!C6,"")</f>
        <v/>
      </c>
    </row>
    <row r="7" spans="1:67" x14ac:dyDescent="0.15">
      <c r="A7" s="241" t="str">
        <f>IF('Measured Data'!$E12&gt;0,'Measured Data'!$B$1,"")</f>
        <v/>
      </c>
      <c r="B7" s="241" t="str">
        <f>IF('Measured Data'!$E12&gt;0,'Measured Data'!#REF!+0.1,"")</f>
        <v/>
      </c>
      <c r="C7" s="245" t="str">
        <f>IF('Measured Data'!$E12&gt;0,'Measured Data'!#REF!,"")</f>
        <v/>
      </c>
      <c r="D7" s="250" t="str">
        <f>IF('Measured Data'!$E12&gt;0,'Measured Data'!#REF!,"")</f>
        <v/>
      </c>
      <c r="E7" s="241" t="str">
        <f>IF('Measured Data'!$E12&gt;0,'Measured Data'!#REF!,"")</f>
        <v/>
      </c>
      <c r="F7" s="241" t="str">
        <f>IF('Measured Data'!$E12&gt;0,'Measured Data'!E11,"")</f>
        <v/>
      </c>
      <c r="G7" s="241" t="str">
        <f>IF('Measured Data'!$E12&gt;0,'Measured Data'!#REF!,"")</f>
        <v/>
      </c>
      <c r="H7" s="246" t="str">
        <f>IF('Measured Data'!$E12&gt;0,'Measured Data'!#REF!,"")</f>
        <v/>
      </c>
      <c r="I7" s="246" t="str">
        <f>IF('Measured Data'!$E12&gt;0,'Measured Data'!#REF!,"")</f>
        <v/>
      </c>
      <c r="J7" s="246" t="str">
        <f>IF('Measured Data'!$E12&gt;0,'Measured Data'!#REF!,"")</f>
        <v/>
      </c>
      <c r="K7" s="246" t="str">
        <f>IF('Measured Data'!$E12&gt;0,'Measured Data'!#REF!,"")</f>
        <v/>
      </c>
      <c r="L7" s="241" t="str">
        <f>IF('Measured Data'!$E12&gt;0,'Measured Data'!#REF!,"")</f>
        <v/>
      </c>
      <c r="M7" s="241" t="str">
        <f>IF('Measured Data'!$E12&gt;0,'Measured Data'!#REF!,"")</f>
        <v/>
      </c>
      <c r="N7" s="241" t="str">
        <f>IF('Measured Data'!$E12&gt;0,'Measured Data'!#REF!,"")</f>
        <v/>
      </c>
      <c r="O7" s="241" t="str">
        <f>IF('Measured Data'!$E12&gt;0,'Measured Data'!#REF!,"")</f>
        <v/>
      </c>
      <c r="P7" s="241" t="str">
        <f>IF('Measured Data'!$E12&gt;0,'Measured Data'!#REF!,"")</f>
        <v/>
      </c>
      <c r="Q7" s="241" t="str">
        <f>IF('Measured Data'!$E12&gt;0,'Measured Data'!#REF!,"")</f>
        <v/>
      </c>
      <c r="R7" s="241" t="str">
        <f>IF('Measured Data'!$E12&gt;0,'Measured Data'!#REF!,"")</f>
        <v/>
      </c>
      <c r="S7" s="241" t="str">
        <f>IF('Measured Data'!$E12&gt;0,'Measured Data'!#REF!,"")</f>
        <v/>
      </c>
      <c r="T7" s="246" t="str">
        <f>IF('Measured Data'!$E12&gt;0,'Measured Data'!#REF!+'Measured Data'!$E12*'Measured Data'!#REF!/'In Process Calc.'!$I8,"")</f>
        <v/>
      </c>
      <c r="U7" s="246" t="str">
        <f>IF('Measured Data'!$E12&gt;0,'Measured Data'!#REF!+'Measured Data'!$E12*'Measured Data'!#REF!/'In Process Calc.'!$I8,"")</f>
        <v/>
      </c>
      <c r="V7" s="246" t="str">
        <f>IF('Measured Data'!$E12&gt;0,'Measured Data'!#REF!+'Measured Data'!$E12*'Measured Data'!#REF!/'In Process Calc.'!$I8,"")</f>
        <v/>
      </c>
      <c r="W7" s="246" t="str">
        <f>IF('Measured Data'!$E12&gt;0,'Measured Data'!#REF!+'Measured Data'!$E12*'Measured Data'!#REF!/'In Process Calc.'!$I8,"")</f>
        <v/>
      </c>
      <c r="X7" s="246" t="str">
        <f>IF('Measured Data'!$E12&gt;0,'Measured Data'!#REF!+'Measured Data'!$E12*'Measured Data'!#REF!/'In Process Calc.'!$I8,"")</f>
        <v/>
      </c>
      <c r="Y7" s="246" t="str">
        <f>IF('Measured Data'!$E12&gt;0,'Measured Data'!#REF!+'Measured Data'!$E12*'Measured Data'!#REF!/'In Process Calc.'!$I8,"")</f>
        <v/>
      </c>
      <c r="Z7" s="246" t="str">
        <f>IF('Measured Data'!$E12&gt;0,'Measured Data'!#REF!+'Measured Data'!$E12*'Measured Data'!#REF!/'In Process Calc.'!$I8,"")</f>
        <v/>
      </c>
      <c r="AA7" s="246" t="str">
        <f>IF('Measured Data'!$E12&gt;0,'Measured Data'!#REF!+'Measured Data'!$E12*'Measured Data'!#REF!/'In Process Calc.'!$I8,"")</f>
        <v/>
      </c>
      <c r="AB7" s="246" t="str">
        <f>IF('Measured Data'!$E12&gt;0,'Measured Data'!#REF!+'Measured Data'!$E12*'Measured Data'!#REF!/'In Process Calc.'!$I8,"")</f>
        <v/>
      </c>
      <c r="AC7" s="246" t="str">
        <f>IF('Measured Data'!$E12&gt;0,'Measured Data'!#REF!+'Measured Data'!$E12*'Measured Data'!#REF!/'In Process Calc.'!$I8,"")</f>
        <v/>
      </c>
      <c r="AD7" s="246" t="str">
        <f>IF('Measured Data'!$E12&gt;0,'Measured Data'!#REF!+'Measured Data'!$E12*'Measured Data'!#REF!/'In Process Calc.'!$I8,"")</f>
        <v/>
      </c>
      <c r="AE7" s="246" t="str">
        <f>IF('Measured Data'!$E12&gt;0,'Measured Data'!#REF!+'Measured Data'!$E12*'Measured Data'!#REF!/'In Process Calc.'!$I8,"")</f>
        <v/>
      </c>
      <c r="AF7" s="246" t="str">
        <f>IF('Measured Data'!$E12&gt;0,'Measured Data'!#REF!+'Measured Data'!$E12*'Measured Data'!#REF!/'In Process Calc.'!$I8,"")</f>
        <v/>
      </c>
      <c r="AG7" s="246" t="str">
        <f>IF('Measured Data'!$E12&gt;0,'Measured Data'!#REF!+'Measured Data'!$E12*'Measured Data'!#REF!/'In Process Calc.'!$I8,"")</f>
        <v/>
      </c>
      <c r="AH7" s="246" t="str">
        <f>IF('Measured Data'!$E12&gt;0,'Measured Data'!#REF!+'Measured Data'!$E12*'Measured Data'!#REF!/'In Process Calc.'!$I8,"")</f>
        <v/>
      </c>
      <c r="AI7" s="246" t="str">
        <f>IF('Measured Data'!$E12&gt;0,'Measured Data'!#REF!+'Measured Data'!$E12*'Measured Data'!#REF!/'In Process Calc.'!$I8,"")</f>
        <v/>
      </c>
      <c r="AJ7" s="246" t="str">
        <f>IF('Measured Data'!$E12&gt;0,'Measured Data'!#REF!+'Measured Data'!$E12*'Measured Data'!#REF!/'In Process Calc.'!$I8,"")</f>
        <v/>
      </c>
      <c r="AK7" s="246" t="str">
        <f>IF('Measured Data'!$E12&gt;0,'Measured Data'!#REF!+'Measured Data'!$E12*'Measured Data'!#REF!/'In Process Calc.'!$I8,"")</f>
        <v/>
      </c>
      <c r="AL7" s="246" t="str">
        <f>IF('Measured Data'!$E12&gt;0,'Measured Data'!#REF!+'Measured Data'!$E12*'Measured Data'!#REF!/'In Process Calc.'!$I8,"")</f>
        <v/>
      </c>
      <c r="AM7" s="246" t="str">
        <f>IF('Measured Data'!$E12&gt;0,'Measured Data'!#REF!+'Measured Data'!$E12*'Measured Data'!#REF!/'In Process Calc.'!$I8,"")</f>
        <v/>
      </c>
      <c r="AN7" s="246" t="str">
        <f>IF('Measured Data'!$E12&gt;0,'Measured Data'!#REF!+'Measured Data'!$E12*'Measured Data'!#REF!/'In Process Calc.'!$I8,"")</f>
        <v/>
      </c>
      <c r="AO7" s="246" t="str">
        <f>IF('Measured Data'!$E12&gt;0,'Measured Data'!#REF!+'Measured Data'!$E12*'Measured Data'!#REF!/'In Process Calc.'!$I8,"")</f>
        <v/>
      </c>
      <c r="AP7" s="246" t="str">
        <f>IF('Measured Data'!$E12&gt;0,'Measured Data'!#REF!+'Measured Data'!$E12*'Measured Data'!#REF!/'In Process Calc.'!$I8,"")</f>
        <v/>
      </c>
      <c r="AQ7" s="246" t="str">
        <f>IF('Measured Data'!$E12&gt;0,'Measured Data'!#REF!+'Measured Data'!$E12*'Measured Data'!#REF!/'In Process Calc.'!$I8,"")</f>
        <v/>
      </c>
      <c r="AR7" s="246" t="str">
        <f>IF('Measured Data'!$E12&gt;0,'Measured Data'!#REF!,"")</f>
        <v/>
      </c>
      <c r="AS7" s="246" t="str">
        <f>IF('Measured Data'!$E12&gt;0,'Measured Data'!#REF!,"")</f>
        <v/>
      </c>
      <c r="AT7" s="246" t="str">
        <f>IF('Measured Data'!$E12&gt;0,'Measured Data'!#REF!,"")</f>
        <v/>
      </c>
      <c r="AU7" s="246" t="str">
        <f>IF('Measured Data'!$E12&gt;0,'Measured Data'!#REF!,"")</f>
        <v/>
      </c>
      <c r="AV7" s="246" t="str">
        <f>IF('Measured Data'!$E12&gt;0,'Measured Data'!#REF!,"")</f>
        <v/>
      </c>
      <c r="AW7" s="246" t="str">
        <f>IF('Measured Data'!$E12&gt;0,'Measured Data'!#REF!,"")</f>
        <v/>
      </c>
      <c r="AX7" s="246" t="str">
        <f>IF('Measured Data'!$E12&gt;0,'Measured Data'!#REF!,"")</f>
        <v/>
      </c>
      <c r="AY7" s="246" t="str">
        <f>IF('Measured Data'!$E12&gt;0,'Measured Data'!#REF!,"")</f>
        <v/>
      </c>
      <c r="AZ7" s="246" t="str">
        <f>IF('Measured Data'!$E12&gt;0,'Measured Data'!#REF!,"")</f>
        <v/>
      </c>
      <c r="BA7" s="246" t="str">
        <f>IF('Measured Data'!$E12&gt;0,'Measured Data'!#REF!,"")</f>
        <v/>
      </c>
      <c r="BB7" s="246" t="str">
        <f>IF('Measured Data'!$E12&gt;0,'Measured Data'!#REF!,"")</f>
        <v/>
      </c>
      <c r="BC7" s="246" t="str">
        <f>IF('Measured Data'!$E12&gt;0,'Measured Data'!#REF!,"")</f>
        <v/>
      </c>
      <c r="BD7" s="246" t="str">
        <f>IF('Measured Data'!$E12&gt;0,'Measured Data'!#REF!,"")</f>
        <v/>
      </c>
      <c r="BE7" s="246" t="str">
        <f>IF('Measured Data'!$E12&gt;0,'Measured Data'!#REF!,"")</f>
        <v/>
      </c>
      <c r="BF7" s="246" t="str">
        <f>IF('Measured Data'!$E12&gt;0,'Measured Data'!#REF!,"")</f>
        <v/>
      </c>
      <c r="BG7" s="246" t="str">
        <f>IF('Measured Data'!$E12&gt;0,'Measured Data'!#REF!,"")</f>
        <v/>
      </c>
      <c r="BH7" s="246" t="str">
        <f>IF('Measured Data'!$E12&gt;0,'Measured Data'!#REF!,"")</f>
        <v/>
      </c>
      <c r="BI7" s="246" t="str">
        <f>IF('Measured Data'!$E12&gt;0,'Measured Data'!#REF!,"")</f>
        <v/>
      </c>
      <c r="BJ7" s="246" t="str">
        <f>IF('Measured Data'!$E12&gt;0,'Measured Data'!#REF!,"")</f>
        <v/>
      </c>
      <c r="BK7" s="246" t="str">
        <f>IF('Measured Data'!$E12&gt;0,'Measured Data'!#REF!,"")</f>
        <v/>
      </c>
      <c r="BL7" s="246" t="str">
        <f>IF('Measured Data'!$E12&gt;0,'Measured Data'!#REF!,"")</f>
        <v/>
      </c>
      <c r="BM7" s="246" t="str">
        <f>IF('Measured Data'!$E12&gt;0,'Measured Data'!#REF!,"")</f>
        <v/>
      </c>
      <c r="BN7" s="246" t="str">
        <f>IF('Measured Data'!$E12&gt;0,'In Process Calc.'!B7,"")</f>
        <v/>
      </c>
      <c r="BO7" s="246" t="str">
        <f>IF('Measured Data'!$E12&gt;0,'In Process Calc.'!C7,"")</f>
        <v/>
      </c>
    </row>
    <row r="8" spans="1:67" x14ac:dyDescent="0.15">
      <c r="A8" s="241" t="str">
        <f>IF('Measured Data'!$E13&gt;0,'Measured Data'!$B$1,"")</f>
        <v>NIIMBL-FB01-B3</v>
      </c>
      <c r="B8" s="241">
        <f>IF('Measured Data'!$E13&gt;0,'Measured Data'!A11+0.1,"")</f>
        <v>4.0999999999999996</v>
      </c>
      <c r="C8" s="245">
        <f>IF('Measured Data'!$E13&gt;0,'Measured Data'!B11,"")</f>
        <v>43704</v>
      </c>
      <c r="D8" s="250">
        <f>IF('Measured Data'!$E13&gt;0,'Measured Data'!C11,"")</f>
        <v>0.55763888888888891</v>
      </c>
      <c r="E8" s="241">
        <f>IF('Measured Data'!$E13&gt;0,'Measured Data'!D11,"")</f>
        <v>10</v>
      </c>
      <c r="F8" s="241">
        <f>IF('Measured Data'!$E13&gt;0,'Measured Data'!E12,"")</f>
        <v>0</v>
      </c>
      <c r="G8" s="241">
        <f>IF('Measured Data'!$E13&gt;0,'Measured Data'!G11,"")</f>
        <v>0</v>
      </c>
      <c r="H8" s="246">
        <f>IF('Measured Data'!$E13&gt;0,'Measured Data'!H11,"")</f>
        <v>2.1176897121429445</v>
      </c>
      <c r="I8" s="246">
        <f>IF('Measured Data'!$E13&gt;0,'Measured Data'!I11,"")</f>
        <v>0.11644025197186902</v>
      </c>
      <c r="J8" s="246">
        <f>IF('Measured Data'!$E13&gt;0,'Measured Data'!J11,"")</f>
        <v>2.2341299641148136</v>
      </c>
      <c r="K8" s="246">
        <f>IF('Measured Data'!$E13&gt;0,'Measured Data'!K11,"")</f>
        <v>94.788116455078125</v>
      </c>
      <c r="L8" s="241">
        <f>IF('Measured Data'!$E13&gt;0,'Measured Data'!L11,"")</f>
        <v>6.9450000000000003</v>
      </c>
      <c r="M8" s="241">
        <f>IF('Measured Data'!$E13&gt;0,'Measured Data'!M11,"")</f>
        <v>29.7</v>
      </c>
      <c r="N8" s="241">
        <f>IF('Measured Data'!$E13&gt;0,'Measured Data'!N11,"")</f>
        <v>0</v>
      </c>
      <c r="O8" s="241">
        <f>IF('Measured Data'!$E13&gt;0,'Measured Data'!O11,"")</f>
        <v>0</v>
      </c>
      <c r="P8" s="241">
        <f>IF('Measured Data'!$E13&gt;0,'Measured Data'!P11,"")</f>
        <v>0</v>
      </c>
      <c r="Q8" s="241">
        <f>IF('Measured Data'!$E13&gt;0,'Measured Data'!Q11,"")</f>
        <v>0</v>
      </c>
      <c r="R8" s="241">
        <f>IF('Measured Data'!$E13&gt;0,'Measured Data'!R11,"")</f>
        <v>335</v>
      </c>
      <c r="S8" s="241">
        <f>IF('Measured Data'!$E13&gt;0,'Measured Data'!S11,"")</f>
        <v>122.35</v>
      </c>
      <c r="T8" s="246">
        <f>IF('Measured Data'!$E13&gt;0,'Measured Data'!T11+'Measured Data'!$E13*'Measured Data'!BO11/'In Process Calc.'!$I9,"")</f>
        <v>0</v>
      </c>
      <c r="U8" s="246">
        <f>IF('Measured Data'!$E13&gt;0,'Measured Data'!U11+'Measured Data'!$E13*'Measured Data'!BP11/'In Process Calc.'!$I9,"")</f>
        <v>0</v>
      </c>
      <c r="V8" s="246">
        <f>IF('Measured Data'!$E13&gt;0,'Measured Data'!V11+'Measured Data'!$E13*'Measured Data'!BQ11/'In Process Calc.'!$I9,"")</f>
        <v>0</v>
      </c>
      <c r="W8" s="246">
        <f>IF('Measured Data'!$E13&gt;0,'Measured Data'!W11+'Measured Data'!$E13*'Measured Data'!BR11/'In Process Calc.'!$I9,"")</f>
        <v>0</v>
      </c>
      <c r="X8" s="246">
        <f>IF('Measured Data'!$E13&gt;0,'Measured Data'!X11+'Measured Data'!$E13*'Measured Data'!BS11/'In Process Calc.'!$I9,"")</f>
        <v>0</v>
      </c>
      <c r="Y8" s="246">
        <f>IF('Measured Data'!$E13&gt;0,'Measured Data'!Y11+'Measured Data'!$E13*'Measured Data'!BT11/'In Process Calc.'!$I9,"")</f>
        <v>21.888888888888889</v>
      </c>
      <c r="Z8" s="246">
        <f>IF('Measured Data'!$E13&gt;0,'Measured Data'!Z11+'Measured Data'!$E13*'Measured Data'!BU11/'In Process Calc.'!$I9,"")</f>
        <v>0.28000000000000003</v>
      </c>
      <c r="AA8" s="246">
        <f>IF('Measured Data'!$E13&gt;0,'Measured Data'!AA11+'Measured Data'!$E13*'Measured Data'!BV11/'In Process Calc.'!$I9,"")</f>
        <v>2.91</v>
      </c>
      <c r="AB8" s="246">
        <f>IF('Measured Data'!$E13&gt;0,'Measured Data'!AB11+'Measured Data'!$E13*'Measured Data'!BW11/'In Process Calc.'!$I9,"")</f>
        <v>0</v>
      </c>
      <c r="AC8" s="246">
        <f>IF('Measured Data'!$E13&gt;0,'Measured Data'!AC11+'Measured Data'!$E13*'Measured Data'!BX11/'In Process Calc.'!$I9,"")</f>
        <v>0</v>
      </c>
      <c r="AD8" s="246">
        <f>IF('Measured Data'!$E13&gt;0,'Measured Data'!AD11+'Measured Data'!$E13*'Measured Data'!BY11/'In Process Calc.'!$I9,"")</f>
        <v>0</v>
      </c>
      <c r="AE8" s="246">
        <f>IF('Measured Data'!$E13&gt;0,'Measured Data'!AE11+'Measured Data'!$E13*'Measured Data'!BZ11/'In Process Calc.'!$I9,"")</f>
        <v>5.2175843694493782</v>
      </c>
      <c r="AF8" s="246">
        <f>IF('Measured Data'!$E13&gt;0,'Measured Data'!AF11+'Measured Data'!$E13*'Measured Data'!CA11/'In Process Calc.'!$I9,"")</f>
        <v>0</v>
      </c>
      <c r="AG8" s="246">
        <f>IF('Measured Data'!$E13&gt;0,'Measured Data'!AG11+'Measured Data'!$E13*'Measured Data'!CB11/'In Process Calc.'!$I9,"")</f>
        <v>0</v>
      </c>
      <c r="AH8" s="246">
        <f>IF('Measured Data'!$E13&gt;0,'Measured Data'!AH11+'Measured Data'!$E13*'Measured Data'!CC11/'In Process Calc.'!$I9,"")</f>
        <v>0</v>
      </c>
      <c r="AI8" s="246">
        <f>IF('Measured Data'!$E13&gt;0,'Measured Data'!AI11+'Measured Data'!$E13*'Measured Data'!CD11/'In Process Calc.'!$I9,"")</f>
        <v>3.39</v>
      </c>
      <c r="AJ8" s="246">
        <f>IF('Measured Data'!$E13&gt;0,'Measured Data'!AJ11+'Measured Data'!$E13*'Measured Data'!CE11/'In Process Calc.'!$I9,"")</f>
        <v>0</v>
      </c>
      <c r="AK8" s="246">
        <f>IF('Measured Data'!$E13&gt;0,'Measured Data'!AK11+'Measured Data'!$E13*'Measured Data'!CF11/'In Process Calc.'!$I9,"")</f>
        <v>0</v>
      </c>
      <c r="AL8" s="246">
        <f>IF('Measured Data'!$E13&gt;0,'Measured Data'!AL11+'Measured Data'!$E13*'Measured Data'!CG11/'In Process Calc.'!$I9,"")</f>
        <v>0</v>
      </c>
      <c r="AM8" s="246">
        <f>IF('Measured Data'!$E13&gt;0,'Measured Data'!AM11+'Measured Data'!$E13*'Measured Data'!CH11/'In Process Calc.'!$I9,"")</f>
        <v>0</v>
      </c>
      <c r="AN8" s="246">
        <f>IF('Measured Data'!$E13&gt;0,'Measured Data'!AN11+'Measured Data'!$E13*'Measured Data'!CI11/'In Process Calc.'!$I9,"")</f>
        <v>0</v>
      </c>
      <c r="AO8" s="246">
        <f>IF('Measured Data'!$E13&gt;0,'Measured Data'!AO11+'Measured Data'!$E13*'Measured Data'!CJ11/'In Process Calc.'!$I9,"")</f>
        <v>0</v>
      </c>
      <c r="AP8" s="246">
        <f>IF('Measured Data'!$E13&gt;0,'Measured Data'!AP11+'Measured Data'!$E13*'Measured Data'!CK11/'In Process Calc.'!$I9,"")</f>
        <v>0</v>
      </c>
      <c r="AQ8" s="246">
        <f>IF('Measured Data'!$E13&gt;0,'Measured Data'!BN11+'Measured Data'!$E13*'Measured Data'!CL11/'In Process Calc.'!$I9,"")</f>
        <v>0</v>
      </c>
      <c r="AR8" s="246">
        <f>IF('Measured Data'!$E13&gt;0,'Measured Data'!BO11,"")</f>
        <v>0</v>
      </c>
      <c r="AS8" s="246">
        <f>IF('Measured Data'!$E13&gt;0,'Measured Data'!BP11,"")</f>
        <v>0</v>
      </c>
      <c r="AT8" s="246">
        <f>IF('Measured Data'!$E13&gt;0,'Measured Data'!BQ11,"")</f>
        <v>0</v>
      </c>
      <c r="AU8" s="246">
        <f>IF('Measured Data'!$E13&gt;0,'Measured Data'!BR11,"")</f>
        <v>0</v>
      </c>
      <c r="AV8" s="246">
        <f>IF('Measured Data'!$E13&gt;0,'Measured Data'!BS11,"")</f>
        <v>0</v>
      </c>
      <c r="AW8" s="246">
        <f>IF('Measured Data'!$E13&gt;0,'Measured Data'!BT11,"")</f>
        <v>0</v>
      </c>
      <c r="AX8" s="246">
        <f>IF('Measured Data'!$E13&gt;0,'Measured Data'!BU11,"")</f>
        <v>0</v>
      </c>
      <c r="AY8" s="246">
        <f>IF('Measured Data'!$E13&gt;0,'Measured Data'!BV11,"")</f>
        <v>0</v>
      </c>
      <c r="AZ8" s="246">
        <f>IF('Measured Data'!$E13&gt;0,'Measured Data'!BW11,"")</f>
        <v>0</v>
      </c>
      <c r="BA8" s="246">
        <f>IF('Measured Data'!$E13&gt;0,'Measured Data'!BX11,"")</f>
        <v>0</v>
      </c>
      <c r="BB8" s="246">
        <f>IF('Measured Data'!$E13&gt;0,'Measured Data'!BY11,"")</f>
        <v>0</v>
      </c>
      <c r="BC8" s="246">
        <f>IF('Measured Data'!$E13&gt;0,'Measured Data'!BZ11,"")</f>
        <v>0</v>
      </c>
      <c r="BD8" s="246">
        <f>IF('Measured Data'!$E13&gt;0,'Measured Data'!CA11,"")</f>
        <v>0</v>
      </c>
      <c r="BE8" s="246">
        <f>IF('Measured Data'!$E13&gt;0,'Measured Data'!CB11,"")</f>
        <v>0</v>
      </c>
      <c r="BF8" s="246">
        <f>IF('Measured Data'!$E13&gt;0,'Measured Data'!CC11,"")</f>
        <v>0</v>
      </c>
      <c r="BG8" s="246">
        <f>IF('Measured Data'!$E13&gt;0,'Measured Data'!CD11,"")</f>
        <v>0</v>
      </c>
      <c r="BH8" s="246">
        <f>IF('Measured Data'!$E13&gt;0,'Measured Data'!CE11,"")</f>
        <v>0</v>
      </c>
      <c r="BI8" s="246">
        <f>IF('Measured Data'!$E13&gt;0,'Measured Data'!CF11,"")</f>
        <v>0</v>
      </c>
      <c r="BJ8" s="246">
        <f>IF('Measured Data'!$E13&gt;0,'Measured Data'!CG11,"")</f>
        <v>0</v>
      </c>
      <c r="BK8" s="246">
        <f>IF('Measured Data'!$E13&gt;0,'Measured Data'!CH11,"")</f>
        <v>0</v>
      </c>
      <c r="BL8" s="246">
        <f>IF('Measured Data'!$E13&gt;0,'Measured Data'!CI11,"")</f>
        <v>0</v>
      </c>
      <c r="BM8" s="246">
        <f>IF('Measured Data'!$E13&gt;0,'Measured Data'!CJ11,"")</f>
        <v>0</v>
      </c>
      <c r="BN8" s="246">
        <f>IF('Measured Data'!$E13&gt;0,'In Process Calc.'!B8,"")</f>
        <v>4.7805555555532919</v>
      </c>
      <c r="BO8" s="246">
        <f>IF('Measured Data'!$E13&gt;0,'In Process Calc.'!C8,"")</f>
        <v>114.73333333327901</v>
      </c>
    </row>
    <row r="9" spans="1:67" x14ac:dyDescent="0.15">
      <c r="A9" s="241" t="e">
        <f>IF('Measured Data'!#REF!&gt;0,'Measured Data'!$B$1,"")</f>
        <v>#REF!</v>
      </c>
      <c r="B9" s="241" t="e">
        <f>IF('Measured Data'!#REF!&gt;0,'Measured Data'!A12+0.1,"")</f>
        <v>#REF!</v>
      </c>
      <c r="C9" s="245" t="e">
        <f>IF('Measured Data'!#REF!&gt;0,'Measured Data'!B12,"")</f>
        <v>#REF!</v>
      </c>
      <c r="D9" s="250" t="e">
        <f>IF('Measured Data'!#REF!&gt;0,'Measured Data'!C12,"")</f>
        <v>#REF!</v>
      </c>
      <c r="E9" s="241" t="e">
        <f>IF('Measured Data'!#REF!&gt;0,'Measured Data'!D12,"")</f>
        <v>#REF!</v>
      </c>
      <c r="F9" s="241" t="e">
        <f>IF('Measured Data'!#REF!&gt;0,'Measured Data'!E13,"")</f>
        <v>#REF!</v>
      </c>
      <c r="G9" s="241" t="e">
        <f>IF('Measured Data'!#REF!&gt;0,'Measured Data'!G12,"")</f>
        <v>#REF!</v>
      </c>
      <c r="H9" s="246" t="e">
        <f>IF('Measured Data'!#REF!&gt;0,'Measured Data'!H12,"")</f>
        <v>#REF!</v>
      </c>
      <c r="I9" s="246" t="e">
        <f>IF('Measured Data'!#REF!&gt;0,'Measured Data'!I12,"")</f>
        <v>#REF!</v>
      </c>
      <c r="J9" s="246" t="e">
        <f>IF('Measured Data'!#REF!&gt;0,'Measured Data'!J12,"")</f>
        <v>#REF!</v>
      </c>
      <c r="K9" s="246" t="e">
        <f>IF('Measured Data'!#REF!&gt;0,'Measured Data'!K12,"")</f>
        <v>#REF!</v>
      </c>
      <c r="L9" s="241" t="e">
        <f>IF('Measured Data'!#REF!&gt;0,'Measured Data'!L12,"")</f>
        <v>#REF!</v>
      </c>
      <c r="M9" s="241" t="e">
        <f>IF('Measured Data'!#REF!&gt;0,'Measured Data'!M12,"")</f>
        <v>#REF!</v>
      </c>
      <c r="N9" s="241" t="e">
        <f>IF('Measured Data'!#REF!&gt;0,'Measured Data'!N12,"")</f>
        <v>#REF!</v>
      </c>
      <c r="O9" s="241" t="e">
        <f>IF('Measured Data'!#REF!&gt;0,'Measured Data'!O12,"")</f>
        <v>#REF!</v>
      </c>
      <c r="P9" s="241" t="e">
        <f>IF('Measured Data'!#REF!&gt;0,'Measured Data'!P12,"")</f>
        <v>#REF!</v>
      </c>
      <c r="Q9" s="241" t="e">
        <f>IF('Measured Data'!#REF!&gt;0,'Measured Data'!Q12,"")</f>
        <v>#REF!</v>
      </c>
      <c r="R9" s="241" t="e">
        <f>IF('Measured Data'!#REF!&gt;0,'Measured Data'!R12,"")</f>
        <v>#REF!</v>
      </c>
      <c r="S9" s="241" t="e">
        <f>IF('Measured Data'!#REF!&gt;0,'Measured Data'!S12,"")</f>
        <v>#REF!</v>
      </c>
      <c r="T9" s="246" t="e">
        <f>IF('Measured Data'!#REF!&gt;0,'Measured Data'!T12+'Measured Data'!#REF!*'Measured Data'!BO12/'In Process Calc.'!$I10,"")</f>
        <v>#REF!</v>
      </c>
      <c r="U9" s="246" t="e">
        <f>IF('Measured Data'!#REF!&gt;0,'Measured Data'!U12+'Measured Data'!#REF!*'Measured Data'!BP12/'In Process Calc.'!$I10,"")</f>
        <v>#REF!</v>
      </c>
      <c r="V9" s="246" t="e">
        <f>IF('Measured Data'!#REF!&gt;0,'Measured Data'!V12+'Measured Data'!#REF!*'Measured Data'!BQ12/'In Process Calc.'!$I10,"")</f>
        <v>#REF!</v>
      </c>
      <c r="W9" s="246" t="e">
        <f>IF('Measured Data'!#REF!&gt;0,'Measured Data'!W12+'Measured Data'!#REF!*'Measured Data'!BR12/'In Process Calc.'!$I10,"")</f>
        <v>#REF!</v>
      </c>
      <c r="X9" s="246" t="e">
        <f>IF('Measured Data'!#REF!&gt;0,'Measured Data'!X12+'Measured Data'!#REF!*'Measured Data'!BS12/'In Process Calc.'!$I10,"")</f>
        <v>#REF!</v>
      </c>
      <c r="Y9" s="246" t="e">
        <f>IF('Measured Data'!#REF!&gt;0,'Measured Data'!Y12+'Measured Data'!#REF!*'Measured Data'!BT12/'In Process Calc.'!$I10,"")</f>
        <v>#REF!</v>
      </c>
      <c r="Z9" s="246" t="e">
        <f>IF('Measured Data'!#REF!&gt;0,'Measured Data'!Z12+'Measured Data'!#REF!*'Measured Data'!BU12/'In Process Calc.'!$I10,"")</f>
        <v>#REF!</v>
      </c>
      <c r="AA9" s="246" t="e">
        <f>IF('Measured Data'!#REF!&gt;0,'Measured Data'!AA12+'Measured Data'!#REF!*'Measured Data'!BV12/'In Process Calc.'!$I10,"")</f>
        <v>#REF!</v>
      </c>
      <c r="AB9" s="246" t="e">
        <f>IF('Measured Data'!#REF!&gt;0,'Measured Data'!AB12+'Measured Data'!#REF!*'Measured Data'!BW12/'In Process Calc.'!$I10,"")</f>
        <v>#REF!</v>
      </c>
      <c r="AC9" s="246" t="e">
        <f>IF('Measured Data'!#REF!&gt;0,'Measured Data'!AC12+'Measured Data'!#REF!*'Measured Data'!BX12/'In Process Calc.'!$I10,"")</f>
        <v>#REF!</v>
      </c>
      <c r="AD9" s="246" t="e">
        <f>IF('Measured Data'!#REF!&gt;0,'Measured Data'!AD12+'Measured Data'!#REF!*'Measured Data'!BY12/'In Process Calc.'!$I10,"")</f>
        <v>#REF!</v>
      </c>
      <c r="AE9" s="246" t="e">
        <f>IF('Measured Data'!#REF!&gt;0,'Measured Data'!AE12+'Measured Data'!#REF!*'Measured Data'!BZ12/'In Process Calc.'!$I10,"")</f>
        <v>#REF!</v>
      </c>
      <c r="AF9" s="246" t="e">
        <f>IF('Measured Data'!#REF!&gt;0,'Measured Data'!AF12+'Measured Data'!#REF!*'Measured Data'!CA12/'In Process Calc.'!$I10,"")</f>
        <v>#REF!</v>
      </c>
      <c r="AG9" s="246" t="e">
        <f>IF('Measured Data'!#REF!&gt;0,'Measured Data'!AG12+'Measured Data'!#REF!*'Measured Data'!CB12/'In Process Calc.'!$I10,"")</f>
        <v>#REF!</v>
      </c>
      <c r="AH9" s="246" t="e">
        <f>IF('Measured Data'!#REF!&gt;0,'Measured Data'!AH12+'Measured Data'!#REF!*'Measured Data'!CC12/'In Process Calc.'!$I10,"")</f>
        <v>#REF!</v>
      </c>
      <c r="AI9" s="246" t="e">
        <f>IF('Measured Data'!#REF!&gt;0,'Measured Data'!AI12+'Measured Data'!#REF!*'Measured Data'!CD12/'In Process Calc.'!$I10,"")</f>
        <v>#REF!</v>
      </c>
      <c r="AJ9" s="246" t="e">
        <f>IF('Measured Data'!#REF!&gt;0,'Measured Data'!AJ12+'Measured Data'!#REF!*'Measured Data'!CE12/'In Process Calc.'!$I10,"")</f>
        <v>#REF!</v>
      </c>
      <c r="AK9" s="246" t="e">
        <f>IF('Measured Data'!#REF!&gt;0,'Measured Data'!AK12+'Measured Data'!#REF!*'Measured Data'!CF12/'In Process Calc.'!$I10,"")</f>
        <v>#REF!</v>
      </c>
      <c r="AL9" s="246" t="e">
        <f>IF('Measured Data'!#REF!&gt;0,'Measured Data'!AL12+'Measured Data'!#REF!*'Measured Data'!CG12/'In Process Calc.'!$I10,"")</f>
        <v>#REF!</v>
      </c>
      <c r="AM9" s="246" t="e">
        <f>IF('Measured Data'!#REF!&gt;0,'Measured Data'!AM12+'Measured Data'!#REF!*'Measured Data'!CH12/'In Process Calc.'!$I10,"")</f>
        <v>#REF!</v>
      </c>
      <c r="AN9" s="246" t="e">
        <f>IF('Measured Data'!#REF!&gt;0,'Measured Data'!AN12+'Measured Data'!#REF!*'Measured Data'!CI12/'In Process Calc.'!$I10,"")</f>
        <v>#REF!</v>
      </c>
      <c r="AO9" s="246" t="e">
        <f>IF('Measured Data'!#REF!&gt;0,'Measured Data'!AO12+'Measured Data'!#REF!*'Measured Data'!CJ12/'In Process Calc.'!$I10,"")</f>
        <v>#REF!</v>
      </c>
      <c r="AP9" s="246" t="e">
        <f>IF('Measured Data'!#REF!&gt;0,'Measured Data'!AP12+'Measured Data'!#REF!*'Measured Data'!CK12/'In Process Calc.'!$I10,"")</f>
        <v>#REF!</v>
      </c>
      <c r="AQ9" s="246" t="e">
        <f>IF('Measured Data'!#REF!&gt;0,'Measured Data'!BN12+'Measured Data'!#REF!*'Measured Data'!CL12/'In Process Calc.'!$I10,"")</f>
        <v>#REF!</v>
      </c>
      <c r="AR9" s="246" t="e">
        <f>IF('Measured Data'!#REF!&gt;0,'Measured Data'!BO12,"")</f>
        <v>#REF!</v>
      </c>
      <c r="AS9" s="246" t="e">
        <f>IF('Measured Data'!#REF!&gt;0,'Measured Data'!BP12,"")</f>
        <v>#REF!</v>
      </c>
      <c r="AT9" s="246" t="e">
        <f>IF('Measured Data'!#REF!&gt;0,'Measured Data'!BQ12,"")</f>
        <v>#REF!</v>
      </c>
      <c r="AU9" s="246" t="e">
        <f>IF('Measured Data'!#REF!&gt;0,'Measured Data'!BR12,"")</f>
        <v>#REF!</v>
      </c>
      <c r="AV9" s="246" t="e">
        <f>IF('Measured Data'!#REF!&gt;0,'Measured Data'!BS12,"")</f>
        <v>#REF!</v>
      </c>
      <c r="AW9" s="246" t="e">
        <f>IF('Measured Data'!#REF!&gt;0,'Measured Data'!BT12,"")</f>
        <v>#REF!</v>
      </c>
      <c r="AX9" s="246" t="e">
        <f>IF('Measured Data'!#REF!&gt;0,'Measured Data'!BU12,"")</f>
        <v>#REF!</v>
      </c>
      <c r="AY9" s="246" t="e">
        <f>IF('Measured Data'!#REF!&gt;0,'Measured Data'!BV12,"")</f>
        <v>#REF!</v>
      </c>
      <c r="AZ9" s="246" t="e">
        <f>IF('Measured Data'!#REF!&gt;0,'Measured Data'!BW12,"")</f>
        <v>#REF!</v>
      </c>
      <c r="BA9" s="246" t="e">
        <f>IF('Measured Data'!#REF!&gt;0,'Measured Data'!BX12,"")</f>
        <v>#REF!</v>
      </c>
      <c r="BB9" s="246" t="e">
        <f>IF('Measured Data'!#REF!&gt;0,'Measured Data'!BY12,"")</f>
        <v>#REF!</v>
      </c>
      <c r="BC9" s="246" t="e">
        <f>IF('Measured Data'!#REF!&gt;0,'Measured Data'!BZ12,"")</f>
        <v>#REF!</v>
      </c>
      <c r="BD9" s="246" t="e">
        <f>IF('Measured Data'!#REF!&gt;0,'Measured Data'!CA12,"")</f>
        <v>#REF!</v>
      </c>
      <c r="BE9" s="246" t="e">
        <f>IF('Measured Data'!#REF!&gt;0,'Measured Data'!CB12,"")</f>
        <v>#REF!</v>
      </c>
      <c r="BF9" s="246" t="e">
        <f>IF('Measured Data'!#REF!&gt;0,'Measured Data'!CC12,"")</f>
        <v>#REF!</v>
      </c>
      <c r="BG9" s="246" t="e">
        <f>IF('Measured Data'!#REF!&gt;0,'Measured Data'!CD12,"")</f>
        <v>#REF!</v>
      </c>
      <c r="BH9" s="246" t="e">
        <f>IF('Measured Data'!#REF!&gt;0,'Measured Data'!CE12,"")</f>
        <v>#REF!</v>
      </c>
      <c r="BI9" s="246" t="e">
        <f>IF('Measured Data'!#REF!&gt;0,'Measured Data'!CF12,"")</f>
        <v>#REF!</v>
      </c>
      <c r="BJ9" s="246" t="e">
        <f>IF('Measured Data'!#REF!&gt;0,'Measured Data'!CG12,"")</f>
        <v>#REF!</v>
      </c>
      <c r="BK9" s="246" t="e">
        <f>IF('Measured Data'!#REF!&gt;0,'Measured Data'!CH12,"")</f>
        <v>#REF!</v>
      </c>
      <c r="BL9" s="246" t="e">
        <f>IF('Measured Data'!#REF!&gt;0,'Measured Data'!CI12,"")</f>
        <v>#REF!</v>
      </c>
      <c r="BM9" s="246" t="e">
        <f>IF('Measured Data'!#REF!&gt;0,'Measured Data'!CJ12,"")</f>
        <v>#REF!</v>
      </c>
      <c r="BN9" s="246" t="e">
        <f>IF('Measured Data'!#REF!&gt;0,'In Process Calc.'!B9,"")</f>
        <v>#REF!</v>
      </c>
      <c r="BO9" s="246" t="e">
        <f>IF('Measured Data'!#REF!&gt;0,'In Process Calc.'!C9,"")</f>
        <v>#REF!</v>
      </c>
    </row>
    <row r="10" spans="1:67" x14ac:dyDescent="0.15">
      <c r="A10" s="241" t="str">
        <f>IF('Measured Data'!$E14&gt;0,'Measured Data'!$B$1,"")</f>
        <v/>
      </c>
      <c r="B10" s="241" t="str">
        <f>IF('Measured Data'!$E14&gt;0,'Measured Data'!A13+0.1,"")</f>
        <v/>
      </c>
      <c r="C10" s="245" t="str">
        <f>IF('Measured Data'!$E14&gt;0,'Measured Data'!B13,"")</f>
        <v/>
      </c>
      <c r="D10" s="250" t="str">
        <f>IF('Measured Data'!$E14&gt;0,'Measured Data'!C13,"")</f>
        <v/>
      </c>
      <c r="E10" s="241" t="str">
        <f>IF('Measured Data'!$E14&gt;0,'Measured Data'!D13,"")</f>
        <v/>
      </c>
      <c r="F10" s="241" t="str">
        <f>IF('Measured Data'!$E14&gt;0,'Measured Data'!#REF!,"")</f>
        <v/>
      </c>
      <c r="G10" s="241" t="str">
        <f>IF('Measured Data'!$E14&gt;0,'Measured Data'!G13,"")</f>
        <v/>
      </c>
      <c r="H10" s="246" t="str">
        <f>IF('Measured Data'!$E14&gt;0,'Measured Data'!H13,"")</f>
        <v/>
      </c>
      <c r="I10" s="246" t="str">
        <f>IF('Measured Data'!$E14&gt;0,'Measured Data'!I13,"")</f>
        <v/>
      </c>
      <c r="J10" s="246" t="str">
        <f>IF('Measured Data'!$E14&gt;0,'Measured Data'!J13,"")</f>
        <v/>
      </c>
      <c r="K10" s="246" t="str">
        <f>IF('Measured Data'!$E14&gt;0,'Measured Data'!K13,"")</f>
        <v/>
      </c>
      <c r="L10" s="241" t="str">
        <f>IF('Measured Data'!$E14&gt;0,'Measured Data'!L13,"")</f>
        <v/>
      </c>
      <c r="M10" s="241" t="str">
        <f>IF('Measured Data'!$E14&gt;0,'Measured Data'!M13,"")</f>
        <v/>
      </c>
      <c r="N10" s="241" t="str">
        <f>IF('Measured Data'!$E14&gt;0,'Measured Data'!N13,"")</f>
        <v/>
      </c>
      <c r="O10" s="241" t="str">
        <f>IF('Measured Data'!$E14&gt;0,'Measured Data'!O13,"")</f>
        <v/>
      </c>
      <c r="P10" s="241" t="str">
        <f>IF('Measured Data'!$E14&gt;0,'Measured Data'!P13,"")</f>
        <v/>
      </c>
      <c r="Q10" s="241" t="str">
        <f>IF('Measured Data'!$E14&gt;0,'Measured Data'!Q13,"")</f>
        <v/>
      </c>
      <c r="R10" s="241" t="str">
        <f>IF('Measured Data'!$E14&gt;0,'Measured Data'!R13,"")</f>
        <v/>
      </c>
      <c r="S10" s="241" t="str">
        <f>IF('Measured Data'!$E14&gt;0,'Measured Data'!S13,"")</f>
        <v/>
      </c>
      <c r="T10" s="246" t="str">
        <f>IF('Measured Data'!$E14&gt;0,'Measured Data'!T13+'Measured Data'!$E14*'Measured Data'!BO13/'In Process Calc.'!$I11,"")</f>
        <v/>
      </c>
      <c r="U10" s="246" t="str">
        <f>IF('Measured Data'!$E14&gt;0,'Measured Data'!U13+'Measured Data'!$E14*'Measured Data'!BP13/'In Process Calc.'!$I11,"")</f>
        <v/>
      </c>
      <c r="V10" s="246" t="str">
        <f>IF('Measured Data'!$E14&gt;0,'Measured Data'!V13+'Measured Data'!$E14*'Measured Data'!BQ13/'In Process Calc.'!$I11,"")</f>
        <v/>
      </c>
      <c r="W10" s="246" t="str">
        <f>IF('Measured Data'!$E14&gt;0,'Measured Data'!W13+'Measured Data'!$E14*'Measured Data'!BR13/'In Process Calc.'!$I11,"")</f>
        <v/>
      </c>
      <c r="X10" s="246" t="str">
        <f>IF('Measured Data'!$E14&gt;0,'Measured Data'!X13+'Measured Data'!$E14*'Measured Data'!BS13/'In Process Calc.'!$I11,"")</f>
        <v/>
      </c>
      <c r="Y10" s="246" t="str">
        <f>IF('Measured Data'!$E14&gt;0,'Measured Data'!Y13+'Measured Data'!$E14*'Measured Data'!BT13/'In Process Calc.'!$I11,"")</f>
        <v/>
      </c>
      <c r="Z10" s="246" t="str">
        <f>IF('Measured Data'!$E14&gt;0,'Measured Data'!Z13+'Measured Data'!$E14*'Measured Data'!BU13/'In Process Calc.'!$I11,"")</f>
        <v/>
      </c>
      <c r="AA10" s="246" t="str">
        <f>IF('Measured Data'!$E14&gt;0,'Measured Data'!AA13+'Measured Data'!$E14*'Measured Data'!BV13/'In Process Calc.'!$I11,"")</f>
        <v/>
      </c>
      <c r="AB10" s="246" t="str">
        <f>IF('Measured Data'!$E14&gt;0,'Measured Data'!AB13+'Measured Data'!$E14*'Measured Data'!BW13/'In Process Calc.'!$I11,"")</f>
        <v/>
      </c>
      <c r="AC10" s="246" t="str">
        <f>IF('Measured Data'!$E14&gt;0,'Measured Data'!AC13+'Measured Data'!$E14*'Measured Data'!BX13/'In Process Calc.'!$I11,"")</f>
        <v/>
      </c>
      <c r="AD10" s="246" t="str">
        <f>IF('Measured Data'!$E14&gt;0,'Measured Data'!AD13+'Measured Data'!$E14*'Measured Data'!BY13/'In Process Calc.'!$I11,"")</f>
        <v/>
      </c>
      <c r="AE10" s="246" t="str">
        <f>IF('Measured Data'!$E14&gt;0,'Measured Data'!AE13+'Measured Data'!$E14*'Measured Data'!BZ13/'In Process Calc.'!$I11,"")</f>
        <v/>
      </c>
      <c r="AF10" s="246" t="str">
        <f>IF('Measured Data'!$E14&gt;0,'Measured Data'!AF13+'Measured Data'!$E14*'Measured Data'!CA13/'In Process Calc.'!$I11,"")</f>
        <v/>
      </c>
      <c r="AG10" s="246" t="str">
        <f>IF('Measured Data'!$E14&gt;0,'Measured Data'!AG13+'Measured Data'!$E14*'Measured Data'!CB13/'In Process Calc.'!$I11,"")</f>
        <v/>
      </c>
      <c r="AH10" s="246" t="str">
        <f>IF('Measured Data'!$E14&gt;0,'Measured Data'!AH13+'Measured Data'!$E14*'Measured Data'!CC13/'In Process Calc.'!$I11,"")</f>
        <v/>
      </c>
      <c r="AI10" s="246" t="str">
        <f>IF('Measured Data'!$E14&gt;0,'Measured Data'!AI13+'Measured Data'!$E14*'Measured Data'!CD13/'In Process Calc.'!$I11,"")</f>
        <v/>
      </c>
      <c r="AJ10" s="246" t="str">
        <f>IF('Measured Data'!$E14&gt;0,'Measured Data'!AJ13+'Measured Data'!$E14*'Measured Data'!CE13/'In Process Calc.'!$I11,"")</f>
        <v/>
      </c>
      <c r="AK10" s="246" t="str">
        <f>IF('Measured Data'!$E14&gt;0,'Measured Data'!AK13+'Measured Data'!$E14*'Measured Data'!CF13/'In Process Calc.'!$I11,"")</f>
        <v/>
      </c>
      <c r="AL10" s="246" t="str">
        <f>IF('Measured Data'!$E14&gt;0,'Measured Data'!AL13+'Measured Data'!$E14*'Measured Data'!CG13/'In Process Calc.'!$I11,"")</f>
        <v/>
      </c>
      <c r="AM10" s="246" t="str">
        <f>IF('Measured Data'!$E14&gt;0,'Measured Data'!AM13+'Measured Data'!$E14*'Measured Data'!CH13/'In Process Calc.'!$I11,"")</f>
        <v/>
      </c>
      <c r="AN10" s="246" t="str">
        <f>IF('Measured Data'!$E14&gt;0,'Measured Data'!AN13+'Measured Data'!$E14*'Measured Data'!CI13/'In Process Calc.'!$I11,"")</f>
        <v/>
      </c>
      <c r="AO10" s="246" t="str">
        <f>IF('Measured Data'!$E14&gt;0,'Measured Data'!AO13+'Measured Data'!$E14*'Measured Data'!CJ13/'In Process Calc.'!$I11,"")</f>
        <v/>
      </c>
      <c r="AP10" s="246" t="str">
        <f>IF('Measured Data'!$E14&gt;0,'Measured Data'!AP13+'Measured Data'!$E14*'Measured Data'!CK13/'In Process Calc.'!$I11,"")</f>
        <v/>
      </c>
      <c r="AQ10" s="246" t="str">
        <f>IF('Measured Data'!$E14&gt;0,'Measured Data'!BN13+'Measured Data'!$E14*'Measured Data'!CL13/'In Process Calc.'!$I11,"")</f>
        <v/>
      </c>
      <c r="AR10" s="246" t="str">
        <f>IF('Measured Data'!$E14&gt;0,'Measured Data'!BO13,"")</f>
        <v/>
      </c>
      <c r="AS10" s="246" t="str">
        <f>IF('Measured Data'!$E14&gt;0,'Measured Data'!BP13,"")</f>
        <v/>
      </c>
      <c r="AT10" s="246" t="str">
        <f>IF('Measured Data'!$E14&gt;0,'Measured Data'!BQ13,"")</f>
        <v/>
      </c>
      <c r="AU10" s="246" t="str">
        <f>IF('Measured Data'!$E14&gt;0,'Measured Data'!BR13,"")</f>
        <v/>
      </c>
      <c r="AV10" s="246" t="str">
        <f>IF('Measured Data'!$E14&gt;0,'Measured Data'!BS13,"")</f>
        <v/>
      </c>
      <c r="AW10" s="246" t="str">
        <f>IF('Measured Data'!$E14&gt;0,'Measured Data'!BT13,"")</f>
        <v/>
      </c>
      <c r="AX10" s="246" t="str">
        <f>IF('Measured Data'!$E14&gt;0,'Measured Data'!BU13,"")</f>
        <v/>
      </c>
      <c r="AY10" s="246" t="str">
        <f>IF('Measured Data'!$E14&gt;0,'Measured Data'!BV13,"")</f>
        <v/>
      </c>
      <c r="AZ10" s="246" t="str">
        <f>IF('Measured Data'!$E14&gt;0,'Measured Data'!BW13,"")</f>
        <v/>
      </c>
      <c r="BA10" s="246" t="str">
        <f>IF('Measured Data'!$E14&gt;0,'Measured Data'!BX13,"")</f>
        <v/>
      </c>
      <c r="BB10" s="246" t="str">
        <f>IF('Measured Data'!$E14&gt;0,'Measured Data'!BY13,"")</f>
        <v/>
      </c>
      <c r="BC10" s="246" t="str">
        <f>IF('Measured Data'!$E14&gt;0,'Measured Data'!BZ13,"")</f>
        <v/>
      </c>
      <c r="BD10" s="246" t="str">
        <f>IF('Measured Data'!$E14&gt;0,'Measured Data'!CA13,"")</f>
        <v/>
      </c>
      <c r="BE10" s="246" t="str">
        <f>IF('Measured Data'!$E14&gt;0,'Measured Data'!CB13,"")</f>
        <v/>
      </c>
      <c r="BF10" s="246" t="str">
        <f>IF('Measured Data'!$E14&gt;0,'Measured Data'!CC13,"")</f>
        <v/>
      </c>
      <c r="BG10" s="246" t="str">
        <f>IF('Measured Data'!$E14&gt;0,'Measured Data'!CD13,"")</f>
        <v/>
      </c>
      <c r="BH10" s="246" t="str">
        <f>IF('Measured Data'!$E14&gt;0,'Measured Data'!CE13,"")</f>
        <v/>
      </c>
      <c r="BI10" s="246" t="str">
        <f>IF('Measured Data'!$E14&gt;0,'Measured Data'!CF13,"")</f>
        <v/>
      </c>
      <c r="BJ10" s="246" t="str">
        <f>IF('Measured Data'!$E14&gt;0,'Measured Data'!CG13,"")</f>
        <v/>
      </c>
      <c r="BK10" s="246" t="str">
        <f>IF('Measured Data'!$E14&gt;0,'Measured Data'!CH13,"")</f>
        <v/>
      </c>
      <c r="BL10" s="246" t="str">
        <f>IF('Measured Data'!$E14&gt;0,'Measured Data'!CI13,"")</f>
        <v/>
      </c>
      <c r="BM10" s="246" t="str">
        <f>IF('Measured Data'!$E14&gt;0,'Measured Data'!CJ13,"")</f>
        <v/>
      </c>
      <c r="BN10" s="246" t="str">
        <f>IF('Measured Data'!$E14&gt;0,'In Process Calc.'!B10,"")</f>
        <v/>
      </c>
      <c r="BO10" s="246" t="str">
        <f>IF('Measured Data'!$E14&gt;0,'In Process Calc.'!C10,"")</f>
        <v/>
      </c>
    </row>
    <row r="11" spans="1:67" x14ac:dyDescent="0.15">
      <c r="A11" s="241" t="e">
        <f>IF('Measured Data'!#REF!&gt;0,'Measured Data'!$B$1,"")</f>
        <v>#REF!</v>
      </c>
      <c r="B11" s="241" t="e">
        <f>IF('Measured Data'!#REF!&gt;0,'Measured Data'!#REF!+0.1,"")</f>
        <v>#REF!</v>
      </c>
      <c r="C11" s="245" t="e">
        <f>IF('Measured Data'!#REF!&gt;0,'Measured Data'!#REF!,"")</f>
        <v>#REF!</v>
      </c>
      <c r="D11" s="250" t="e">
        <f>IF('Measured Data'!#REF!&gt;0,'Measured Data'!#REF!,"")</f>
        <v>#REF!</v>
      </c>
      <c r="E11" s="241" t="e">
        <f>IF('Measured Data'!#REF!&gt;0,'Measured Data'!#REF!,"")</f>
        <v>#REF!</v>
      </c>
      <c r="F11" s="241" t="e">
        <f>IF('Measured Data'!#REF!&gt;0,'Measured Data'!E14,"")</f>
        <v>#REF!</v>
      </c>
      <c r="G11" s="241" t="e">
        <f>IF('Measured Data'!#REF!&gt;0,'Measured Data'!#REF!,"")</f>
        <v>#REF!</v>
      </c>
      <c r="H11" s="246" t="e">
        <f>IF('Measured Data'!#REF!&gt;0,'Measured Data'!#REF!,"")</f>
        <v>#REF!</v>
      </c>
      <c r="I11" s="246" t="e">
        <f>IF('Measured Data'!#REF!&gt;0,'Measured Data'!#REF!,"")</f>
        <v>#REF!</v>
      </c>
      <c r="J11" s="246" t="e">
        <f>IF('Measured Data'!#REF!&gt;0,'Measured Data'!#REF!,"")</f>
        <v>#REF!</v>
      </c>
      <c r="K11" s="246" t="e">
        <f>IF('Measured Data'!#REF!&gt;0,'Measured Data'!#REF!,"")</f>
        <v>#REF!</v>
      </c>
      <c r="L11" s="241" t="e">
        <f>IF('Measured Data'!#REF!&gt;0,'Measured Data'!#REF!,"")</f>
        <v>#REF!</v>
      </c>
      <c r="M11" s="241" t="e">
        <f>IF('Measured Data'!#REF!&gt;0,'Measured Data'!#REF!,"")</f>
        <v>#REF!</v>
      </c>
      <c r="N11" s="241" t="e">
        <f>IF('Measured Data'!#REF!&gt;0,'Measured Data'!#REF!,"")</f>
        <v>#REF!</v>
      </c>
      <c r="O11" s="241" t="e">
        <f>IF('Measured Data'!#REF!&gt;0,'Measured Data'!#REF!,"")</f>
        <v>#REF!</v>
      </c>
      <c r="P11" s="241" t="e">
        <f>IF('Measured Data'!#REF!&gt;0,'Measured Data'!#REF!,"")</f>
        <v>#REF!</v>
      </c>
      <c r="Q11" s="241" t="e">
        <f>IF('Measured Data'!#REF!&gt;0,'Measured Data'!#REF!,"")</f>
        <v>#REF!</v>
      </c>
      <c r="R11" s="241" t="e">
        <f>IF('Measured Data'!#REF!&gt;0,'Measured Data'!#REF!,"")</f>
        <v>#REF!</v>
      </c>
      <c r="S11" s="241" t="e">
        <f>IF('Measured Data'!#REF!&gt;0,'Measured Data'!#REF!,"")</f>
        <v>#REF!</v>
      </c>
      <c r="T11" s="246" t="e">
        <f>IF('Measured Data'!#REF!&gt;0,'Measured Data'!#REF!+'Measured Data'!#REF!*'Measured Data'!#REF!/'In Process Calc.'!$I12,"")</f>
        <v>#REF!</v>
      </c>
      <c r="U11" s="246" t="e">
        <f>IF('Measured Data'!#REF!&gt;0,'Measured Data'!#REF!+'Measured Data'!#REF!*'Measured Data'!#REF!/'In Process Calc.'!$I12,"")</f>
        <v>#REF!</v>
      </c>
      <c r="V11" s="246" t="e">
        <f>IF('Measured Data'!#REF!&gt;0,'Measured Data'!#REF!+'Measured Data'!#REF!*'Measured Data'!#REF!/'In Process Calc.'!$I12,"")</f>
        <v>#REF!</v>
      </c>
      <c r="W11" s="246" t="e">
        <f>IF('Measured Data'!#REF!&gt;0,'Measured Data'!#REF!+'Measured Data'!#REF!*'Measured Data'!#REF!/'In Process Calc.'!$I12,"")</f>
        <v>#REF!</v>
      </c>
      <c r="X11" s="246" t="e">
        <f>IF('Measured Data'!#REF!&gt;0,'Measured Data'!#REF!+'Measured Data'!#REF!*'Measured Data'!#REF!/'In Process Calc.'!$I12,"")</f>
        <v>#REF!</v>
      </c>
      <c r="Y11" s="246" t="e">
        <f>IF('Measured Data'!#REF!&gt;0,'Measured Data'!#REF!+'Measured Data'!#REF!*'Measured Data'!#REF!/'In Process Calc.'!$I12,"")</f>
        <v>#REF!</v>
      </c>
      <c r="Z11" s="246" t="e">
        <f>IF('Measured Data'!#REF!&gt;0,'Measured Data'!#REF!+'Measured Data'!#REF!*'Measured Data'!#REF!/'In Process Calc.'!$I12,"")</f>
        <v>#REF!</v>
      </c>
      <c r="AA11" s="246" t="e">
        <f>IF('Measured Data'!#REF!&gt;0,'Measured Data'!#REF!+'Measured Data'!#REF!*'Measured Data'!#REF!/'In Process Calc.'!$I12,"")</f>
        <v>#REF!</v>
      </c>
      <c r="AB11" s="246" t="e">
        <f>IF('Measured Data'!#REF!&gt;0,'Measured Data'!#REF!+'Measured Data'!#REF!*'Measured Data'!#REF!/'In Process Calc.'!$I12,"")</f>
        <v>#REF!</v>
      </c>
      <c r="AC11" s="246" t="e">
        <f>IF('Measured Data'!#REF!&gt;0,'Measured Data'!#REF!+'Measured Data'!#REF!*'Measured Data'!#REF!/'In Process Calc.'!$I12,"")</f>
        <v>#REF!</v>
      </c>
      <c r="AD11" s="246" t="e">
        <f>IF('Measured Data'!#REF!&gt;0,'Measured Data'!#REF!+'Measured Data'!#REF!*'Measured Data'!#REF!/'In Process Calc.'!$I12,"")</f>
        <v>#REF!</v>
      </c>
      <c r="AE11" s="246" t="e">
        <f>IF('Measured Data'!#REF!&gt;0,'Measured Data'!#REF!+'Measured Data'!#REF!*'Measured Data'!#REF!/'In Process Calc.'!$I12,"")</f>
        <v>#REF!</v>
      </c>
      <c r="AF11" s="246" t="e">
        <f>IF('Measured Data'!#REF!&gt;0,'Measured Data'!#REF!+'Measured Data'!#REF!*'Measured Data'!#REF!/'In Process Calc.'!$I12,"")</f>
        <v>#REF!</v>
      </c>
      <c r="AG11" s="246" t="e">
        <f>IF('Measured Data'!#REF!&gt;0,'Measured Data'!#REF!+'Measured Data'!#REF!*'Measured Data'!#REF!/'In Process Calc.'!$I12,"")</f>
        <v>#REF!</v>
      </c>
      <c r="AH11" s="246" t="e">
        <f>IF('Measured Data'!#REF!&gt;0,'Measured Data'!#REF!+'Measured Data'!#REF!*'Measured Data'!#REF!/'In Process Calc.'!$I12,"")</f>
        <v>#REF!</v>
      </c>
      <c r="AI11" s="246" t="e">
        <f>IF('Measured Data'!#REF!&gt;0,'Measured Data'!#REF!+'Measured Data'!#REF!*'Measured Data'!#REF!/'In Process Calc.'!$I12,"")</f>
        <v>#REF!</v>
      </c>
      <c r="AJ11" s="246" t="e">
        <f>IF('Measured Data'!#REF!&gt;0,'Measured Data'!#REF!+'Measured Data'!#REF!*'Measured Data'!#REF!/'In Process Calc.'!$I12,"")</f>
        <v>#REF!</v>
      </c>
      <c r="AK11" s="246" t="e">
        <f>IF('Measured Data'!#REF!&gt;0,'Measured Data'!#REF!+'Measured Data'!#REF!*'Measured Data'!#REF!/'In Process Calc.'!$I12,"")</f>
        <v>#REF!</v>
      </c>
      <c r="AL11" s="246" t="e">
        <f>IF('Measured Data'!#REF!&gt;0,'Measured Data'!#REF!+'Measured Data'!#REF!*'Measured Data'!#REF!/'In Process Calc.'!$I12,"")</f>
        <v>#REF!</v>
      </c>
      <c r="AM11" s="246" t="e">
        <f>IF('Measured Data'!#REF!&gt;0,'Measured Data'!#REF!+'Measured Data'!#REF!*'Measured Data'!#REF!/'In Process Calc.'!$I12,"")</f>
        <v>#REF!</v>
      </c>
      <c r="AN11" s="246" t="e">
        <f>IF('Measured Data'!#REF!&gt;0,'Measured Data'!#REF!+'Measured Data'!#REF!*'Measured Data'!#REF!/'In Process Calc.'!$I12,"")</f>
        <v>#REF!</v>
      </c>
      <c r="AO11" s="246" t="e">
        <f>IF('Measured Data'!#REF!&gt;0,'Measured Data'!#REF!+'Measured Data'!#REF!*'Measured Data'!#REF!/'In Process Calc.'!$I12,"")</f>
        <v>#REF!</v>
      </c>
      <c r="AP11" s="246" t="e">
        <f>IF('Measured Data'!#REF!&gt;0,'Measured Data'!#REF!+'Measured Data'!#REF!*'Measured Data'!#REF!/'In Process Calc.'!$I12,"")</f>
        <v>#REF!</v>
      </c>
      <c r="AQ11" s="246" t="e">
        <f>IF('Measured Data'!#REF!&gt;0,'Measured Data'!#REF!+'Measured Data'!#REF!*'Measured Data'!#REF!/'In Process Calc.'!$I12,"")</f>
        <v>#REF!</v>
      </c>
      <c r="AR11" s="246" t="e">
        <f>IF('Measured Data'!#REF!&gt;0,'Measured Data'!#REF!,"")</f>
        <v>#REF!</v>
      </c>
      <c r="AS11" s="246" t="e">
        <f>IF('Measured Data'!#REF!&gt;0,'Measured Data'!#REF!,"")</f>
        <v>#REF!</v>
      </c>
      <c r="AT11" s="246" t="e">
        <f>IF('Measured Data'!#REF!&gt;0,'Measured Data'!#REF!,"")</f>
        <v>#REF!</v>
      </c>
      <c r="AU11" s="246" t="e">
        <f>IF('Measured Data'!#REF!&gt;0,'Measured Data'!#REF!,"")</f>
        <v>#REF!</v>
      </c>
      <c r="AV11" s="246" t="e">
        <f>IF('Measured Data'!#REF!&gt;0,'Measured Data'!#REF!,"")</f>
        <v>#REF!</v>
      </c>
      <c r="AW11" s="246" t="e">
        <f>IF('Measured Data'!#REF!&gt;0,'Measured Data'!#REF!,"")</f>
        <v>#REF!</v>
      </c>
      <c r="AX11" s="246" t="e">
        <f>IF('Measured Data'!#REF!&gt;0,'Measured Data'!#REF!,"")</f>
        <v>#REF!</v>
      </c>
      <c r="AY11" s="246" t="e">
        <f>IF('Measured Data'!#REF!&gt;0,'Measured Data'!#REF!,"")</f>
        <v>#REF!</v>
      </c>
      <c r="AZ11" s="246" t="e">
        <f>IF('Measured Data'!#REF!&gt;0,'Measured Data'!#REF!,"")</f>
        <v>#REF!</v>
      </c>
      <c r="BA11" s="246" t="e">
        <f>IF('Measured Data'!#REF!&gt;0,'Measured Data'!#REF!,"")</f>
        <v>#REF!</v>
      </c>
      <c r="BB11" s="246" t="e">
        <f>IF('Measured Data'!#REF!&gt;0,'Measured Data'!#REF!,"")</f>
        <v>#REF!</v>
      </c>
      <c r="BC11" s="246" t="e">
        <f>IF('Measured Data'!#REF!&gt;0,'Measured Data'!#REF!,"")</f>
        <v>#REF!</v>
      </c>
      <c r="BD11" s="246" t="e">
        <f>IF('Measured Data'!#REF!&gt;0,'Measured Data'!#REF!,"")</f>
        <v>#REF!</v>
      </c>
      <c r="BE11" s="246" t="e">
        <f>IF('Measured Data'!#REF!&gt;0,'Measured Data'!#REF!,"")</f>
        <v>#REF!</v>
      </c>
      <c r="BF11" s="246" t="e">
        <f>IF('Measured Data'!#REF!&gt;0,'Measured Data'!#REF!,"")</f>
        <v>#REF!</v>
      </c>
      <c r="BG11" s="246" t="e">
        <f>IF('Measured Data'!#REF!&gt;0,'Measured Data'!#REF!,"")</f>
        <v>#REF!</v>
      </c>
      <c r="BH11" s="246" t="e">
        <f>IF('Measured Data'!#REF!&gt;0,'Measured Data'!#REF!,"")</f>
        <v>#REF!</v>
      </c>
      <c r="BI11" s="246" t="e">
        <f>IF('Measured Data'!#REF!&gt;0,'Measured Data'!#REF!,"")</f>
        <v>#REF!</v>
      </c>
      <c r="BJ11" s="246" t="e">
        <f>IF('Measured Data'!#REF!&gt;0,'Measured Data'!#REF!,"")</f>
        <v>#REF!</v>
      </c>
      <c r="BK11" s="246" t="e">
        <f>IF('Measured Data'!#REF!&gt;0,'Measured Data'!#REF!,"")</f>
        <v>#REF!</v>
      </c>
      <c r="BL11" s="246" t="e">
        <f>IF('Measured Data'!#REF!&gt;0,'Measured Data'!#REF!,"")</f>
        <v>#REF!</v>
      </c>
      <c r="BM11" s="246" t="e">
        <f>IF('Measured Data'!#REF!&gt;0,'Measured Data'!#REF!,"")</f>
        <v>#REF!</v>
      </c>
      <c r="BN11" s="246" t="e">
        <f>IF('Measured Data'!#REF!&gt;0,'In Process Calc.'!B11,"")</f>
        <v>#REF!</v>
      </c>
      <c r="BO11" s="246" t="e">
        <f>IF('Measured Data'!#REF!&gt;0,'In Process Calc.'!C11,"")</f>
        <v>#REF!</v>
      </c>
    </row>
    <row r="12" spans="1:67" x14ac:dyDescent="0.15">
      <c r="A12" s="241" t="e">
        <f>IF('Measured Data'!#REF!&gt;0,'Measured Data'!$B$1,"")</f>
        <v>#REF!</v>
      </c>
      <c r="B12" s="241" t="e">
        <f>IF('Measured Data'!#REF!&gt;0,'Measured Data'!A14+0.1,"")</f>
        <v>#REF!</v>
      </c>
      <c r="C12" s="245" t="e">
        <f>IF('Measured Data'!#REF!&gt;0,'Measured Data'!B14,"")</f>
        <v>#REF!</v>
      </c>
      <c r="D12" s="250" t="e">
        <f>IF('Measured Data'!#REF!&gt;0,'Measured Data'!C14,"")</f>
        <v>#REF!</v>
      </c>
      <c r="E12" s="241" t="e">
        <f>IF('Measured Data'!#REF!&gt;0,'Measured Data'!D14,"")</f>
        <v>#REF!</v>
      </c>
      <c r="F12" s="241" t="e">
        <f>IF('Measured Data'!#REF!&gt;0,'Measured Data'!#REF!,"")</f>
        <v>#REF!</v>
      </c>
      <c r="G12" s="241" t="e">
        <f>IF('Measured Data'!#REF!&gt;0,'Measured Data'!G14,"")</f>
        <v>#REF!</v>
      </c>
      <c r="H12" s="246" t="e">
        <f>IF('Measured Data'!#REF!&gt;0,'Measured Data'!H14,"")</f>
        <v>#REF!</v>
      </c>
      <c r="I12" s="246" t="e">
        <f>IF('Measured Data'!#REF!&gt;0,'Measured Data'!I14,"")</f>
        <v>#REF!</v>
      </c>
      <c r="J12" s="246" t="e">
        <f>IF('Measured Data'!#REF!&gt;0,'Measured Data'!J14,"")</f>
        <v>#REF!</v>
      </c>
      <c r="K12" s="246" t="e">
        <f>IF('Measured Data'!#REF!&gt;0,'Measured Data'!K14,"")</f>
        <v>#REF!</v>
      </c>
      <c r="L12" s="241" t="e">
        <f>IF('Measured Data'!#REF!&gt;0,'Measured Data'!L14,"")</f>
        <v>#REF!</v>
      </c>
      <c r="M12" s="241" t="e">
        <f>IF('Measured Data'!#REF!&gt;0,'Measured Data'!M14,"")</f>
        <v>#REF!</v>
      </c>
      <c r="N12" s="241" t="e">
        <f>IF('Measured Data'!#REF!&gt;0,'Measured Data'!N14,"")</f>
        <v>#REF!</v>
      </c>
      <c r="O12" s="241" t="e">
        <f>IF('Measured Data'!#REF!&gt;0,'Measured Data'!O14,"")</f>
        <v>#REF!</v>
      </c>
      <c r="P12" s="241" t="e">
        <f>IF('Measured Data'!#REF!&gt;0,'Measured Data'!P14,"")</f>
        <v>#REF!</v>
      </c>
      <c r="Q12" s="241" t="e">
        <f>IF('Measured Data'!#REF!&gt;0,'Measured Data'!Q14,"")</f>
        <v>#REF!</v>
      </c>
      <c r="R12" s="241" t="e">
        <f>IF('Measured Data'!#REF!&gt;0,'Measured Data'!R14,"")</f>
        <v>#REF!</v>
      </c>
      <c r="S12" s="241" t="e">
        <f>IF('Measured Data'!#REF!&gt;0,'Measured Data'!S14,"")</f>
        <v>#REF!</v>
      </c>
      <c r="T12" s="246" t="e">
        <f>IF('Measured Data'!#REF!&gt;0,'Measured Data'!T14+'Measured Data'!#REF!*'Measured Data'!BO14/'In Process Calc.'!#REF!,"")</f>
        <v>#REF!</v>
      </c>
      <c r="U12" s="246" t="e">
        <f>IF('Measured Data'!#REF!&gt;0,'Measured Data'!U14+'Measured Data'!#REF!*'Measured Data'!BP14/'In Process Calc.'!#REF!,"")</f>
        <v>#REF!</v>
      </c>
      <c r="V12" s="246" t="e">
        <f>IF('Measured Data'!#REF!&gt;0,'Measured Data'!V14+'Measured Data'!#REF!*'Measured Data'!BQ14/'In Process Calc.'!#REF!,"")</f>
        <v>#REF!</v>
      </c>
      <c r="W12" s="246" t="e">
        <f>IF('Measured Data'!#REF!&gt;0,'Measured Data'!W14+'Measured Data'!#REF!*'Measured Data'!BR14/'In Process Calc.'!#REF!,"")</f>
        <v>#REF!</v>
      </c>
      <c r="X12" s="246" t="e">
        <f>IF('Measured Data'!#REF!&gt;0,'Measured Data'!X14+'Measured Data'!#REF!*'Measured Data'!BS14/'In Process Calc.'!#REF!,"")</f>
        <v>#REF!</v>
      </c>
      <c r="Y12" s="246" t="e">
        <f>IF('Measured Data'!#REF!&gt;0,'Measured Data'!Y14+'Measured Data'!#REF!*'Measured Data'!BT14/'In Process Calc.'!#REF!,"")</f>
        <v>#REF!</v>
      </c>
      <c r="Z12" s="246" t="e">
        <f>IF('Measured Data'!#REF!&gt;0,'Measured Data'!Z14+'Measured Data'!#REF!*'Measured Data'!BU14/'In Process Calc.'!#REF!,"")</f>
        <v>#REF!</v>
      </c>
      <c r="AA12" s="246" t="e">
        <f>IF('Measured Data'!#REF!&gt;0,'Measured Data'!AA14+'Measured Data'!#REF!*'Measured Data'!BV14/'In Process Calc.'!#REF!,"")</f>
        <v>#REF!</v>
      </c>
      <c r="AB12" s="246" t="e">
        <f>IF('Measured Data'!#REF!&gt;0,'Measured Data'!AB14+'Measured Data'!#REF!*'Measured Data'!BW14/'In Process Calc.'!#REF!,"")</f>
        <v>#REF!</v>
      </c>
      <c r="AC12" s="246" t="e">
        <f>IF('Measured Data'!#REF!&gt;0,'Measured Data'!AC14+'Measured Data'!#REF!*'Measured Data'!BX14/'In Process Calc.'!#REF!,"")</f>
        <v>#REF!</v>
      </c>
      <c r="AD12" s="246" t="e">
        <f>IF('Measured Data'!#REF!&gt;0,'Measured Data'!AD14+'Measured Data'!#REF!*'Measured Data'!BY14/'In Process Calc.'!#REF!,"")</f>
        <v>#REF!</v>
      </c>
      <c r="AE12" s="246" t="e">
        <f>IF('Measured Data'!#REF!&gt;0,'Measured Data'!AE14+'Measured Data'!#REF!*'Measured Data'!BZ14/'In Process Calc.'!#REF!,"")</f>
        <v>#REF!</v>
      </c>
      <c r="AF12" s="246" t="e">
        <f>IF('Measured Data'!#REF!&gt;0,'Measured Data'!AF14+'Measured Data'!#REF!*'Measured Data'!CA14/'In Process Calc.'!#REF!,"")</f>
        <v>#REF!</v>
      </c>
      <c r="AG12" s="246" t="e">
        <f>IF('Measured Data'!#REF!&gt;0,'Measured Data'!AG14+'Measured Data'!#REF!*'Measured Data'!CB14/'In Process Calc.'!#REF!,"")</f>
        <v>#REF!</v>
      </c>
      <c r="AH12" s="246" t="e">
        <f>IF('Measured Data'!#REF!&gt;0,'Measured Data'!AH14+'Measured Data'!#REF!*'Measured Data'!CC14/'In Process Calc.'!#REF!,"")</f>
        <v>#REF!</v>
      </c>
      <c r="AI12" s="246" t="e">
        <f>IF('Measured Data'!#REF!&gt;0,'Measured Data'!AI14+'Measured Data'!#REF!*'Measured Data'!CD14/'In Process Calc.'!#REF!,"")</f>
        <v>#REF!</v>
      </c>
      <c r="AJ12" s="246" t="e">
        <f>IF('Measured Data'!#REF!&gt;0,'Measured Data'!AJ14+'Measured Data'!#REF!*'Measured Data'!CE14/'In Process Calc.'!#REF!,"")</f>
        <v>#REF!</v>
      </c>
      <c r="AK12" s="246" t="e">
        <f>IF('Measured Data'!#REF!&gt;0,'Measured Data'!AK14+'Measured Data'!#REF!*'Measured Data'!CF14/'In Process Calc.'!#REF!,"")</f>
        <v>#REF!</v>
      </c>
      <c r="AL12" s="246" t="e">
        <f>IF('Measured Data'!#REF!&gt;0,'Measured Data'!AL14+'Measured Data'!#REF!*'Measured Data'!CG14/'In Process Calc.'!#REF!,"")</f>
        <v>#REF!</v>
      </c>
      <c r="AM12" s="246" t="e">
        <f>IF('Measured Data'!#REF!&gt;0,'Measured Data'!AM14+'Measured Data'!#REF!*'Measured Data'!CH14/'In Process Calc.'!#REF!,"")</f>
        <v>#REF!</v>
      </c>
      <c r="AN12" s="246" t="e">
        <f>IF('Measured Data'!#REF!&gt;0,'Measured Data'!AN14+'Measured Data'!#REF!*'Measured Data'!CI14/'In Process Calc.'!#REF!,"")</f>
        <v>#REF!</v>
      </c>
      <c r="AO12" s="246" t="e">
        <f>IF('Measured Data'!#REF!&gt;0,'Measured Data'!AO14+'Measured Data'!#REF!*'Measured Data'!CJ14/'In Process Calc.'!#REF!,"")</f>
        <v>#REF!</v>
      </c>
      <c r="AP12" s="246" t="e">
        <f>IF('Measured Data'!#REF!&gt;0,'Measured Data'!AP14+'Measured Data'!#REF!*'Measured Data'!CK14/'In Process Calc.'!#REF!,"")</f>
        <v>#REF!</v>
      </c>
      <c r="AQ12" s="246" t="e">
        <f>IF('Measured Data'!#REF!&gt;0,'Measured Data'!BN14+'Measured Data'!#REF!*'Measured Data'!CL14/'In Process Calc.'!#REF!,"")</f>
        <v>#REF!</v>
      </c>
      <c r="AR12" s="246" t="e">
        <f>IF('Measured Data'!#REF!&gt;0,'Measured Data'!BO14,"")</f>
        <v>#REF!</v>
      </c>
      <c r="AS12" s="246" t="e">
        <f>IF('Measured Data'!#REF!&gt;0,'Measured Data'!BP14,"")</f>
        <v>#REF!</v>
      </c>
      <c r="AT12" s="246" t="e">
        <f>IF('Measured Data'!#REF!&gt;0,'Measured Data'!BQ14,"")</f>
        <v>#REF!</v>
      </c>
      <c r="AU12" s="246" t="e">
        <f>IF('Measured Data'!#REF!&gt;0,'Measured Data'!BR14,"")</f>
        <v>#REF!</v>
      </c>
      <c r="AV12" s="246" t="e">
        <f>IF('Measured Data'!#REF!&gt;0,'Measured Data'!BS14,"")</f>
        <v>#REF!</v>
      </c>
      <c r="AW12" s="246" t="e">
        <f>IF('Measured Data'!#REF!&gt;0,'Measured Data'!BT14,"")</f>
        <v>#REF!</v>
      </c>
      <c r="AX12" s="246" t="e">
        <f>IF('Measured Data'!#REF!&gt;0,'Measured Data'!BU14,"")</f>
        <v>#REF!</v>
      </c>
      <c r="AY12" s="246" t="e">
        <f>IF('Measured Data'!#REF!&gt;0,'Measured Data'!BV14,"")</f>
        <v>#REF!</v>
      </c>
      <c r="AZ12" s="246" t="e">
        <f>IF('Measured Data'!#REF!&gt;0,'Measured Data'!BW14,"")</f>
        <v>#REF!</v>
      </c>
      <c r="BA12" s="246" t="e">
        <f>IF('Measured Data'!#REF!&gt;0,'Measured Data'!BX14,"")</f>
        <v>#REF!</v>
      </c>
      <c r="BB12" s="246" t="e">
        <f>IF('Measured Data'!#REF!&gt;0,'Measured Data'!BY14,"")</f>
        <v>#REF!</v>
      </c>
      <c r="BC12" s="246" t="e">
        <f>IF('Measured Data'!#REF!&gt;0,'Measured Data'!BZ14,"")</f>
        <v>#REF!</v>
      </c>
      <c r="BD12" s="246" t="e">
        <f>IF('Measured Data'!#REF!&gt;0,'Measured Data'!CA14,"")</f>
        <v>#REF!</v>
      </c>
      <c r="BE12" s="246" t="e">
        <f>IF('Measured Data'!#REF!&gt;0,'Measured Data'!CB14,"")</f>
        <v>#REF!</v>
      </c>
      <c r="BF12" s="246" t="e">
        <f>IF('Measured Data'!#REF!&gt;0,'Measured Data'!CC14,"")</f>
        <v>#REF!</v>
      </c>
      <c r="BG12" s="246" t="e">
        <f>IF('Measured Data'!#REF!&gt;0,'Measured Data'!CD14,"")</f>
        <v>#REF!</v>
      </c>
      <c r="BH12" s="246" t="e">
        <f>IF('Measured Data'!#REF!&gt;0,'Measured Data'!CE14,"")</f>
        <v>#REF!</v>
      </c>
      <c r="BI12" s="246" t="e">
        <f>IF('Measured Data'!#REF!&gt;0,'Measured Data'!CF14,"")</f>
        <v>#REF!</v>
      </c>
      <c r="BJ12" s="246" t="e">
        <f>IF('Measured Data'!#REF!&gt;0,'Measured Data'!CG14,"")</f>
        <v>#REF!</v>
      </c>
      <c r="BK12" s="246" t="e">
        <f>IF('Measured Data'!#REF!&gt;0,'Measured Data'!CH14,"")</f>
        <v>#REF!</v>
      </c>
      <c r="BL12" s="246" t="e">
        <f>IF('Measured Data'!#REF!&gt;0,'Measured Data'!CI14,"")</f>
        <v>#REF!</v>
      </c>
      <c r="BM12" s="246" t="e">
        <f>IF('Measured Data'!#REF!&gt;0,'Measured Data'!CJ14,"")</f>
        <v>#REF!</v>
      </c>
      <c r="BN12" s="246" t="e">
        <f>IF('Measured Data'!#REF!&gt;0,'In Process Calc.'!B12,"")</f>
        <v>#REF!</v>
      </c>
      <c r="BO12" s="246" t="e">
        <f>IF('Measured Data'!#REF!&gt;0,'In Process Calc.'!C12,"")</f>
        <v>#REF!</v>
      </c>
    </row>
    <row r="13" spans="1:67" x14ac:dyDescent="0.15">
      <c r="A13" s="241" t="e">
        <f>IF('Measured Data'!#REF!&gt;0,'Measured Data'!$B$1,"")</f>
        <v>#REF!</v>
      </c>
      <c r="B13" s="241" t="e">
        <f>IF('Measured Data'!#REF!&gt;0,'Measured Data'!#REF!+0.1,"")</f>
        <v>#REF!</v>
      </c>
      <c r="C13" s="245" t="e">
        <f>IF('Measured Data'!#REF!&gt;0,'Measured Data'!#REF!,"")</f>
        <v>#REF!</v>
      </c>
      <c r="D13" s="250" t="e">
        <f>IF('Measured Data'!#REF!&gt;0,'Measured Data'!#REF!,"")</f>
        <v>#REF!</v>
      </c>
      <c r="E13" s="241" t="e">
        <f>IF('Measured Data'!#REF!&gt;0,'Measured Data'!#REF!,"")</f>
        <v>#REF!</v>
      </c>
      <c r="F13" s="241" t="e">
        <f>IF('Measured Data'!#REF!&gt;0,'Measured Data'!#REF!,"")</f>
        <v>#REF!</v>
      </c>
      <c r="G13" s="241" t="e">
        <f>IF('Measured Data'!#REF!&gt;0,'Measured Data'!#REF!,"")</f>
        <v>#REF!</v>
      </c>
      <c r="H13" s="246" t="e">
        <f>IF('Measured Data'!#REF!&gt;0,'Measured Data'!#REF!,"")</f>
        <v>#REF!</v>
      </c>
      <c r="I13" s="246" t="e">
        <f>IF('Measured Data'!#REF!&gt;0,'Measured Data'!#REF!,"")</f>
        <v>#REF!</v>
      </c>
      <c r="J13" s="246" t="e">
        <f>IF('Measured Data'!#REF!&gt;0,'Measured Data'!#REF!,"")</f>
        <v>#REF!</v>
      </c>
      <c r="K13" s="246" t="e">
        <f>IF('Measured Data'!#REF!&gt;0,'Measured Data'!#REF!,"")</f>
        <v>#REF!</v>
      </c>
      <c r="L13" s="241" t="e">
        <f>IF('Measured Data'!#REF!&gt;0,'Measured Data'!#REF!,"")</f>
        <v>#REF!</v>
      </c>
      <c r="M13" s="241" t="e">
        <f>IF('Measured Data'!#REF!&gt;0,'Measured Data'!#REF!,"")</f>
        <v>#REF!</v>
      </c>
      <c r="N13" s="241" t="e">
        <f>IF('Measured Data'!#REF!&gt;0,'Measured Data'!#REF!,"")</f>
        <v>#REF!</v>
      </c>
      <c r="O13" s="241" t="e">
        <f>IF('Measured Data'!#REF!&gt;0,'Measured Data'!#REF!,"")</f>
        <v>#REF!</v>
      </c>
      <c r="P13" s="241" t="e">
        <f>IF('Measured Data'!#REF!&gt;0,'Measured Data'!#REF!,"")</f>
        <v>#REF!</v>
      </c>
      <c r="Q13" s="241" t="e">
        <f>IF('Measured Data'!#REF!&gt;0,'Measured Data'!#REF!,"")</f>
        <v>#REF!</v>
      </c>
      <c r="R13" s="241" t="e">
        <f>IF('Measured Data'!#REF!&gt;0,'Measured Data'!#REF!,"")</f>
        <v>#REF!</v>
      </c>
      <c r="S13" s="241" t="e">
        <f>IF('Measured Data'!#REF!&gt;0,'Measured Data'!#REF!,"")</f>
        <v>#REF!</v>
      </c>
      <c r="T13" s="246" t="e">
        <f>IF('Measured Data'!#REF!&gt;0,'Measured Data'!#REF!+'Measured Data'!#REF!*'Measured Data'!#REF!/'In Process Calc.'!#REF!,"")</f>
        <v>#REF!</v>
      </c>
      <c r="U13" s="246" t="e">
        <f>IF('Measured Data'!#REF!&gt;0,'Measured Data'!#REF!+'Measured Data'!#REF!*'Measured Data'!#REF!/'In Process Calc.'!#REF!,"")</f>
        <v>#REF!</v>
      </c>
      <c r="V13" s="246" t="e">
        <f>IF('Measured Data'!#REF!&gt;0,'Measured Data'!#REF!+'Measured Data'!#REF!*'Measured Data'!#REF!/'In Process Calc.'!#REF!,"")</f>
        <v>#REF!</v>
      </c>
      <c r="W13" s="246" t="e">
        <f>IF('Measured Data'!#REF!&gt;0,'Measured Data'!#REF!+'Measured Data'!#REF!*'Measured Data'!#REF!/'In Process Calc.'!#REF!,"")</f>
        <v>#REF!</v>
      </c>
      <c r="X13" s="246" t="e">
        <f>IF('Measured Data'!#REF!&gt;0,'Measured Data'!#REF!+'Measured Data'!#REF!*'Measured Data'!#REF!/'In Process Calc.'!#REF!,"")</f>
        <v>#REF!</v>
      </c>
      <c r="Y13" s="246" t="e">
        <f>IF('Measured Data'!#REF!&gt;0,'Measured Data'!#REF!+'Measured Data'!#REF!*'Measured Data'!#REF!/'In Process Calc.'!#REF!,"")</f>
        <v>#REF!</v>
      </c>
      <c r="Z13" s="246" t="e">
        <f>IF('Measured Data'!#REF!&gt;0,'Measured Data'!#REF!+'Measured Data'!#REF!*'Measured Data'!#REF!/'In Process Calc.'!#REF!,"")</f>
        <v>#REF!</v>
      </c>
      <c r="AA13" s="246" t="e">
        <f>IF('Measured Data'!#REF!&gt;0,'Measured Data'!#REF!+'Measured Data'!#REF!*'Measured Data'!#REF!/'In Process Calc.'!#REF!,"")</f>
        <v>#REF!</v>
      </c>
      <c r="AB13" s="246" t="e">
        <f>IF('Measured Data'!#REF!&gt;0,'Measured Data'!#REF!+'Measured Data'!#REF!*'Measured Data'!#REF!/'In Process Calc.'!#REF!,"")</f>
        <v>#REF!</v>
      </c>
      <c r="AC13" s="246" t="e">
        <f>IF('Measured Data'!#REF!&gt;0,'Measured Data'!#REF!+'Measured Data'!#REF!*'Measured Data'!#REF!/'In Process Calc.'!#REF!,"")</f>
        <v>#REF!</v>
      </c>
      <c r="AD13" s="246" t="e">
        <f>IF('Measured Data'!#REF!&gt;0,'Measured Data'!#REF!+'Measured Data'!#REF!*'Measured Data'!#REF!/'In Process Calc.'!#REF!,"")</f>
        <v>#REF!</v>
      </c>
      <c r="AE13" s="246" t="e">
        <f>IF('Measured Data'!#REF!&gt;0,'Measured Data'!#REF!+'Measured Data'!#REF!*'Measured Data'!#REF!/'In Process Calc.'!#REF!,"")</f>
        <v>#REF!</v>
      </c>
      <c r="AF13" s="246" t="e">
        <f>IF('Measured Data'!#REF!&gt;0,'Measured Data'!#REF!+'Measured Data'!#REF!*'Measured Data'!#REF!/'In Process Calc.'!#REF!,"")</f>
        <v>#REF!</v>
      </c>
      <c r="AG13" s="246" t="e">
        <f>IF('Measured Data'!#REF!&gt;0,'Measured Data'!#REF!+'Measured Data'!#REF!*'Measured Data'!#REF!/'In Process Calc.'!#REF!,"")</f>
        <v>#REF!</v>
      </c>
      <c r="AH13" s="246" t="e">
        <f>IF('Measured Data'!#REF!&gt;0,'Measured Data'!#REF!+'Measured Data'!#REF!*'Measured Data'!#REF!/'In Process Calc.'!#REF!,"")</f>
        <v>#REF!</v>
      </c>
      <c r="AI13" s="246" t="e">
        <f>IF('Measured Data'!#REF!&gt;0,'Measured Data'!#REF!+'Measured Data'!#REF!*'Measured Data'!#REF!/'In Process Calc.'!#REF!,"")</f>
        <v>#REF!</v>
      </c>
      <c r="AJ13" s="246" t="e">
        <f>IF('Measured Data'!#REF!&gt;0,'Measured Data'!#REF!+'Measured Data'!#REF!*'Measured Data'!#REF!/'In Process Calc.'!#REF!,"")</f>
        <v>#REF!</v>
      </c>
      <c r="AK13" s="246" t="e">
        <f>IF('Measured Data'!#REF!&gt;0,'Measured Data'!#REF!+'Measured Data'!#REF!*'Measured Data'!#REF!/'In Process Calc.'!#REF!,"")</f>
        <v>#REF!</v>
      </c>
      <c r="AL13" s="246" t="e">
        <f>IF('Measured Data'!#REF!&gt;0,'Measured Data'!#REF!+'Measured Data'!#REF!*'Measured Data'!#REF!/'In Process Calc.'!#REF!,"")</f>
        <v>#REF!</v>
      </c>
      <c r="AM13" s="246" t="e">
        <f>IF('Measured Data'!#REF!&gt;0,'Measured Data'!#REF!+'Measured Data'!#REF!*'Measured Data'!#REF!/'In Process Calc.'!#REF!,"")</f>
        <v>#REF!</v>
      </c>
      <c r="AN13" s="246" t="e">
        <f>IF('Measured Data'!#REF!&gt;0,'Measured Data'!#REF!+'Measured Data'!#REF!*'Measured Data'!#REF!/'In Process Calc.'!#REF!,"")</f>
        <v>#REF!</v>
      </c>
      <c r="AO13" s="246" t="e">
        <f>IF('Measured Data'!#REF!&gt;0,'Measured Data'!#REF!+'Measured Data'!#REF!*'Measured Data'!#REF!/'In Process Calc.'!#REF!,"")</f>
        <v>#REF!</v>
      </c>
      <c r="AP13" s="246" t="e">
        <f>IF('Measured Data'!#REF!&gt;0,'Measured Data'!#REF!+'Measured Data'!#REF!*'Measured Data'!#REF!/'In Process Calc.'!#REF!,"")</f>
        <v>#REF!</v>
      </c>
      <c r="AQ13" s="246" t="e">
        <f>IF('Measured Data'!#REF!&gt;0,'Measured Data'!#REF!+'Measured Data'!#REF!*'Measured Data'!#REF!/'In Process Calc.'!#REF!,"")</f>
        <v>#REF!</v>
      </c>
      <c r="AR13" s="246" t="e">
        <f>IF('Measured Data'!#REF!&gt;0,'Measured Data'!#REF!,"")</f>
        <v>#REF!</v>
      </c>
      <c r="AS13" s="246" t="e">
        <f>IF('Measured Data'!#REF!&gt;0,'Measured Data'!#REF!,"")</f>
        <v>#REF!</v>
      </c>
      <c r="AT13" s="246" t="e">
        <f>IF('Measured Data'!#REF!&gt;0,'Measured Data'!#REF!,"")</f>
        <v>#REF!</v>
      </c>
      <c r="AU13" s="246" t="e">
        <f>IF('Measured Data'!#REF!&gt;0,'Measured Data'!#REF!,"")</f>
        <v>#REF!</v>
      </c>
      <c r="AV13" s="246" t="e">
        <f>IF('Measured Data'!#REF!&gt;0,'Measured Data'!#REF!,"")</f>
        <v>#REF!</v>
      </c>
      <c r="AW13" s="246" t="e">
        <f>IF('Measured Data'!#REF!&gt;0,'Measured Data'!#REF!,"")</f>
        <v>#REF!</v>
      </c>
      <c r="AX13" s="246" t="e">
        <f>IF('Measured Data'!#REF!&gt;0,'Measured Data'!#REF!,"")</f>
        <v>#REF!</v>
      </c>
      <c r="AY13" s="246" t="e">
        <f>IF('Measured Data'!#REF!&gt;0,'Measured Data'!#REF!,"")</f>
        <v>#REF!</v>
      </c>
      <c r="AZ13" s="246" t="e">
        <f>IF('Measured Data'!#REF!&gt;0,'Measured Data'!#REF!,"")</f>
        <v>#REF!</v>
      </c>
      <c r="BA13" s="246" t="e">
        <f>IF('Measured Data'!#REF!&gt;0,'Measured Data'!#REF!,"")</f>
        <v>#REF!</v>
      </c>
      <c r="BB13" s="246" t="e">
        <f>IF('Measured Data'!#REF!&gt;0,'Measured Data'!#REF!,"")</f>
        <v>#REF!</v>
      </c>
      <c r="BC13" s="246" t="e">
        <f>IF('Measured Data'!#REF!&gt;0,'Measured Data'!#REF!,"")</f>
        <v>#REF!</v>
      </c>
      <c r="BD13" s="246" t="e">
        <f>IF('Measured Data'!#REF!&gt;0,'Measured Data'!#REF!,"")</f>
        <v>#REF!</v>
      </c>
      <c r="BE13" s="246" t="e">
        <f>IF('Measured Data'!#REF!&gt;0,'Measured Data'!#REF!,"")</f>
        <v>#REF!</v>
      </c>
      <c r="BF13" s="246" t="e">
        <f>IF('Measured Data'!#REF!&gt;0,'Measured Data'!#REF!,"")</f>
        <v>#REF!</v>
      </c>
      <c r="BG13" s="246" t="e">
        <f>IF('Measured Data'!#REF!&gt;0,'Measured Data'!#REF!,"")</f>
        <v>#REF!</v>
      </c>
      <c r="BH13" s="246" t="e">
        <f>IF('Measured Data'!#REF!&gt;0,'Measured Data'!#REF!,"")</f>
        <v>#REF!</v>
      </c>
      <c r="BI13" s="246" t="e">
        <f>IF('Measured Data'!#REF!&gt;0,'Measured Data'!#REF!,"")</f>
        <v>#REF!</v>
      </c>
      <c r="BJ13" s="246" t="e">
        <f>IF('Measured Data'!#REF!&gt;0,'Measured Data'!#REF!,"")</f>
        <v>#REF!</v>
      </c>
      <c r="BK13" s="246" t="e">
        <f>IF('Measured Data'!#REF!&gt;0,'Measured Data'!#REF!,"")</f>
        <v>#REF!</v>
      </c>
      <c r="BL13" s="246" t="e">
        <f>IF('Measured Data'!#REF!&gt;0,'Measured Data'!#REF!,"")</f>
        <v>#REF!</v>
      </c>
      <c r="BM13" s="246" t="e">
        <f>IF('Measured Data'!#REF!&gt;0,'Measured Data'!#REF!,"")</f>
        <v>#REF!</v>
      </c>
      <c r="BN13" s="246" t="e">
        <f>IF('Measured Data'!#REF!&gt;0,'In Process Calc.'!#REF!,"")</f>
        <v>#REF!</v>
      </c>
      <c r="BO13" s="246" t="e">
        <f>IF('Measured Data'!#REF!&gt;0,'In Process Calc.'!#REF!,"")</f>
        <v>#REF!</v>
      </c>
    </row>
    <row r="14" spans="1:67" x14ac:dyDescent="0.15">
      <c r="A14" s="241" t="e">
        <f>IF('Measured Data'!#REF!&gt;0,'Measured Data'!$B$1,"")</f>
        <v>#REF!</v>
      </c>
      <c r="B14" s="241" t="e">
        <f>IF('Measured Data'!#REF!&gt;0,'Measured Data'!#REF!+0.1,"")</f>
        <v>#REF!</v>
      </c>
      <c r="C14" s="245" t="e">
        <f>IF('Measured Data'!#REF!&gt;0,'Measured Data'!#REF!,"")</f>
        <v>#REF!</v>
      </c>
      <c r="D14" s="250" t="e">
        <f>IF('Measured Data'!#REF!&gt;0,'Measured Data'!#REF!,"")</f>
        <v>#REF!</v>
      </c>
      <c r="E14" s="241" t="e">
        <f>IF('Measured Data'!#REF!&gt;0,'Measured Data'!#REF!,"")</f>
        <v>#REF!</v>
      </c>
      <c r="F14" s="241" t="e">
        <f>IF('Measured Data'!#REF!&gt;0,'Measured Data'!#REF!,"")</f>
        <v>#REF!</v>
      </c>
      <c r="G14" s="241" t="e">
        <f>IF('Measured Data'!#REF!&gt;0,'Measured Data'!#REF!,"")</f>
        <v>#REF!</v>
      </c>
      <c r="H14" s="246" t="e">
        <f>IF('Measured Data'!#REF!&gt;0,'Measured Data'!#REF!,"")</f>
        <v>#REF!</v>
      </c>
      <c r="I14" s="246" t="e">
        <f>IF('Measured Data'!#REF!&gt;0,'Measured Data'!#REF!,"")</f>
        <v>#REF!</v>
      </c>
      <c r="J14" s="246" t="e">
        <f>IF('Measured Data'!#REF!&gt;0,'Measured Data'!#REF!,"")</f>
        <v>#REF!</v>
      </c>
      <c r="K14" s="246" t="e">
        <f>IF('Measured Data'!#REF!&gt;0,'Measured Data'!#REF!,"")</f>
        <v>#REF!</v>
      </c>
      <c r="L14" s="241" t="e">
        <f>IF('Measured Data'!#REF!&gt;0,'Measured Data'!#REF!,"")</f>
        <v>#REF!</v>
      </c>
      <c r="M14" s="241" t="e">
        <f>IF('Measured Data'!#REF!&gt;0,'Measured Data'!#REF!,"")</f>
        <v>#REF!</v>
      </c>
      <c r="N14" s="241" t="e">
        <f>IF('Measured Data'!#REF!&gt;0,'Measured Data'!#REF!,"")</f>
        <v>#REF!</v>
      </c>
      <c r="O14" s="241" t="e">
        <f>IF('Measured Data'!#REF!&gt;0,'Measured Data'!#REF!,"")</f>
        <v>#REF!</v>
      </c>
      <c r="P14" s="241" t="e">
        <f>IF('Measured Data'!#REF!&gt;0,'Measured Data'!#REF!,"")</f>
        <v>#REF!</v>
      </c>
      <c r="Q14" s="241" t="e">
        <f>IF('Measured Data'!#REF!&gt;0,'Measured Data'!#REF!,"")</f>
        <v>#REF!</v>
      </c>
      <c r="R14" s="241" t="e">
        <f>IF('Measured Data'!#REF!&gt;0,'Measured Data'!#REF!,"")</f>
        <v>#REF!</v>
      </c>
      <c r="S14" s="241" t="e">
        <f>IF('Measured Data'!#REF!&gt;0,'Measured Data'!#REF!,"")</f>
        <v>#REF!</v>
      </c>
      <c r="T14" s="246" t="e">
        <f>IF('Measured Data'!#REF!&gt;0,'Measured Data'!#REF!+'Measured Data'!#REF!*'Measured Data'!#REF!/'In Process Calc.'!#REF!,"")</f>
        <v>#REF!</v>
      </c>
      <c r="U14" s="246" t="e">
        <f>IF('Measured Data'!#REF!&gt;0,'Measured Data'!#REF!+'Measured Data'!#REF!*'Measured Data'!#REF!/'In Process Calc.'!#REF!,"")</f>
        <v>#REF!</v>
      </c>
      <c r="V14" s="246" t="e">
        <f>IF('Measured Data'!#REF!&gt;0,'Measured Data'!#REF!+'Measured Data'!#REF!*'Measured Data'!#REF!/'In Process Calc.'!#REF!,"")</f>
        <v>#REF!</v>
      </c>
      <c r="W14" s="246" t="e">
        <f>IF('Measured Data'!#REF!&gt;0,'Measured Data'!#REF!+'Measured Data'!#REF!*'Measured Data'!#REF!/'In Process Calc.'!#REF!,"")</f>
        <v>#REF!</v>
      </c>
      <c r="X14" s="246" t="e">
        <f>IF('Measured Data'!#REF!&gt;0,'Measured Data'!#REF!+'Measured Data'!#REF!*'Measured Data'!#REF!/'In Process Calc.'!#REF!,"")</f>
        <v>#REF!</v>
      </c>
      <c r="Y14" s="246" t="e">
        <f>IF('Measured Data'!#REF!&gt;0,'Measured Data'!#REF!+'Measured Data'!#REF!*'Measured Data'!#REF!/'In Process Calc.'!#REF!,"")</f>
        <v>#REF!</v>
      </c>
      <c r="Z14" s="246" t="e">
        <f>IF('Measured Data'!#REF!&gt;0,'Measured Data'!#REF!+'Measured Data'!#REF!*'Measured Data'!#REF!/'In Process Calc.'!#REF!,"")</f>
        <v>#REF!</v>
      </c>
      <c r="AA14" s="246" t="e">
        <f>IF('Measured Data'!#REF!&gt;0,'Measured Data'!#REF!+'Measured Data'!#REF!*'Measured Data'!#REF!/'In Process Calc.'!#REF!,"")</f>
        <v>#REF!</v>
      </c>
      <c r="AB14" s="246" t="e">
        <f>IF('Measured Data'!#REF!&gt;0,'Measured Data'!#REF!+'Measured Data'!#REF!*'Measured Data'!#REF!/'In Process Calc.'!#REF!,"")</f>
        <v>#REF!</v>
      </c>
      <c r="AC14" s="246" t="e">
        <f>IF('Measured Data'!#REF!&gt;0,'Measured Data'!#REF!+'Measured Data'!#REF!*'Measured Data'!#REF!/'In Process Calc.'!#REF!,"")</f>
        <v>#REF!</v>
      </c>
      <c r="AD14" s="246" t="e">
        <f>IF('Measured Data'!#REF!&gt;0,'Measured Data'!#REF!+'Measured Data'!#REF!*'Measured Data'!#REF!/'In Process Calc.'!#REF!,"")</f>
        <v>#REF!</v>
      </c>
      <c r="AE14" s="246" t="e">
        <f>IF('Measured Data'!#REF!&gt;0,'Measured Data'!#REF!+'Measured Data'!#REF!*'Measured Data'!#REF!/'In Process Calc.'!#REF!,"")</f>
        <v>#REF!</v>
      </c>
      <c r="AF14" s="246" t="e">
        <f>IF('Measured Data'!#REF!&gt;0,'Measured Data'!#REF!+'Measured Data'!#REF!*'Measured Data'!#REF!/'In Process Calc.'!#REF!,"")</f>
        <v>#REF!</v>
      </c>
      <c r="AG14" s="246" t="e">
        <f>IF('Measured Data'!#REF!&gt;0,'Measured Data'!#REF!+'Measured Data'!#REF!*'Measured Data'!#REF!/'In Process Calc.'!#REF!,"")</f>
        <v>#REF!</v>
      </c>
      <c r="AH14" s="246" t="e">
        <f>IF('Measured Data'!#REF!&gt;0,'Measured Data'!#REF!+'Measured Data'!#REF!*'Measured Data'!#REF!/'In Process Calc.'!#REF!,"")</f>
        <v>#REF!</v>
      </c>
      <c r="AI14" s="246" t="e">
        <f>IF('Measured Data'!#REF!&gt;0,'Measured Data'!#REF!+'Measured Data'!#REF!*'Measured Data'!#REF!/'In Process Calc.'!#REF!,"")</f>
        <v>#REF!</v>
      </c>
      <c r="AJ14" s="246" t="e">
        <f>IF('Measured Data'!#REF!&gt;0,'Measured Data'!#REF!+'Measured Data'!#REF!*'Measured Data'!#REF!/'In Process Calc.'!#REF!,"")</f>
        <v>#REF!</v>
      </c>
      <c r="AK14" s="246" t="e">
        <f>IF('Measured Data'!#REF!&gt;0,'Measured Data'!#REF!+'Measured Data'!#REF!*'Measured Data'!#REF!/'In Process Calc.'!#REF!,"")</f>
        <v>#REF!</v>
      </c>
      <c r="AL14" s="246" t="e">
        <f>IF('Measured Data'!#REF!&gt;0,'Measured Data'!#REF!+'Measured Data'!#REF!*'Measured Data'!#REF!/'In Process Calc.'!#REF!,"")</f>
        <v>#REF!</v>
      </c>
      <c r="AM14" s="246" t="e">
        <f>IF('Measured Data'!#REF!&gt;0,'Measured Data'!#REF!+'Measured Data'!#REF!*'Measured Data'!#REF!/'In Process Calc.'!#REF!,"")</f>
        <v>#REF!</v>
      </c>
      <c r="AN14" s="246" t="e">
        <f>IF('Measured Data'!#REF!&gt;0,'Measured Data'!#REF!+'Measured Data'!#REF!*'Measured Data'!#REF!/'In Process Calc.'!#REF!,"")</f>
        <v>#REF!</v>
      </c>
      <c r="AO14" s="246" t="e">
        <f>IF('Measured Data'!#REF!&gt;0,'Measured Data'!#REF!+'Measured Data'!#REF!*'Measured Data'!#REF!/'In Process Calc.'!#REF!,"")</f>
        <v>#REF!</v>
      </c>
      <c r="AP14" s="246" t="e">
        <f>IF('Measured Data'!#REF!&gt;0,'Measured Data'!#REF!+'Measured Data'!#REF!*'Measured Data'!#REF!/'In Process Calc.'!#REF!,"")</f>
        <v>#REF!</v>
      </c>
      <c r="AQ14" s="246" t="e">
        <f>IF('Measured Data'!#REF!&gt;0,'Measured Data'!#REF!+'Measured Data'!#REF!*'Measured Data'!#REF!/'In Process Calc.'!#REF!,"")</f>
        <v>#REF!</v>
      </c>
      <c r="AR14" s="246" t="e">
        <f>IF('Measured Data'!#REF!&gt;0,'Measured Data'!#REF!,"")</f>
        <v>#REF!</v>
      </c>
      <c r="AS14" s="246" t="e">
        <f>IF('Measured Data'!#REF!&gt;0,'Measured Data'!#REF!,"")</f>
        <v>#REF!</v>
      </c>
      <c r="AT14" s="246" t="e">
        <f>IF('Measured Data'!#REF!&gt;0,'Measured Data'!#REF!,"")</f>
        <v>#REF!</v>
      </c>
      <c r="AU14" s="246" t="e">
        <f>IF('Measured Data'!#REF!&gt;0,'Measured Data'!#REF!,"")</f>
        <v>#REF!</v>
      </c>
      <c r="AV14" s="246" t="e">
        <f>IF('Measured Data'!#REF!&gt;0,'Measured Data'!#REF!,"")</f>
        <v>#REF!</v>
      </c>
      <c r="AW14" s="246" t="e">
        <f>IF('Measured Data'!#REF!&gt;0,'Measured Data'!#REF!,"")</f>
        <v>#REF!</v>
      </c>
      <c r="AX14" s="246" t="e">
        <f>IF('Measured Data'!#REF!&gt;0,'Measured Data'!#REF!,"")</f>
        <v>#REF!</v>
      </c>
      <c r="AY14" s="246" t="e">
        <f>IF('Measured Data'!#REF!&gt;0,'Measured Data'!#REF!,"")</f>
        <v>#REF!</v>
      </c>
      <c r="AZ14" s="246" t="e">
        <f>IF('Measured Data'!#REF!&gt;0,'Measured Data'!#REF!,"")</f>
        <v>#REF!</v>
      </c>
      <c r="BA14" s="246" t="e">
        <f>IF('Measured Data'!#REF!&gt;0,'Measured Data'!#REF!,"")</f>
        <v>#REF!</v>
      </c>
      <c r="BB14" s="246" t="e">
        <f>IF('Measured Data'!#REF!&gt;0,'Measured Data'!#REF!,"")</f>
        <v>#REF!</v>
      </c>
      <c r="BC14" s="246" t="e">
        <f>IF('Measured Data'!#REF!&gt;0,'Measured Data'!#REF!,"")</f>
        <v>#REF!</v>
      </c>
      <c r="BD14" s="246" t="e">
        <f>IF('Measured Data'!#REF!&gt;0,'Measured Data'!#REF!,"")</f>
        <v>#REF!</v>
      </c>
      <c r="BE14" s="246" t="e">
        <f>IF('Measured Data'!#REF!&gt;0,'Measured Data'!#REF!,"")</f>
        <v>#REF!</v>
      </c>
      <c r="BF14" s="246" t="e">
        <f>IF('Measured Data'!#REF!&gt;0,'Measured Data'!#REF!,"")</f>
        <v>#REF!</v>
      </c>
      <c r="BG14" s="246" t="e">
        <f>IF('Measured Data'!#REF!&gt;0,'Measured Data'!#REF!,"")</f>
        <v>#REF!</v>
      </c>
      <c r="BH14" s="246" t="e">
        <f>IF('Measured Data'!#REF!&gt;0,'Measured Data'!#REF!,"")</f>
        <v>#REF!</v>
      </c>
      <c r="BI14" s="246" t="e">
        <f>IF('Measured Data'!#REF!&gt;0,'Measured Data'!#REF!,"")</f>
        <v>#REF!</v>
      </c>
      <c r="BJ14" s="246" t="e">
        <f>IF('Measured Data'!#REF!&gt;0,'Measured Data'!#REF!,"")</f>
        <v>#REF!</v>
      </c>
      <c r="BK14" s="246" t="e">
        <f>IF('Measured Data'!#REF!&gt;0,'Measured Data'!#REF!,"")</f>
        <v>#REF!</v>
      </c>
      <c r="BL14" s="246" t="e">
        <f>IF('Measured Data'!#REF!&gt;0,'Measured Data'!#REF!,"")</f>
        <v>#REF!</v>
      </c>
      <c r="BM14" s="246" t="e">
        <f>IF('Measured Data'!#REF!&gt;0,'Measured Data'!#REF!,"")</f>
        <v>#REF!</v>
      </c>
      <c r="BN14" s="246" t="e">
        <f>IF('Measured Data'!#REF!&gt;0,'In Process Calc.'!#REF!,"")</f>
        <v>#REF!</v>
      </c>
      <c r="BO14" s="246" t="e">
        <f>IF('Measured Data'!#REF!&gt;0,'In Process Calc.'!#REF!,"")</f>
        <v>#REF!</v>
      </c>
    </row>
    <row r="15" spans="1:67" x14ac:dyDescent="0.15">
      <c r="A15" s="241" t="e">
        <f>IF('Measured Data'!#REF!&gt;0,'Measured Data'!$B$1,"")</f>
        <v>#REF!</v>
      </c>
      <c r="B15" s="241" t="e">
        <f>IF('Measured Data'!#REF!&gt;0,'Measured Data'!#REF!+0.1,"")</f>
        <v>#REF!</v>
      </c>
      <c r="C15" s="245" t="e">
        <f>IF('Measured Data'!#REF!&gt;0,'Measured Data'!#REF!,"")</f>
        <v>#REF!</v>
      </c>
      <c r="D15" s="250" t="e">
        <f>IF('Measured Data'!#REF!&gt;0,'Measured Data'!#REF!,"")</f>
        <v>#REF!</v>
      </c>
      <c r="E15" s="241" t="e">
        <f>IF('Measured Data'!#REF!&gt;0,'Measured Data'!#REF!,"")</f>
        <v>#REF!</v>
      </c>
      <c r="F15" s="241" t="e">
        <f>IF('Measured Data'!#REF!&gt;0,'Measured Data'!#REF!,"")</f>
        <v>#REF!</v>
      </c>
      <c r="G15" s="241" t="e">
        <f>IF('Measured Data'!#REF!&gt;0,'Measured Data'!#REF!,"")</f>
        <v>#REF!</v>
      </c>
      <c r="H15" s="246" t="e">
        <f>IF('Measured Data'!#REF!&gt;0,'Measured Data'!#REF!,"")</f>
        <v>#REF!</v>
      </c>
      <c r="I15" s="246" t="e">
        <f>IF('Measured Data'!#REF!&gt;0,'Measured Data'!#REF!,"")</f>
        <v>#REF!</v>
      </c>
      <c r="J15" s="246" t="e">
        <f>IF('Measured Data'!#REF!&gt;0,'Measured Data'!#REF!,"")</f>
        <v>#REF!</v>
      </c>
      <c r="K15" s="246" t="e">
        <f>IF('Measured Data'!#REF!&gt;0,'Measured Data'!#REF!,"")</f>
        <v>#REF!</v>
      </c>
      <c r="L15" s="241" t="e">
        <f>IF('Measured Data'!#REF!&gt;0,'Measured Data'!#REF!,"")</f>
        <v>#REF!</v>
      </c>
      <c r="M15" s="241" t="e">
        <f>IF('Measured Data'!#REF!&gt;0,'Measured Data'!#REF!,"")</f>
        <v>#REF!</v>
      </c>
      <c r="N15" s="241" t="e">
        <f>IF('Measured Data'!#REF!&gt;0,'Measured Data'!#REF!,"")</f>
        <v>#REF!</v>
      </c>
      <c r="O15" s="241" t="e">
        <f>IF('Measured Data'!#REF!&gt;0,'Measured Data'!#REF!,"")</f>
        <v>#REF!</v>
      </c>
      <c r="P15" s="241" t="e">
        <f>IF('Measured Data'!#REF!&gt;0,'Measured Data'!#REF!,"")</f>
        <v>#REF!</v>
      </c>
      <c r="Q15" s="241" t="e">
        <f>IF('Measured Data'!#REF!&gt;0,'Measured Data'!#REF!,"")</f>
        <v>#REF!</v>
      </c>
      <c r="R15" s="241" t="e">
        <f>IF('Measured Data'!#REF!&gt;0,'Measured Data'!#REF!,"")</f>
        <v>#REF!</v>
      </c>
      <c r="S15" s="241" t="e">
        <f>IF('Measured Data'!#REF!&gt;0,'Measured Data'!#REF!,"")</f>
        <v>#REF!</v>
      </c>
      <c r="T15" s="246" t="e">
        <f>IF('Measured Data'!#REF!&gt;0,'Measured Data'!#REF!+'Measured Data'!#REF!*'Measured Data'!#REF!/'In Process Calc.'!#REF!,"")</f>
        <v>#REF!</v>
      </c>
      <c r="U15" s="246" t="e">
        <f>IF('Measured Data'!#REF!&gt;0,'Measured Data'!#REF!+'Measured Data'!#REF!*'Measured Data'!#REF!/'In Process Calc.'!#REF!,"")</f>
        <v>#REF!</v>
      </c>
      <c r="V15" s="246" t="e">
        <f>IF('Measured Data'!#REF!&gt;0,'Measured Data'!#REF!+'Measured Data'!#REF!*'Measured Data'!#REF!/'In Process Calc.'!#REF!,"")</f>
        <v>#REF!</v>
      </c>
      <c r="W15" s="246" t="e">
        <f>IF('Measured Data'!#REF!&gt;0,'Measured Data'!#REF!+'Measured Data'!#REF!*'Measured Data'!#REF!/'In Process Calc.'!#REF!,"")</f>
        <v>#REF!</v>
      </c>
      <c r="X15" s="246" t="e">
        <f>IF('Measured Data'!#REF!&gt;0,'Measured Data'!#REF!+'Measured Data'!#REF!*'Measured Data'!#REF!/'In Process Calc.'!#REF!,"")</f>
        <v>#REF!</v>
      </c>
      <c r="Y15" s="246" t="e">
        <f>IF('Measured Data'!#REF!&gt;0,'Measured Data'!#REF!+'Measured Data'!#REF!*'Measured Data'!#REF!/'In Process Calc.'!#REF!,"")</f>
        <v>#REF!</v>
      </c>
      <c r="Z15" s="246" t="e">
        <f>IF('Measured Data'!#REF!&gt;0,'Measured Data'!#REF!+'Measured Data'!#REF!*'Measured Data'!#REF!/'In Process Calc.'!#REF!,"")</f>
        <v>#REF!</v>
      </c>
      <c r="AA15" s="246" t="e">
        <f>IF('Measured Data'!#REF!&gt;0,'Measured Data'!#REF!+'Measured Data'!#REF!*'Measured Data'!#REF!/'In Process Calc.'!#REF!,"")</f>
        <v>#REF!</v>
      </c>
      <c r="AB15" s="246" t="e">
        <f>IF('Measured Data'!#REF!&gt;0,'Measured Data'!#REF!+'Measured Data'!#REF!*'Measured Data'!#REF!/'In Process Calc.'!#REF!,"")</f>
        <v>#REF!</v>
      </c>
      <c r="AC15" s="246" t="e">
        <f>IF('Measured Data'!#REF!&gt;0,'Measured Data'!#REF!+'Measured Data'!#REF!*'Measured Data'!#REF!/'In Process Calc.'!#REF!,"")</f>
        <v>#REF!</v>
      </c>
      <c r="AD15" s="246" t="e">
        <f>IF('Measured Data'!#REF!&gt;0,'Measured Data'!#REF!+'Measured Data'!#REF!*'Measured Data'!#REF!/'In Process Calc.'!#REF!,"")</f>
        <v>#REF!</v>
      </c>
      <c r="AE15" s="246" t="e">
        <f>IF('Measured Data'!#REF!&gt;0,'Measured Data'!#REF!+'Measured Data'!#REF!*'Measured Data'!#REF!/'In Process Calc.'!#REF!,"")</f>
        <v>#REF!</v>
      </c>
      <c r="AF15" s="246" t="e">
        <f>IF('Measured Data'!#REF!&gt;0,'Measured Data'!#REF!+'Measured Data'!#REF!*'Measured Data'!#REF!/'In Process Calc.'!#REF!,"")</f>
        <v>#REF!</v>
      </c>
      <c r="AG15" s="246" t="e">
        <f>IF('Measured Data'!#REF!&gt;0,'Measured Data'!#REF!+'Measured Data'!#REF!*'Measured Data'!#REF!/'In Process Calc.'!#REF!,"")</f>
        <v>#REF!</v>
      </c>
      <c r="AH15" s="246" t="e">
        <f>IF('Measured Data'!#REF!&gt;0,'Measured Data'!#REF!+'Measured Data'!#REF!*'Measured Data'!#REF!/'In Process Calc.'!#REF!,"")</f>
        <v>#REF!</v>
      </c>
      <c r="AI15" s="246" t="e">
        <f>IF('Measured Data'!#REF!&gt;0,'Measured Data'!#REF!+'Measured Data'!#REF!*'Measured Data'!#REF!/'In Process Calc.'!#REF!,"")</f>
        <v>#REF!</v>
      </c>
      <c r="AJ15" s="246" t="e">
        <f>IF('Measured Data'!#REF!&gt;0,'Measured Data'!#REF!+'Measured Data'!#REF!*'Measured Data'!#REF!/'In Process Calc.'!#REF!,"")</f>
        <v>#REF!</v>
      </c>
      <c r="AK15" s="246" t="e">
        <f>IF('Measured Data'!#REF!&gt;0,'Measured Data'!#REF!+'Measured Data'!#REF!*'Measured Data'!#REF!/'In Process Calc.'!#REF!,"")</f>
        <v>#REF!</v>
      </c>
      <c r="AL15" s="246" t="e">
        <f>IF('Measured Data'!#REF!&gt;0,'Measured Data'!#REF!+'Measured Data'!#REF!*'Measured Data'!#REF!/'In Process Calc.'!#REF!,"")</f>
        <v>#REF!</v>
      </c>
      <c r="AM15" s="246" t="e">
        <f>IF('Measured Data'!#REF!&gt;0,'Measured Data'!#REF!+'Measured Data'!#REF!*'Measured Data'!#REF!/'In Process Calc.'!#REF!,"")</f>
        <v>#REF!</v>
      </c>
      <c r="AN15" s="246" t="e">
        <f>IF('Measured Data'!#REF!&gt;0,'Measured Data'!#REF!+'Measured Data'!#REF!*'Measured Data'!#REF!/'In Process Calc.'!#REF!,"")</f>
        <v>#REF!</v>
      </c>
      <c r="AO15" s="246" t="e">
        <f>IF('Measured Data'!#REF!&gt;0,'Measured Data'!#REF!+'Measured Data'!#REF!*'Measured Data'!#REF!/'In Process Calc.'!#REF!,"")</f>
        <v>#REF!</v>
      </c>
      <c r="AP15" s="246" t="e">
        <f>IF('Measured Data'!#REF!&gt;0,'Measured Data'!#REF!+'Measured Data'!#REF!*'Measured Data'!#REF!/'In Process Calc.'!#REF!,"")</f>
        <v>#REF!</v>
      </c>
      <c r="AQ15" s="246" t="e">
        <f>IF('Measured Data'!#REF!&gt;0,'Measured Data'!#REF!+'Measured Data'!#REF!*'Measured Data'!#REF!/'In Process Calc.'!#REF!,"")</f>
        <v>#REF!</v>
      </c>
      <c r="AR15" s="246" t="e">
        <f>IF('Measured Data'!#REF!&gt;0,'Measured Data'!#REF!,"")</f>
        <v>#REF!</v>
      </c>
      <c r="AS15" s="246" t="e">
        <f>IF('Measured Data'!#REF!&gt;0,'Measured Data'!#REF!,"")</f>
        <v>#REF!</v>
      </c>
      <c r="AT15" s="246" t="e">
        <f>IF('Measured Data'!#REF!&gt;0,'Measured Data'!#REF!,"")</f>
        <v>#REF!</v>
      </c>
      <c r="AU15" s="246" t="e">
        <f>IF('Measured Data'!#REF!&gt;0,'Measured Data'!#REF!,"")</f>
        <v>#REF!</v>
      </c>
      <c r="AV15" s="246" t="e">
        <f>IF('Measured Data'!#REF!&gt;0,'Measured Data'!#REF!,"")</f>
        <v>#REF!</v>
      </c>
      <c r="AW15" s="246" t="e">
        <f>IF('Measured Data'!#REF!&gt;0,'Measured Data'!#REF!,"")</f>
        <v>#REF!</v>
      </c>
      <c r="AX15" s="246" t="e">
        <f>IF('Measured Data'!#REF!&gt;0,'Measured Data'!#REF!,"")</f>
        <v>#REF!</v>
      </c>
      <c r="AY15" s="246" t="e">
        <f>IF('Measured Data'!#REF!&gt;0,'Measured Data'!#REF!,"")</f>
        <v>#REF!</v>
      </c>
      <c r="AZ15" s="246" t="e">
        <f>IF('Measured Data'!#REF!&gt;0,'Measured Data'!#REF!,"")</f>
        <v>#REF!</v>
      </c>
      <c r="BA15" s="246" t="e">
        <f>IF('Measured Data'!#REF!&gt;0,'Measured Data'!#REF!,"")</f>
        <v>#REF!</v>
      </c>
      <c r="BB15" s="246" t="e">
        <f>IF('Measured Data'!#REF!&gt;0,'Measured Data'!#REF!,"")</f>
        <v>#REF!</v>
      </c>
      <c r="BC15" s="246" t="e">
        <f>IF('Measured Data'!#REF!&gt;0,'Measured Data'!#REF!,"")</f>
        <v>#REF!</v>
      </c>
      <c r="BD15" s="246" t="e">
        <f>IF('Measured Data'!#REF!&gt;0,'Measured Data'!#REF!,"")</f>
        <v>#REF!</v>
      </c>
      <c r="BE15" s="246" t="e">
        <f>IF('Measured Data'!#REF!&gt;0,'Measured Data'!#REF!,"")</f>
        <v>#REF!</v>
      </c>
      <c r="BF15" s="246" t="e">
        <f>IF('Measured Data'!#REF!&gt;0,'Measured Data'!#REF!,"")</f>
        <v>#REF!</v>
      </c>
      <c r="BG15" s="246" t="e">
        <f>IF('Measured Data'!#REF!&gt;0,'Measured Data'!#REF!,"")</f>
        <v>#REF!</v>
      </c>
      <c r="BH15" s="246" t="e">
        <f>IF('Measured Data'!#REF!&gt;0,'Measured Data'!#REF!,"")</f>
        <v>#REF!</v>
      </c>
      <c r="BI15" s="246" t="e">
        <f>IF('Measured Data'!#REF!&gt;0,'Measured Data'!#REF!,"")</f>
        <v>#REF!</v>
      </c>
      <c r="BJ15" s="246" t="e">
        <f>IF('Measured Data'!#REF!&gt;0,'Measured Data'!#REF!,"")</f>
        <v>#REF!</v>
      </c>
      <c r="BK15" s="246" t="e">
        <f>IF('Measured Data'!#REF!&gt;0,'Measured Data'!#REF!,"")</f>
        <v>#REF!</v>
      </c>
      <c r="BL15" s="246" t="e">
        <f>IF('Measured Data'!#REF!&gt;0,'Measured Data'!#REF!,"")</f>
        <v>#REF!</v>
      </c>
      <c r="BM15" s="246" t="e">
        <f>IF('Measured Data'!#REF!&gt;0,'Measured Data'!#REF!,"")</f>
        <v>#REF!</v>
      </c>
      <c r="BN15" s="246" t="e">
        <f>IF('Measured Data'!#REF!&gt;0,'In Process Calc.'!#REF!,"")</f>
        <v>#REF!</v>
      </c>
      <c r="BO15" s="246" t="e">
        <f>IF('Measured Data'!#REF!&gt;0,'In Process Calc.'!#REF!,"")</f>
        <v>#REF!</v>
      </c>
    </row>
    <row r="16" spans="1:67" x14ac:dyDescent="0.15">
      <c r="A16" s="241" t="e">
        <f>IF('Measured Data'!#REF!&gt;0,'Measured Data'!$B$1,"")</f>
        <v>#REF!</v>
      </c>
      <c r="B16" s="241" t="e">
        <f>IF('Measured Data'!#REF!&gt;0,'Measured Data'!#REF!+0.1,"")</f>
        <v>#REF!</v>
      </c>
      <c r="C16" s="245" t="e">
        <f>IF('Measured Data'!#REF!&gt;0,'Measured Data'!#REF!,"")</f>
        <v>#REF!</v>
      </c>
      <c r="D16" s="250" t="e">
        <f>IF('Measured Data'!#REF!&gt;0,'Measured Data'!#REF!,"")</f>
        <v>#REF!</v>
      </c>
      <c r="E16" s="241" t="e">
        <f>IF('Measured Data'!#REF!&gt;0,'Measured Data'!#REF!,"")</f>
        <v>#REF!</v>
      </c>
      <c r="F16" s="241" t="e">
        <f>IF('Measured Data'!#REF!&gt;0,'Measured Data'!#REF!,"")</f>
        <v>#REF!</v>
      </c>
      <c r="G16" s="241" t="e">
        <f>IF('Measured Data'!#REF!&gt;0,'Measured Data'!#REF!,"")</f>
        <v>#REF!</v>
      </c>
      <c r="H16" s="246" t="e">
        <f>IF('Measured Data'!#REF!&gt;0,'Measured Data'!#REF!,"")</f>
        <v>#REF!</v>
      </c>
      <c r="I16" s="246" t="e">
        <f>IF('Measured Data'!#REF!&gt;0,'Measured Data'!#REF!,"")</f>
        <v>#REF!</v>
      </c>
      <c r="J16" s="246" t="e">
        <f>IF('Measured Data'!#REF!&gt;0,'Measured Data'!#REF!,"")</f>
        <v>#REF!</v>
      </c>
      <c r="K16" s="246" t="e">
        <f>IF('Measured Data'!#REF!&gt;0,'Measured Data'!#REF!,"")</f>
        <v>#REF!</v>
      </c>
      <c r="L16" s="241" t="e">
        <f>IF('Measured Data'!#REF!&gt;0,'Measured Data'!#REF!,"")</f>
        <v>#REF!</v>
      </c>
      <c r="M16" s="241" t="e">
        <f>IF('Measured Data'!#REF!&gt;0,'Measured Data'!#REF!,"")</f>
        <v>#REF!</v>
      </c>
      <c r="N16" s="241" t="e">
        <f>IF('Measured Data'!#REF!&gt;0,'Measured Data'!#REF!,"")</f>
        <v>#REF!</v>
      </c>
      <c r="O16" s="241" t="e">
        <f>IF('Measured Data'!#REF!&gt;0,'Measured Data'!#REF!,"")</f>
        <v>#REF!</v>
      </c>
      <c r="P16" s="241" t="e">
        <f>IF('Measured Data'!#REF!&gt;0,'Measured Data'!#REF!,"")</f>
        <v>#REF!</v>
      </c>
      <c r="Q16" s="241" t="e">
        <f>IF('Measured Data'!#REF!&gt;0,'Measured Data'!#REF!,"")</f>
        <v>#REF!</v>
      </c>
      <c r="R16" s="241" t="e">
        <f>IF('Measured Data'!#REF!&gt;0,'Measured Data'!#REF!,"")</f>
        <v>#REF!</v>
      </c>
      <c r="S16" s="241" t="e">
        <f>IF('Measured Data'!#REF!&gt;0,'Measured Data'!#REF!,"")</f>
        <v>#REF!</v>
      </c>
      <c r="T16" s="246" t="e">
        <f>IF('Measured Data'!#REF!&gt;0,'Measured Data'!#REF!+'Measured Data'!#REF!*'Measured Data'!#REF!/'In Process Calc.'!#REF!,"")</f>
        <v>#REF!</v>
      </c>
      <c r="U16" s="246" t="e">
        <f>IF('Measured Data'!#REF!&gt;0,'Measured Data'!#REF!+'Measured Data'!#REF!*'Measured Data'!#REF!/'In Process Calc.'!#REF!,"")</f>
        <v>#REF!</v>
      </c>
      <c r="V16" s="246" t="e">
        <f>IF('Measured Data'!#REF!&gt;0,'Measured Data'!#REF!+'Measured Data'!#REF!*'Measured Data'!#REF!/'In Process Calc.'!#REF!,"")</f>
        <v>#REF!</v>
      </c>
      <c r="W16" s="246" t="e">
        <f>IF('Measured Data'!#REF!&gt;0,'Measured Data'!#REF!+'Measured Data'!#REF!*'Measured Data'!#REF!/'In Process Calc.'!#REF!,"")</f>
        <v>#REF!</v>
      </c>
      <c r="X16" s="246" t="e">
        <f>IF('Measured Data'!#REF!&gt;0,'Measured Data'!#REF!+'Measured Data'!#REF!*'Measured Data'!#REF!/'In Process Calc.'!#REF!,"")</f>
        <v>#REF!</v>
      </c>
      <c r="Y16" s="246" t="e">
        <f>IF('Measured Data'!#REF!&gt;0,'Measured Data'!#REF!+'Measured Data'!#REF!*'Measured Data'!#REF!/'In Process Calc.'!#REF!,"")</f>
        <v>#REF!</v>
      </c>
      <c r="Z16" s="246" t="e">
        <f>IF('Measured Data'!#REF!&gt;0,'Measured Data'!#REF!+'Measured Data'!#REF!*'Measured Data'!#REF!/'In Process Calc.'!#REF!,"")</f>
        <v>#REF!</v>
      </c>
      <c r="AA16" s="246" t="e">
        <f>IF('Measured Data'!#REF!&gt;0,'Measured Data'!#REF!+'Measured Data'!#REF!*'Measured Data'!#REF!/'In Process Calc.'!#REF!,"")</f>
        <v>#REF!</v>
      </c>
      <c r="AB16" s="246" t="e">
        <f>IF('Measured Data'!#REF!&gt;0,'Measured Data'!#REF!+'Measured Data'!#REF!*'Measured Data'!#REF!/'In Process Calc.'!#REF!,"")</f>
        <v>#REF!</v>
      </c>
      <c r="AC16" s="246" t="e">
        <f>IF('Measured Data'!#REF!&gt;0,'Measured Data'!#REF!+'Measured Data'!#REF!*'Measured Data'!#REF!/'In Process Calc.'!#REF!,"")</f>
        <v>#REF!</v>
      </c>
      <c r="AD16" s="246" t="e">
        <f>IF('Measured Data'!#REF!&gt;0,'Measured Data'!#REF!+'Measured Data'!#REF!*'Measured Data'!#REF!/'In Process Calc.'!#REF!,"")</f>
        <v>#REF!</v>
      </c>
      <c r="AE16" s="246" t="e">
        <f>IF('Measured Data'!#REF!&gt;0,'Measured Data'!#REF!+'Measured Data'!#REF!*'Measured Data'!#REF!/'In Process Calc.'!#REF!,"")</f>
        <v>#REF!</v>
      </c>
      <c r="AF16" s="246" t="e">
        <f>IF('Measured Data'!#REF!&gt;0,'Measured Data'!#REF!+'Measured Data'!#REF!*'Measured Data'!#REF!/'In Process Calc.'!#REF!,"")</f>
        <v>#REF!</v>
      </c>
      <c r="AG16" s="246" t="e">
        <f>IF('Measured Data'!#REF!&gt;0,'Measured Data'!#REF!+'Measured Data'!#REF!*'Measured Data'!#REF!/'In Process Calc.'!#REF!,"")</f>
        <v>#REF!</v>
      </c>
      <c r="AH16" s="246" t="e">
        <f>IF('Measured Data'!#REF!&gt;0,'Measured Data'!#REF!+'Measured Data'!#REF!*'Measured Data'!#REF!/'In Process Calc.'!#REF!,"")</f>
        <v>#REF!</v>
      </c>
      <c r="AI16" s="246" t="e">
        <f>IF('Measured Data'!#REF!&gt;0,'Measured Data'!#REF!+'Measured Data'!#REF!*'Measured Data'!#REF!/'In Process Calc.'!#REF!,"")</f>
        <v>#REF!</v>
      </c>
      <c r="AJ16" s="246" t="e">
        <f>IF('Measured Data'!#REF!&gt;0,'Measured Data'!#REF!+'Measured Data'!#REF!*'Measured Data'!#REF!/'In Process Calc.'!#REF!,"")</f>
        <v>#REF!</v>
      </c>
      <c r="AK16" s="246" t="e">
        <f>IF('Measured Data'!#REF!&gt;0,'Measured Data'!#REF!+'Measured Data'!#REF!*'Measured Data'!#REF!/'In Process Calc.'!#REF!,"")</f>
        <v>#REF!</v>
      </c>
      <c r="AL16" s="246" t="e">
        <f>IF('Measured Data'!#REF!&gt;0,'Measured Data'!#REF!+'Measured Data'!#REF!*'Measured Data'!#REF!/'In Process Calc.'!#REF!,"")</f>
        <v>#REF!</v>
      </c>
      <c r="AM16" s="246" t="e">
        <f>IF('Measured Data'!#REF!&gt;0,'Measured Data'!#REF!+'Measured Data'!#REF!*'Measured Data'!#REF!/'In Process Calc.'!#REF!,"")</f>
        <v>#REF!</v>
      </c>
      <c r="AN16" s="246" t="e">
        <f>IF('Measured Data'!#REF!&gt;0,'Measured Data'!#REF!+'Measured Data'!#REF!*'Measured Data'!#REF!/'In Process Calc.'!#REF!,"")</f>
        <v>#REF!</v>
      </c>
      <c r="AO16" s="246" t="e">
        <f>IF('Measured Data'!#REF!&gt;0,'Measured Data'!#REF!+'Measured Data'!#REF!*'Measured Data'!#REF!/'In Process Calc.'!#REF!,"")</f>
        <v>#REF!</v>
      </c>
      <c r="AP16" s="246" t="e">
        <f>IF('Measured Data'!#REF!&gt;0,'Measured Data'!#REF!+'Measured Data'!#REF!*'Measured Data'!#REF!/'In Process Calc.'!#REF!,"")</f>
        <v>#REF!</v>
      </c>
      <c r="AQ16" s="246" t="e">
        <f>IF('Measured Data'!#REF!&gt;0,'Measured Data'!#REF!+'Measured Data'!#REF!*'Measured Data'!#REF!/'In Process Calc.'!#REF!,"")</f>
        <v>#REF!</v>
      </c>
      <c r="AR16" s="246" t="e">
        <f>IF('Measured Data'!#REF!&gt;0,'Measured Data'!#REF!,"")</f>
        <v>#REF!</v>
      </c>
      <c r="AS16" s="246" t="e">
        <f>IF('Measured Data'!#REF!&gt;0,'Measured Data'!#REF!,"")</f>
        <v>#REF!</v>
      </c>
      <c r="AT16" s="246" t="e">
        <f>IF('Measured Data'!#REF!&gt;0,'Measured Data'!#REF!,"")</f>
        <v>#REF!</v>
      </c>
      <c r="AU16" s="246" t="e">
        <f>IF('Measured Data'!#REF!&gt;0,'Measured Data'!#REF!,"")</f>
        <v>#REF!</v>
      </c>
      <c r="AV16" s="246" t="e">
        <f>IF('Measured Data'!#REF!&gt;0,'Measured Data'!#REF!,"")</f>
        <v>#REF!</v>
      </c>
      <c r="AW16" s="246" t="e">
        <f>IF('Measured Data'!#REF!&gt;0,'Measured Data'!#REF!,"")</f>
        <v>#REF!</v>
      </c>
      <c r="AX16" s="246" t="e">
        <f>IF('Measured Data'!#REF!&gt;0,'Measured Data'!#REF!,"")</f>
        <v>#REF!</v>
      </c>
      <c r="AY16" s="246" t="e">
        <f>IF('Measured Data'!#REF!&gt;0,'Measured Data'!#REF!,"")</f>
        <v>#REF!</v>
      </c>
      <c r="AZ16" s="246" t="e">
        <f>IF('Measured Data'!#REF!&gt;0,'Measured Data'!#REF!,"")</f>
        <v>#REF!</v>
      </c>
      <c r="BA16" s="246" t="e">
        <f>IF('Measured Data'!#REF!&gt;0,'Measured Data'!#REF!,"")</f>
        <v>#REF!</v>
      </c>
      <c r="BB16" s="246" t="e">
        <f>IF('Measured Data'!#REF!&gt;0,'Measured Data'!#REF!,"")</f>
        <v>#REF!</v>
      </c>
      <c r="BC16" s="246" t="e">
        <f>IF('Measured Data'!#REF!&gt;0,'Measured Data'!#REF!,"")</f>
        <v>#REF!</v>
      </c>
      <c r="BD16" s="246" t="e">
        <f>IF('Measured Data'!#REF!&gt;0,'Measured Data'!#REF!,"")</f>
        <v>#REF!</v>
      </c>
      <c r="BE16" s="246" t="e">
        <f>IF('Measured Data'!#REF!&gt;0,'Measured Data'!#REF!,"")</f>
        <v>#REF!</v>
      </c>
      <c r="BF16" s="246" t="e">
        <f>IF('Measured Data'!#REF!&gt;0,'Measured Data'!#REF!,"")</f>
        <v>#REF!</v>
      </c>
      <c r="BG16" s="246" t="e">
        <f>IF('Measured Data'!#REF!&gt;0,'Measured Data'!#REF!,"")</f>
        <v>#REF!</v>
      </c>
      <c r="BH16" s="246" t="e">
        <f>IF('Measured Data'!#REF!&gt;0,'Measured Data'!#REF!,"")</f>
        <v>#REF!</v>
      </c>
      <c r="BI16" s="246" t="e">
        <f>IF('Measured Data'!#REF!&gt;0,'Measured Data'!#REF!,"")</f>
        <v>#REF!</v>
      </c>
      <c r="BJ16" s="246" t="e">
        <f>IF('Measured Data'!#REF!&gt;0,'Measured Data'!#REF!,"")</f>
        <v>#REF!</v>
      </c>
      <c r="BK16" s="246" t="e">
        <f>IF('Measured Data'!#REF!&gt;0,'Measured Data'!#REF!,"")</f>
        <v>#REF!</v>
      </c>
      <c r="BL16" s="246" t="e">
        <f>IF('Measured Data'!#REF!&gt;0,'Measured Data'!#REF!,"")</f>
        <v>#REF!</v>
      </c>
      <c r="BM16" s="246" t="e">
        <f>IF('Measured Data'!#REF!&gt;0,'Measured Data'!#REF!,"")</f>
        <v>#REF!</v>
      </c>
      <c r="BN16" s="246" t="e">
        <f>IF('Measured Data'!#REF!&gt;0,'In Process Calc.'!#REF!,"")</f>
        <v>#REF!</v>
      </c>
      <c r="BO16" s="246" t="e">
        <f>IF('Measured Data'!#REF!&gt;0,'In Process Calc.'!#REF!,"")</f>
        <v>#REF!</v>
      </c>
    </row>
    <row r="17" spans="1:67" x14ac:dyDescent="0.15">
      <c r="A17" s="241" t="e">
        <f>IF('Measured Data'!#REF!&gt;0,'Measured Data'!$B$1,"")</f>
        <v>#REF!</v>
      </c>
      <c r="B17" s="241" t="e">
        <f>IF('Measured Data'!#REF!&gt;0,'Measured Data'!#REF!+0.1,"")</f>
        <v>#REF!</v>
      </c>
      <c r="C17" s="245" t="e">
        <f>IF('Measured Data'!#REF!&gt;0,'Measured Data'!#REF!,"")</f>
        <v>#REF!</v>
      </c>
      <c r="D17" s="250" t="e">
        <f>IF('Measured Data'!#REF!&gt;0,'Measured Data'!#REF!,"")</f>
        <v>#REF!</v>
      </c>
      <c r="E17" s="241" t="e">
        <f>IF('Measured Data'!#REF!&gt;0,'Measured Data'!#REF!,"")</f>
        <v>#REF!</v>
      </c>
      <c r="F17" s="241" t="e">
        <f>IF('Measured Data'!#REF!&gt;0,'Measured Data'!#REF!,"")</f>
        <v>#REF!</v>
      </c>
      <c r="G17" s="241" t="e">
        <f>IF('Measured Data'!#REF!&gt;0,'Measured Data'!#REF!,"")</f>
        <v>#REF!</v>
      </c>
      <c r="H17" s="246" t="e">
        <f>IF('Measured Data'!#REF!&gt;0,'Measured Data'!#REF!,"")</f>
        <v>#REF!</v>
      </c>
      <c r="I17" s="246" t="e">
        <f>IF('Measured Data'!#REF!&gt;0,'Measured Data'!#REF!,"")</f>
        <v>#REF!</v>
      </c>
      <c r="J17" s="246" t="e">
        <f>IF('Measured Data'!#REF!&gt;0,'Measured Data'!#REF!,"")</f>
        <v>#REF!</v>
      </c>
      <c r="K17" s="246" t="e">
        <f>IF('Measured Data'!#REF!&gt;0,'Measured Data'!#REF!,"")</f>
        <v>#REF!</v>
      </c>
      <c r="L17" s="241" t="e">
        <f>IF('Measured Data'!#REF!&gt;0,'Measured Data'!#REF!,"")</f>
        <v>#REF!</v>
      </c>
      <c r="M17" s="241" t="e">
        <f>IF('Measured Data'!#REF!&gt;0,'Measured Data'!#REF!,"")</f>
        <v>#REF!</v>
      </c>
      <c r="N17" s="241" t="e">
        <f>IF('Measured Data'!#REF!&gt;0,'Measured Data'!#REF!,"")</f>
        <v>#REF!</v>
      </c>
      <c r="O17" s="241" t="e">
        <f>IF('Measured Data'!#REF!&gt;0,'Measured Data'!#REF!,"")</f>
        <v>#REF!</v>
      </c>
      <c r="P17" s="241" t="e">
        <f>IF('Measured Data'!#REF!&gt;0,'Measured Data'!#REF!,"")</f>
        <v>#REF!</v>
      </c>
      <c r="Q17" s="241" t="e">
        <f>IF('Measured Data'!#REF!&gt;0,'Measured Data'!#REF!,"")</f>
        <v>#REF!</v>
      </c>
      <c r="R17" s="241" t="e">
        <f>IF('Measured Data'!#REF!&gt;0,'Measured Data'!#REF!,"")</f>
        <v>#REF!</v>
      </c>
      <c r="S17" s="241" t="e">
        <f>IF('Measured Data'!#REF!&gt;0,'Measured Data'!#REF!,"")</f>
        <v>#REF!</v>
      </c>
      <c r="T17" s="246" t="e">
        <f>IF('Measured Data'!#REF!&gt;0,'Measured Data'!#REF!+'Measured Data'!#REF!*'Measured Data'!#REF!/'In Process Calc.'!#REF!,"")</f>
        <v>#REF!</v>
      </c>
      <c r="U17" s="246" t="e">
        <f>IF('Measured Data'!#REF!&gt;0,'Measured Data'!#REF!+'Measured Data'!#REF!*'Measured Data'!#REF!/'In Process Calc.'!#REF!,"")</f>
        <v>#REF!</v>
      </c>
      <c r="V17" s="246" t="e">
        <f>IF('Measured Data'!#REF!&gt;0,'Measured Data'!#REF!+'Measured Data'!#REF!*'Measured Data'!#REF!/'In Process Calc.'!#REF!,"")</f>
        <v>#REF!</v>
      </c>
      <c r="W17" s="246" t="e">
        <f>IF('Measured Data'!#REF!&gt;0,'Measured Data'!#REF!+'Measured Data'!#REF!*'Measured Data'!#REF!/'In Process Calc.'!#REF!,"")</f>
        <v>#REF!</v>
      </c>
      <c r="X17" s="246" t="e">
        <f>IF('Measured Data'!#REF!&gt;0,'Measured Data'!#REF!+'Measured Data'!#REF!*'Measured Data'!#REF!/'In Process Calc.'!#REF!,"")</f>
        <v>#REF!</v>
      </c>
      <c r="Y17" s="246" t="e">
        <f>IF('Measured Data'!#REF!&gt;0,'Measured Data'!#REF!+'Measured Data'!#REF!*'Measured Data'!#REF!/'In Process Calc.'!#REF!,"")</f>
        <v>#REF!</v>
      </c>
      <c r="Z17" s="246" t="e">
        <f>IF('Measured Data'!#REF!&gt;0,'Measured Data'!#REF!+'Measured Data'!#REF!*'Measured Data'!#REF!/'In Process Calc.'!#REF!,"")</f>
        <v>#REF!</v>
      </c>
      <c r="AA17" s="246" t="e">
        <f>IF('Measured Data'!#REF!&gt;0,'Measured Data'!#REF!+'Measured Data'!#REF!*'Measured Data'!#REF!/'In Process Calc.'!#REF!,"")</f>
        <v>#REF!</v>
      </c>
      <c r="AB17" s="246" t="e">
        <f>IF('Measured Data'!#REF!&gt;0,'Measured Data'!#REF!+'Measured Data'!#REF!*'Measured Data'!#REF!/'In Process Calc.'!#REF!,"")</f>
        <v>#REF!</v>
      </c>
      <c r="AC17" s="246" t="e">
        <f>IF('Measured Data'!#REF!&gt;0,'Measured Data'!#REF!+'Measured Data'!#REF!*'Measured Data'!#REF!/'In Process Calc.'!#REF!,"")</f>
        <v>#REF!</v>
      </c>
      <c r="AD17" s="246" t="e">
        <f>IF('Measured Data'!#REF!&gt;0,'Measured Data'!#REF!+'Measured Data'!#REF!*'Measured Data'!#REF!/'In Process Calc.'!#REF!,"")</f>
        <v>#REF!</v>
      </c>
      <c r="AE17" s="246" t="e">
        <f>IF('Measured Data'!#REF!&gt;0,'Measured Data'!#REF!+'Measured Data'!#REF!*'Measured Data'!#REF!/'In Process Calc.'!#REF!,"")</f>
        <v>#REF!</v>
      </c>
      <c r="AF17" s="246" t="e">
        <f>IF('Measured Data'!#REF!&gt;0,'Measured Data'!#REF!+'Measured Data'!#REF!*'Measured Data'!#REF!/'In Process Calc.'!#REF!,"")</f>
        <v>#REF!</v>
      </c>
      <c r="AG17" s="246" t="e">
        <f>IF('Measured Data'!#REF!&gt;0,'Measured Data'!#REF!+'Measured Data'!#REF!*'Measured Data'!#REF!/'In Process Calc.'!#REF!,"")</f>
        <v>#REF!</v>
      </c>
      <c r="AH17" s="246" t="e">
        <f>IF('Measured Data'!#REF!&gt;0,'Measured Data'!#REF!+'Measured Data'!#REF!*'Measured Data'!#REF!/'In Process Calc.'!#REF!,"")</f>
        <v>#REF!</v>
      </c>
      <c r="AI17" s="246" t="e">
        <f>IF('Measured Data'!#REF!&gt;0,'Measured Data'!#REF!+'Measured Data'!#REF!*'Measured Data'!#REF!/'In Process Calc.'!#REF!,"")</f>
        <v>#REF!</v>
      </c>
      <c r="AJ17" s="246" t="e">
        <f>IF('Measured Data'!#REF!&gt;0,'Measured Data'!#REF!+'Measured Data'!#REF!*'Measured Data'!#REF!/'In Process Calc.'!#REF!,"")</f>
        <v>#REF!</v>
      </c>
      <c r="AK17" s="246" t="e">
        <f>IF('Measured Data'!#REF!&gt;0,'Measured Data'!#REF!+'Measured Data'!#REF!*'Measured Data'!#REF!/'In Process Calc.'!#REF!,"")</f>
        <v>#REF!</v>
      </c>
      <c r="AL17" s="246" t="e">
        <f>IF('Measured Data'!#REF!&gt;0,'Measured Data'!#REF!+'Measured Data'!#REF!*'Measured Data'!#REF!/'In Process Calc.'!#REF!,"")</f>
        <v>#REF!</v>
      </c>
      <c r="AM17" s="246" t="e">
        <f>IF('Measured Data'!#REF!&gt;0,'Measured Data'!#REF!+'Measured Data'!#REF!*'Measured Data'!#REF!/'In Process Calc.'!#REF!,"")</f>
        <v>#REF!</v>
      </c>
      <c r="AN17" s="246" t="e">
        <f>IF('Measured Data'!#REF!&gt;0,'Measured Data'!#REF!+'Measured Data'!#REF!*'Measured Data'!#REF!/'In Process Calc.'!#REF!,"")</f>
        <v>#REF!</v>
      </c>
      <c r="AO17" s="246" t="e">
        <f>IF('Measured Data'!#REF!&gt;0,'Measured Data'!#REF!+'Measured Data'!#REF!*'Measured Data'!#REF!/'In Process Calc.'!#REF!,"")</f>
        <v>#REF!</v>
      </c>
      <c r="AP17" s="246" t="e">
        <f>IF('Measured Data'!#REF!&gt;0,'Measured Data'!#REF!+'Measured Data'!#REF!*'Measured Data'!#REF!/'In Process Calc.'!#REF!,"")</f>
        <v>#REF!</v>
      </c>
      <c r="AQ17" s="246" t="e">
        <f>IF('Measured Data'!#REF!&gt;0,'Measured Data'!#REF!+'Measured Data'!#REF!*'Measured Data'!#REF!/'In Process Calc.'!#REF!,"")</f>
        <v>#REF!</v>
      </c>
      <c r="AR17" s="246" t="e">
        <f>IF('Measured Data'!#REF!&gt;0,'Measured Data'!#REF!,"")</f>
        <v>#REF!</v>
      </c>
      <c r="AS17" s="246" t="e">
        <f>IF('Measured Data'!#REF!&gt;0,'Measured Data'!#REF!,"")</f>
        <v>#REF!</v>
      </c>
      <c r="AT17" s="246" t="e">
        <f>IF('Measured Data'!#REF!&gt;0,'Measured Data'!#REF!,"")</f>
        <v>#REF!</v>
      </c>
      <c r="AU17" s="246" t="e">
        <f>IF('Measured Data'!#REF!&gt;0,'Measured Data'!#REF!,"")</f>
        <v>#REF!</v>
      </c>
      <c r="AV17" s="246" t="e">
        <f>IF('Measured Data'!#REF!&gt;0,'Measured Data'!#REF!,"")</f>
        <v>#REF!</v>
      </c>
      <c r="AW17" s="246" t="e">
        <f>IF('Measured Data'!#REF!&gt;0,'Measured Data'!#REF!,"")</f>
        <v>#REF!</v>
      </c>
      <c r="AX17" s="246" t="e">
        <f>IF('Measured Data'!#REF!&gt;0,'Measured Data'!#REF!,"")</f>
        <v>#REF!</v>
      </c>
      <c r="AY17" s="246" t="e">
        <f>IF('Measured Data'!#REF!&gt;0,'Measured Data'!#REF!,"")</f>
        <v>#REF!</v>
      </c>
      <c r="AZ17" s="246" t="e">
        <f>IF('Measured Data'!#REF!&gt;0,'Measured Data'!#REF!,"")</f>
        <v>#REF!</v>
      </c>
      <c r="BA17" s="246" t="e">
        <f>IF('Measured Data'!#REF!&gt;0,'Measured Data'!#REF!,"")</f>
        <v>#REF!</v>
      </c>
      <c r="BB17" s="246" t="e">
        <f>IF('Measured Data'!#REF!&gt;0,'Measured Data'!#REF!,"")</f>
        <v>#REF!</v>
      </c>
      <c r="BC17" s="246" t="e">
        <f>IF('Measured Data'!#REF!&gt;0,'Measured Data'!#REF!,"")</f>
        <v>#REF!</v>
      </c>
      <c r="BD17" s="246" t="e">
        <f>IF('Measured Data'!#REF!&gt;0,'Measured Data'!#REF!,"")</f>
        <v>#REF!</v>
      </c>
      <c r="BE17" s="246" t="e">
        <f>IF('Measured Data'!#REF!&gt;0,'Measured Data'!#REF!,"")</f>
        <v>#REF!</v>
      </c>
      <c r="BF17" s="246" t="e">
        <f>IF('Measured Data'!#REF!&gt;0,'Measured Data'!#REF!,"")</f>
        <v>#REF!</v>
      </c>
      <c r="BG17" s="246" t="e">
        <f>IF('Measured Data'!#REF!&gt;0,'Measured Data'!#REF!,"")</f>
        <v>#REF!</v>
      </c>
      <c r="BH17" s="246" t="e">
        <f>IF('Measured Data'!#REF!&gt;0,'Measured Data'!#REF!,"")</f>
        <v>#REF!</v>
      </c>
      <c r="BI17" s="246" t="e">
        <f>IF('Measured Data'!#REF!&gt;0,'Measured Data'!#REF!,"")</f>
        <v>#REF!</v>
      </c>
      <c r="BJ17" s="246" t="e">
        <f>IF('Measured Data'!#REF!&gt;0,'Measured Data'!#REF!,"")</f>
        <v>#REF!</v>
      </c>
      <c r="BK17" s="246" t="e">
        <f>IF('Measured Data'!#REF!&gt;0,'Measured Data'!#REF!,"")</f>
        <v>#REF!</v>
      </c>
      <c r="BL17" s="246" t="e">
        <f>IF('Measured Data'!#REF!&gt;0,'Measured Data'!#REF!,"")</f>
        <v>#REF!</v>
      </c>
      <c r="BM17" s="246" t="e">
        <f>IF('Measured Data'!#REF!&gt;0,'Measured Data'!#REF!,"")</f>
        <v>#REF!</v>
      </c>
      <c r="BN17" s="246" t="e">
        <f>IF('Measured Data'!#REF!&gt;0,'In Process Calc.'!#REF!,"")</f>
        <v>#REF!</v>
      </c>
      <c r="BO17" s="246" t="e">
        <f>IF('Measured Data'!#REF!&gt;0,'In Process Calc.'!#REF!,"")</f>
        <v>#REF!</v>
      </c>
    </row>
    <row r="18" spans="1:67" x14ac:dyDescent="0.15">
      <c r="A18" s="241" t="e">
        <f>IF('Measured Data'!#REF!&gt;0,'Measured Data'!$B$1,"")</f>
        <v>#REF!</v>
      </c>
      <c r="B18" s="241" t="e">
        <f>IF('Measured Data'!#REF!&gt;0,'Measured Data'!#REF!+0.1,"")</f>
        <v>#REF!</v>
      </c>
      <c r="C18" s="245" t="e">
        <f>IF('Measured Data'!#REF!&gt;0,'Measured Data'!#REF!,"")</f>
        <v>#REF!</v>
      </c>
      <c r="D18" s="250" t="e">
        <f>IF('Measured Data'!#REF!&gt;0,'Measured Data'!#REF!,"")</f>
        <v>#REF!</v>
      </c>
      <c r="E18" s="241" t="e">
        <f>IF('Measured Data'!#REF!&gt;0,'Measured Data'!#REF!,"")</f>
        <v>#REF!</v>
      </c>
      <c r="F18" s="241" t="e">
        <f>IF('Measured Data'!#REF!&gt;0,'Measured Data'!#REF!,"")</f>
        <v>#REF!</v>
      </c>
      <c r="G18" s="241" t="e">
        <f>IF('Measured Data'!#REF!&gt;0,'Measured Data'!#REF!,"")</f>
        <v>#REF!</v>
      </c>
      <c r="H18" s="246" t="e">
        <f>IF('Measured Data'!#REF!&gt;0,'Measured Data'!#REF!,"")</f>
        <v>#REF!</v>
      </c>
      <c r="I18" s="246" t="e">
        <f>IF('Measured Data'!#REF!&gt;0,'Measured Data'!#REF!,"")</f>
        <v>#REF!</v>
      </c>
      <c r="J18" s="246" t="e">
        <f>IF('Measured Data'!#REF!&gt;0,'Measured Data'!#REF!,"")</f>
        <v>#REF!</v>
      </c>
      <c r="K18" s="246" t="e">
        <f>IF('Measured Data'!#REF!&gt;0,'Measured Data'!#REF!,"")</f>
        <v>#REF!</v>
      </c>
      <c r="L18" s="241" t="e">
        <f>IF('Measured Data'!#REF!&gt;0,'Measured Data'!#REF!,"")</f>
        <v>#REF!</v>
      </c>
      <c r="M18" s="241" t="e">
        <f>IF('Measured Data'!#REF!&gt;0,'Measured Data'!#REF!,"")</f>
        <v>#REF!</v>
      </c>
      <c r="N18" s="241" t="e">
        <f>IF('Measured Data'!#REF!&gt;0,'Measured Data'!#REF!,"")</f>
        <v>#REF!</v>
      </c>
      <c r="O18" s="241" t="e">
        <f>IF('Measured Data'!#REF!&gt;0,'Measured Data'!#REF!,"")</f>
        <v>#REF!</v>
      </c>
      <c r="P18" s="241" t="e">
        <f>IF('Measured Data'!#REF!&gt;0,'Measured Data'!#REF!,"")</f>
        <v>#REF!</v>
      </c>
      <c r="Q18" s="241" t="e">
        <f>IF('Measured Data'!#REF!&gt;0,'Measured Data'!#REF!,"")</f>
        <v>#REF!</v>
      </c>
      <c r="R18" s="241" t="e">
        <f>IF('Measured Data'!#REF!&gt;0,'Measured Data'!#REF!,"")</f>
        <v>#REF!</v>
      </c>
      <c r="S18" s="241" t="e">
        <f>IF('Measured Data'!#REF!&gt;0,'Measured Data'!#REF!,"")</f>
        <v>#REF!</v>
      </c>
      <c r="T18" s="246" t="e">
        <f>IF('Measured Data'!#REF!&gt;0,'Measured Data'!#REF!+'Measured Data'!#REF!*'Measured Data'!#REF!/'In Process Calc.'!#REF!,"")</f>
        <v>#REF!</v>
      </c>
      <c r="U18" s="246" t="e">
        <f>IF('Measured Data'!#REF!&gt;0,'Measured Data'!#REF!+'Measured Data'!#REF!*'Measured Data'!#REF!/'In Process Calc.'!#REF!,"")</f>
        <v>#REF!</v>
      </c>
      <c r="V18" s="246" t="e">
        <f>IF('Measured Data'!#REF!&gt;0,'Measured Data'!#REF!+'Measured Data'!#REF!*'Measured Data'!#REF!/'In Process Calc.'!#REF!,"")</f>
        <v>#REF!</v>
      </c>
      <c r="W18" s="246" t="e">
        <f>IF('Measured Data'!#REF!&gt;0,'Measured Data'!#REF!+'Measured Data'!#REF!*'Measured Data'!#REF!/'In Process Calc.'!#REF!,"")</f>
        <v>#REF!</v>
      </c>
      <c r="X18" s="246" t="e">
        <f>IF('Measured Data'!#REF!&gt;0,'Measured Data'!#REF!+'Measured Data'!#REF!*'Measured Data'!#REF!/'In Process Calc.'!#REF!,"")</f>
        <v>#REF!</v>
      </c>
      <c r="Y18" s="246" t="e">
        <f>IF('Measured Data'!#REF!&gt;0,'Measured Data'!#REF!+'Measured Data'!#REF!*'Measured Data'!#REF!/'In Process Calc.'!#REF!,"")</f>
        <v>#REF!</v>
      </c>
      <c r="Z18" s="246" t="e">
        <f>IF('Measured Data'!#REF!&gt;0,'Measured Data'!#REF!+'Measured Data'!#REF!*'Measured Data'!#REF!/'In Process Calc.'!#REF!,"")</f>
        <v>#REF!</v>
      </c>
      <c r="AA18" s="246" t="e">
        <f>IF('Measured Data'!#REF!&gt;0,'Measured Data'!#REF!+'Measured Data'!#REF!*'Measured Data'!#REF!/'In Process Calc.'!#REF!,"")</f>
        <v>#REF!</v>
      </c>
      <c r="AB18" s="246" t="e">
        <f>IF('Measured Data'!#REF!&gt;0,'Measured Data'!#REF!+'Measured Data'!#REF!*'Measured Data'!#REF!/'In Process Calc.'!#REF!,"")</f>
        <v>#REF!</v>
      </c>
      <c r="AC18" s="246" t="e">
        <f>IF('Measured Data'!#REF!&gt;0,'Measured Data'!#REF!+'Measured Data'!#REF!*'Measured Data'!#REF!/'In Process Calc.'!#REF!,"")</f>
        <v>#REF!</v>
      </c>
      <c r="AD18" s="246" t="e">
        <f>IF('Measured Data'!#REF!&gt;0,'Measured Data'!#REF!+'Measured Data'!#REF!*'Measured Data'!#REF!/'In Process Calc.'!#REF!,"")</f>
        <v>#REF!</v>
      </c>
      <c r="AE18" s="246" t="e">
        <f>IF('Measured Data'!#REF!&gt;0,'Measured Data'!#REF!+'Measured Data'!#REF!*'Measured Data'!#REF!/'In Process Calc.'!#REF!,"")</f>
        <v>#REF!</v>
      </c>
      <c r="AF18" s="246" t="e">
        <f>IF('Measured Data'!#REF!&gt;0,'Measured Data'!#REF!+'Measured Data'!#REF!*'Measured Data'!#REF!/'In Process Calc.'!#REF!,"")</f>
        <v>#REF!</v>
      </c>
      <c r="AG18" s="246" t="e">
        <f>IF('Measured Data'!#REF!&gt;0,'Measured Data'!#REF!+'Measured Data'!#REF!*'Measured Data'!#REF!/'In Process Calc.'!#REF!,"")</f>
        <v>#REF!</v>
      </c>
      <c r="AH18" s="246" t="e">
        <f>IF('Measured Data'!#REF!&gt;0,'Measured Data'!#REF!+'Measured Data'!#REF!*'Measured Data'!#REF!/'In Process Calc.'!#REF!,"")</f>
        <v>#REF!</v>
      </c>
      <c r="AI18" s="246" t="e">
        <f>IF('Measured Data'!#REF!&gt;0,'Measured Data'!#REF!+'Measured Data'!#REF!*'Measured Data'!#REF!/'In Process Calc.'!#REF!,"")</f>
        <v>#REF!</v>
      </c>
      <c r="AJ18" s="246" t="e">
        <f>IF('Measured Data'!#REF!&gt;0,'Measured Data'!#REF!+'Measured Data'!#REF!*'Measured Data'!#REF!/'In Process Calc.'!#REF!,"")</f>
        <v>#REF!</v>
      </c>
      <c r="AK18" s="246" t="e">
        <f>IF('Measured Data'!#REF!&gt;0,'Measured Data'!#REF!+'Measured Data'!#REF!*'Measured Data'!#REF!/'In Process Calc.'!#REF!,"")</f>
        <v>#REF!</v>
      </c>
      <c r="AL18" s="246" t="e">
        <f>IF('Measured Data'!#REF!&gt;0,'Measured Data'!#REF!+'Measured Data'!#REF!*'Measured Data'!#REF!/'In Process Calc.'!#REF!,"")</f>
        <v>#REF!</v>
      </c>
      <c r="AM18" s="246" t="e">
        <f>IF('Measured Data'!#REF!&gt;0,'Measured Data'!#REF!+'Measured Data'!#REF!*'Measured Data'!#REF!/'In Process Calc.'!#REF!,"")</f>
        <v>#REF!</v>
      </c>
      <c r="AN18" s="246" t="e">
        <f>IF('Measured Data'!#REF!&gt;0,'Measured Data'!#REF!+'Measured Data'!#REF!*'Measured Data'!#REF!/'In Process Calc.'!#REF!,"")</f>
        <v>#REF!</v>
      </c>
      <c r="AO18" s="246" t="e">
        <f>IF('Measured Data'!#REF!&gt;0,'Measured Data'!#REF!+'Measured Data'!#REF!*'Measured Data'!#REF!/'In Process Calc.'!#REF!,"")</f>
        <v>#REF!</v>
      </c>
      <c r="AP18" s="246" t="e">
        <f>IF('Measured Data'!#REF!&gt;0,'Measured Data'!#REF!+'Measured Data'!#REF!*'Measured Data'!#REF!/'In Process Calc.'!#REF!,"")</f>
        <v>#REF!</v>
      </c>
      <c r="AQ18" s="246" t="e">
        <f>IF('Measured Data'!#REF!&gt;0,'Measured Data'!#REF!+'Measured Data'!#REF!*'Measured Data'!#REF!/'In Process Calc.'!#REF!,"")</f>
        <v>#REF!</v>
      </c>
      <c r="AR18" s="246" t="e">
        <f>IF('Measured Data'!#REF!&gt;0,'Measured Data'!#REF!,"")</f>
        <v>#REF!</v>
      </c>
      <c r="AS18" s="246" t="e">
        <f>IF('Measured Data'!#REF!&gt;0,'Measured Data'!#REF!,"")</f>
        <v>#REF!</v>
      </c>
      <c r="AT18" s="246" t="e">
        <f>IF('Measured Data'!#REF!&gt;0,'Measured Data'!#REF!,"")</f>
        <v>#REF!</v>
      </c>
      <c r="AU18" s="246" t="e">
        <f>IF('Measured Data'!#REF!&gt;0,'Measured Data'!#REF!,"")</f>
        <v>#REF!</v>
      </c>
      <c r="AV18" s="246" t="e">
        <f>IF('Measured Data'!#REF!&gt;0,'Measured Data'!#REF!,"")</f>
        <v>#REF!</v>
      </c>
      <c r="AW18" s="246" t="e">
        <f>IF('Measured Data'!#REF!&gt;0,'Measured Data'!#REF!,"")</f>
        <v>#REF!</v>
      </c>
      <c r="AX18" s="246" t="e">
        <f>IF('Measured Data'!#REF!&gt;0,'Measured Data'!#REF!,"")</f>
        <v>#REF!</v>
      </c>
      <c r="AY18" s="246" t="e">
        <f>IF('Measured Data'!#REF!&gt;0,'Measured Data'!#REF!,"")</f>
        <v>#REF!</v>
      </c>
      <c r="AZ18" s="246" t="e">
        <f>IF('Measured Data'!#REF!&gt;0,'Measured Data'!#REF!,"")</f>
        <v>#REF!</v>
      </c>
      <c r="BA18" s="246" t="e">
        <f>IF('Measured Data'!#REF!&gt;0,'Measured Data'!#REF!,"")</f>
        <v>#REF!</v>
      </c>
      <c r="BB18" s="246" t="e">
        <f>IF('Measured Data'!#REF!&gt;0,'Measured Data'!#REF!,"")</f>
        <v>#REF!</v>
      </c>
      <c r="BC18" s="246" t="e">
        <f>IF('Measured Data'!#REF!&gt;0,'Measured Data'!#REF!,"")</f>
        <v>#REF!</v>
      </c>
      <c r="BD18" s="246" t="e">
        <f>IF('Measured Data'!#REF!&gt;0,'Measured Data'!#REF!,"")</f>
        <v>#REF!</v>
      </c>
      <c r="BE18" s="246" t="e">
        <f>IF('Measured Data'!#REF!&gt;0,'Measured Data'!#REF!,"")</f>
        <v>#REF!</v>
      </c>
      <c r="BF18" s="246" t="e">
        <f>IF('Measured Data'!#REF!&gt;0,'Measured Data'!#REF!,"")</f>
        <v>#REF!</v>
      </c>
      <c r="BG18" s="246" t="e">
        <f>IF('Measured Data'!#REF!&gt;0,'Measured Data'!#REF!,"")</f>
        <v>#REF!</v>
      </c>
      <c r="BH18" s="246" t="e">
        <f>IF('Measured Data'!#REF!&gt;0,'Measured Data'!#REF!,"")</f>
        <v>#REF!</v>
      </c>
      <c r="BI18" s="246" t="e">
        <f>IF('Measured Data'!#REF!&gt;0,'Measured Data'!#REF!,"")</f>
        <v>#REF!</v>
      </c>
      <c r="BJ18" s="246" t="e">
        <f>IF('Measured Data'!#REF!&gt;0,'Measured Data'!#REF!,"")</f>
        <v>#REF!</v>
      </c>
      <c r="BK18" s="246" t="e">
        <f>IF('Measured Data'!#REF!&gt;0,'Measured Data'!#REF!,"")</f>
        <v>#REF!</v>
      </c>
      <c r="BL18" s="246" t="e">
        <f>IF('Measured Data'!#REF!&gt;0,'Measured Data'!#REF!,"")</f>
        <v>#REF!</v>
      </c>
      <c r="BM18" s="246" t="e">
        <f>IF('Measured Data'!#REF!&gt;0,'Measured Data'!#REF!,"")</f>
        <v>#REF!</v>
      </c>
      <c r="BN18" s="246" t="e">
        <f>IF('Measured Data'!#REF!&gt;0,'In Process Calc.'!#REF!,"")</f>
        <v>#REF!</v>
      </c>
      <c r="BO18" s="246" t="e">
        <f>IF('Measured Data'!#REF!&gt;0,'In Process Calc.'!#REF!,"")</f>
        <v>#REF!</v>
      </c>
    </row>
    <row r="19" spans="1:67" x14ac:dyDescent="0.15">
      <c r="A19" s="241" t="str">
        <f>IF('Measured Data'!$E15&gt;0,'Measured Data'!$B$1,"")</f>
        <v/>
      </c>
      <c r="B19" s="241" t="str">
        <f>IF('Measured Data'!$E15&gt;0,'Measured Data'!#REF!+0.1,"")</f>
        <v/>
      </c>
      <c r="C19" s="245" t="str">
        <f>IF('Measured Data'!$E15&gt;0,'Measured Data'!#REF!,"")</f>
        <v/>
      </c>
      <c r="D19" s="250" t="str">
        <f>IF('Measured Data'!$E15&gt;0,'Measured Data'!#REF!,"")</f>
        <v/>
      </c>
      <c r="E19" s="241" t="str">
        <f>IF('Measured Data'!$E15&gt;0,'Measured Data'!#REF!,"")</f>
        <v/>
      </c>
      <c r="F19" s="241" t="str">
        <f>IF('Measured Data'!$E15&gt;0,'Measured Data'!#REF!,"")</f>
        <v/>
      </c>
      <c r="G19" s="241" t="str">
        <f>IF('Measured Data'!$E15&gt;0,'Measured Data'!#REF!,"")</f>
        <v/>
      </c>
      <c r="H19" s="246" t="str">
        <f>IF('Measured Data'!$E15&gt;0,'Measured Data'!#REF!,"")</f>
        <v/>
      </c>
      <c r="I19" s="246" t="str">
        <f>IF('Measured Data'!$E15&gt;0,'Measured Data'!#REF!,"")</f>
        <v/>
      </c>
      <c r="J19" s="246" t="str">
        <f>IF('Measured Data'!$E15&gt;0,'Measured Data'!#REF!,"")</f>
        <v/>
      </c>
      <c r="K19" s="246" t="str">
        <f>IF('Measured Data'!$E15&gt;0,'Measured Data'!#REF!,"")</f>
        <v/>
      </c>
      <c r="L19" s="241" t="str">
        <f>IF('Measured Data'!$E15&gt;0,'Measured Data'!#REF!,"")</f>
        <v/>
      </c>
      <c r="M19" s="241" t="str">
        <f>IF('Measured Data'!$E15&gt;0,'Measured Data'!#REF!,"")</f>
        <v/>
      </c>
      <c r="N19" s="241" t="str">
        <f>IF('Measured Data'!$E15&gt;0,'Measured Data'!#REF!,"")</f>
        <v/>
      </c>
      <c r="O19" s="241" t="str">
        <f>IF('Measured Data'!$E15&gt;0,'Measured Data'!#REF!,"")</f>
        <v/>
      </c>
      <c r="P19" s="241" t="str">
        <f>IF('Measured Data'!$E15&gt;0,'Measured Data'!#REF!,"")</f>
        <v/>
      </c>
      <c r="Q19" s="241" t="str">
        <f>IF('Measured Data'!$E15&gt;0,'Measured Data'!#REF!,"")</f>
        <v/>
      </c>
      <c r="R19" s="241" t="str">
        <f>IF('Measured Data'!$E15&gt;0,'Measured Data'!#REF!,"")</f>
        <v/>
      </c>
      <c r="S19" s="241" t="str">
        <f>IF('Measured Data'!$E15&gt;0,'Measured Data'!#REF!,"")</f>
        <v/>
      </c>
      <c r="T19" s="247" t="str">
        <f>IF('Measured Data'!$E15&gt;0,'Measured Data'!#REF!+'Measured Data'!$E15*'Measured Data'!#REF!/'In Process Calc.'!$I13,"")</f>
        <v/>
      </c>
      <c r="U19" s="247" t="str">
        <f>IF('Measured Data'!$E15&gt;0,'Measured Data'!#REF!+'Measured Data'!$E15*'Measured Data'!#REF!/'In Process Calc.'!$I13,"")</f>
        <v/>
      </c>
      <c r="V19" s="247" t="str">
        <f>IF('Measured Data'!$E15&gt;0,'Measured Data'!#REF!+'Measured Data'!$E15*'Measured Data'!#REF!/'In Process Calc.'!$I13,"")</f>
        <v/>
      </c>
      <c r="W19" s="247" t="str">
        <f>IF('Measured Data'!$E15&gt;0,'Measured Data'!#REF!+'Measured Data'!$E15*'Measured Data'!#REF!/'In Process Calc.'!$I13,"")</f>
        <v/>
      </c>
      <c r="X19" s="247" t="str">
        <f>IF('Measured Data'!$E15&gt;0,'Measured Data'!#REF!+'Measured Data'!$E15*'Measured Data'!#REF!/'In Process Calc.'!$I13,"")</f>
        <v/>
      </c>
      <c r="Y19" s="247" t="str">
        <f>IF('Measured Data'!$E15&gt;0,'Measured Data'!#REF!+'Measured Data'!$E15*'Measured Data'!#REF!/'In Process Calc.'!$I13,"")</f>
        <v/>
      </c>
      <c r="Z19" s="247" t="str">
        <f>IF('Measured Data'!$E15&gt;0,'Measured Data'!#REF!+'Measured Data'!$E15*'Measured Data'!#REF!/'In Process Calc.'!$I13,"")</f>
        <v/>
      </c>
      <c r="AA19" s="247" t="str">
        <f>IF('Measured Data'!$E15&gt;0,'Measured Data'!#REF!+'Measured Data'!$E15*'Measured Data'!#REF!/'In Process Calc.'!$I13,"")</f>
        <v/>
      </c>
      <c r="AB19" s="247" t="str">
        <f>IF('Measured Data'!$E15&gt;0,'Measured Data'!#REF!+'Measured Data'!$E15*'Measured Data'!#REF!/'In Process Calc.'!$I13,"")</f>
        <v/>
      </c>
      <c r="AC19" s="247" t="str">
        <f>IF('Measured Data'!$E15&gt;0,'Measured Data'!#REF!+'Measured Data'!$E15*'Measured Data'!#REF!/'In Process Calc.'!$I13,"")</f>
        <v/>
      </c>
      <c r="AD19" s="247" t="str">
        <f>IF('Measured Data'!$E15&gt;0,'Measured Data'!#REF!+'Measured Data'!$E15*'Measured Data'!#REF!/'In Process Calc.'!$I13,"")</f>
        <v/>
      </c>
      <c r="AE19" s="247" t="str">
        <f>IF('Measured Data'!$E15&gt;0,'Measured Data'!#REF!+'Measured Data'!$E15*'Measured Data'!#REF!/'In Process Calc.'!$I13,"")</f>
        <v/>
      </c>
      <c r="AF19" s="247" t="str">
        <f>IF('Measured Data'!$E15&gt;0,'Measured Data'!#REF!+'Measured Data'!$E15*'Measured Data'!#REF!/'In Process Calc.'!$I13,"")</f>
        <v/>
      </c>
      <c r="AG19" s="247" t="str">
        <f>IF('Measured Data'!$E15&gt;0,'Measured Data'!#REF!+'Measured Data'!$E15*'Measured Data'!#REF!/'In Process Calc.'!$I13,"")</f>
        <v/>
      </c>
      <c r="AH19" s="247" t="str">
        <f>IF('Measured Data'!$E15&gt;0,'Measured Data'!#REF!+'Measured Data'!$E15*'Measured Data'!#REF!/'In Process Calc.'!$I13,"")</f>
        <v/>
      </c>
      <c r="AI19" s="247" t="str">
        <f>IF('Measured Data'!$E15&gt;0,'Measured Data'!#REF!+'Measured Data'!$E15*'Measured Data'!#REF!/'In Process Calc.'!$I13,"")</f>
        <v/>
      </c>
      <c r="AJ19" s="247" t="str">
        <f>IF('Measured Data'!$E15&gt;0,'Measured Data'!#REF!+'Measured Data'!$E15*'Measured Data'!#REF!/'In Process Calc.'!$I13,"")</f>
        <v/>
      </c>
      <c r="AK19" s="247" t="str">
        <f>IF('Measured Data'!$E15&gt;0,'Measured Data'!#REF!+'Measured Data'!$E15*'Measured Data'!#REF!/'In Process Calc.'!$I13,"")</f>
        <v/>
      </c>
      <c r="AL19" s="247" t="str">
        <f>IF('Measured Data'!$E15&gt;0,'Measured Data'!#REF!+'Measured Data'!$E15*'Measured Data'!#REF!/'In Process Calc.'!$I13,"")</f>
        <v/>
      </c>
      <c r="AM19" s="247" t="str">
        <f>IF('Measured Data'!$E15&gt;0,'Measured Data'!#REF!+'Measured Data'!$E15*'Measured Data'!#REF!/'In Process Calc.'!$I13,"")</f>
        <v/>
      </c>
      <c r="AN19" s="247" t="str">
        <f>IF('Measured Data'!$E15&gt;0,'Measured Data'!#REF!+'Measured Data'!$E15*'Measured Data'!#REF!/'In Process Calc.'!$I13,"")</f>
        <v/>
      </c>
      <c r="AO19" s="247" t="str">
        <f>IF('Measured Data'!$E15&gt;0,'Measured Data'!#REF!+'Measured Data'!$E15*'Measured Data'!#REF!/'In Process Calc.'!$I13,"")</f>
        <v/>
      </c>
      <c r="AP19" s="247" t="str">
        <f>IF('Measured Data'!$E15&gt;0,'Measured Data'!#REF!+'Measured Data'!$E15*'Measured Data'!#REF!/'In Process Calc.'!$I13,"")</f>
        <v/>
      </c>
      <c r="AQ19" s="247" t="str">
        <f>IF('Measured Data'!$E15&gt;0,'Measured Data'!#REF!+'Measured Data'!$E15*'Measured Data'!#REF!/'In Process Calc.'!$I13,"")</f>
        <v/>
      </c>
      <c r="AR19" s="247" t="str">
        <f>IF('Measured Data'!$E15&gt;0,'Measured Data'!#REF!,"")</f>
        <v/>
      </c>
      <c r="AS19" s="247" t="str">
        <f>IF('Measured Data'!$E15&gt;0,'Measured Data'!#REF!,"")</f>
        <v/>
      </c>
      <c r="AT19" s="247" t="str">
        <f>IF('Measured Data'!$E15&gt;0,'Measured Data'!#REF!,"")</f>
        <v/>
      </c>
      <c r="AU19" s="247" t="str">
        <f>IF('Measured Data'!$E15&gt;0,'Measured Data'!#REF!,"")</f>
        <v/>
      </c>
      <c r="AV19" s="247" t="str">
        <f>IF('Measured Data'!$E15&gt;0,'Measured Data'!#REF!,"")</f>
        <v/>
      </c>
      <c r="AW19" s="247" t="str">
        <f>IF('Measured Data'!$E15&gt;0,'Measured Data'!#REF!,"")</f>
        <v/>
      </c>
      <c r="AX19" s="247" t="str">
        <f>IF('Measured Data'!$E15&gt;0,'Measured Data'!#REF!,"")</f>
        <v/>
      </c>
      <c r="AY19" s="247" t="str">
        <f>IF('Measured Data'!$E15&gt;0,'Measured Data'!#REF!,"")</f>
        <v/>
      </c>
      <c r="AZ19" s="247" t="str">
        <f>IF('Measured Data'!$E15&gt;0,'Measured Data'!#REF!,"")</f>
        <v/>
      </c>
      <c r="BA19" s="247" t="str">
        <f>IF('Measured Data'!$E15&gt;0,'Measured Data'!#REF!,"")</f>
        <v/>
      </c>
      <c r="BB19" s="247" t="str">
        <f>IF('Measured Data'!$E15&gt;0,'Measured Data'!#REF!,"")</f>
        <v/>
      </c>
      <c r="BC19" s="247" t="str">
        <f>IF('Measured Data'!$E15&gt;0,'Measured Data'!#REF!,"")</f>
        <v/>
      </c>
      <c r="BD19" s="247" t="str">
        <f>IF('Measured Data'!$E15&gt;0,'Measured Data'!#REF!,"")</f>
        <v/>
      </c>
      <c r="BE19" s="247" t="str">
        <f>IF('Measured Data'!$E15&gt;0,'Measured Data'!#REF!,"")</f>
        <v/>
      </c>
      <c r="BF19" s="247" t="str">
        <f>IF('Measured Data'!$E15&gt;0,'Measured Data'!#REF!,"")</f>
        <v/>
      </c>
      <c r="BG19" s="247" t="str">
        <f>IF('Measured Data'!$E15&gt;0,'Measured Data'!#REF!,"")</f>
        <v/>
      </c>
      <c r="BH19" s="247" t="str">
        <f>IF('Measured Data'!$E15&gt;0,'Measured Data'!#REF!,"")</f>
        <v/>
      </c>
      <c r="BI19" s="247" t="str">
        <f>IF('Measured Data'!$E15&gt;0,'Measured Data'!#REF!,"")</f>
        <v/>
      </c>
      <c r="BJ19" s="247" t="str">
        <f>IF('Measured Data'!$E15&gt;0,'Measured Data'!#REF!,"")</f>
        <v/>
      </c>
      <c r="BK19" s="247" t="str">
        <f>IF('Measured Data'!$E15&gt;0,'Measured Data'!#REF!,"")</f>
        <v/>
      </c>
      <c r="BL19" s="247" t="str">
        <f>IF('Measured Data'!$E15&gt;0,'Measured Data'!#REF!,"")</f>
        <v/>
      </c>
      <c r="BM19" s="247" t="str">
        <f>IF('Measured Data'!$E15&gt;0,'Measured Data'!#REF!,"")</f>
        <v/>
      </c>
      <c r="BN19" s="247" t="str">
        <f>IF('Measured Data'!$E15&gt;0,'In Process Calc.'!#REF!,"")</f>
        <v/>
      </c>
      <c r="BO19" s="247" t="str">
        <f>IF('Measured Data'!$E15&gt;0,'In Process Calc.'!#REF!,"")</f>
        <v/>
      </c>
    </row>
    <row r="20" spans="1:67" x14ac:dyDescent="0.15">
      <c r="A20" s="241" t="str">
        <f>IF('Measured Data'!$E16&gt;0,'Measured Data'!$B$1,"")</f>
        <v>NIIMBL-FB01-B3</v>
      </c>
      <c r="B20" s="241">
        <f>IF('Measured Data'!$E16&gt;0,'Measured Data'!A15+0.1,"")</f>
        <v>8.1</v>
      </c>
      <c r="C20" s="245">
        <f>IF('Measured Data'!$E16&gt;0,'Measured Data'!B15,"")</f>
        <v>43708</v>
      </c>
      <c r="D20" s="250">
        <f>IF('Measured Data'!$E16&gt;0,'Measured Data'!C15,"")</f>
        <v>0.41319444444444442</v>
      </c>
      <c r="E20" s="241">
        <f>IF('Measured Data'!$E16&gt;0,'Measured Data'!D15,"")</f>
        <v>37</v>
      </c>
      <c r="F20" s="241">
        <f>IF('Measured Data'!$E16&gt;0,'Measured Data'!E15,"")</f>
        <v>0</v>
      </c>
      <c r="G20" s="241">
        <f>IF('Measured Data'!$E16&gt;0,'Measured Data'!G15,"")</f>
        <v>0</v>
      </c>
      <c r="H20" s="246">
        <f>IF('Measured Data'!$E16&gt;0,'Measured Data'!H15,"")</f>
        <v>3.9654120040893557</v>
      </c>
      <c r="I20" s="246">
        <f>IF('Measured Data'!$E16&gt;0,'Measured Data'!I15,"")</f>
        <v>0.12623153610157312</v>
      </c>
      <c r="J20" s="246">
        <f>IF('Measured Data'!$E16&gt;0,'Measured Data'!J15,"")</f>
        <v>4.0916435401909288</v>
      </c>
      <c r="K20" s="246">
        <f>IF('Measured Data'!$E16&gt;0,'Measured Data'!K15,"")</f>
        <v>96.914894104003906</v>
      </c>
      <c r="L20" s="241">
        <f>IF('Measured Data'!$E16&gt;0,'Measured Data'!L15,"")</f>
        <v>6.984</v>
      </c>
      <c r="M20" s="241">
        <f>IF('Measured Data'!$E16&gt;0,'Measured Data'!M15,"")</f>
        <v>31.4</v>
      </c>
      <c r="N20" s="241">
        <f>IF('Measured Data'!$E16&gt;0,'Measured Data'!N15,"")</f>
        <v>0</v>
      </c>
      <c r="O20" s="241">
        <f>IF('Measured Data'!$E16&gt;0,'Measured Data'!O15,"")</f>
        <v>0</v>
      </c>
      <c r="P20" s="241">
        <f>IF('Measured Data'!$E16&gt;0,'Measured Data'!P15,"")</f>
        <v>0</v>
      </c>
      <c r="Q20" s="241">
        <f>IF('Measured Data'!$E16&gt;0,'Measured Data'!Q15,"")</f>
        <v>0</v>
      </c>
      <c r="R20" s="241">
        <f>IF('Measured Data'!$E16&gt;0,'Measured Data'!R15,"")</f>
        <v>360</v>
      </c>
      <c r="S20" s="241">
        <f>IF('Measured Data'!$E16&gt;0,'Measured Data'!S15,"")</f>
        <v>422.95</v>
      </c>
      <c r="T20" s="247">
        <f>IF('Measured Data'!$E16&gt;0,'Measured Data'!T15+'Measured Data'!$E16*'Measured Data'!BO15/'In Process Calc.'!$I14,"")</f>
        <v>1.7835896284655965</v>
      </c>
      <c r="U20" s="247">
        <f>IF('Measured Data'!$E16&gt;0,'Measured Data'!U15+'Measured Data'!$E16*'Measured Data'!BP15/'In Process Calc.'!$I14,"")</f>
        <v>2.1745120551090698</v>
      </c>
      <c r="V20" s="247">
        <f>IF('Measured Data'!$E16&gt;0,'Measured Data'!V15+'Measured Data'!$E16*'Measured Data'!BQ15/'In Process Calc.'!$I14,"")</f>
        <v>0</v>
      </c>
      <c r="W20" s="247">
        <f>IF('Measured Data'!$E16&gt;0,'Measured Data'!W15+'Measured Data'!$E16*'Measured Data'!BR15/'In Process Calc.'!$I14,"")</f>
        <v>6.6674179250244148</v>
      </c>
      <c r="X20" s="247">
        <f>IF('Measured Data'!$E16&gt;0,'Measured Data'!X15+'Measured Data'!$E16*'Measured Data'!BS15/'In Process Calc.'!$I14,"")</f>
        <v>0.29029605263157893</v>
      </c>
      <c r="Y20" s="247">
        <f>IF('Measured Data'!$E16&gt;0,'Measured Data'!Y15+'Measured Data'!$E16*'Measured Data'!BT15/'In Process Calc.'!$I14,"")</f>
        <v>29.5</v>
      </c>
      <c r="Z20" s="247">
        <f>IF('Measured Data'!$E16&gt;0,'Measured Data'!Z15+'Measured Data'!$E16*'Measured Data'!BU15/'In Process Calc.'!$I14,"")</f>
        <v>0.44</v>
      </c>
      <c r="AA20" s="247">
        <f>IF('Measured Data'!$E16&gt;0,'Measured Data'!AA15+'Measured Data'!$E16*'Measured Data'!BV15/'In Process Calc.'!$I14,"")</f>
        <v>3.15</v>
      </c>
      <c r="AB20" s="247">
        <f>IF('Measured Data'!$E16&gt;0,'Measured Data'!AB15+'Measured Data'!$E16*'Measured Data'!BW15/'In Process Calc.'!$I14,"")</f>
        <v>3.2769415212468367</v>
      </c>
      <c r="AC20" s="247">
        <f>IF('Measured Data'!$E16&gt;0,'Measured Data'!AC15+'Measured Data'!$E16*'Measured Data'!BX15/'In Process Calc.'!$I14,"")</f>
        <v>0.79275767524778518</v>
      </c>
      <c r="AD20" s="247">
        <f>IF('Measured Data'!$E16&gt;0,'Measured Data'!AD15+'Measured Data'!$E16*'Measured Data'!BY15/'In Process Calc.'!$I14,"")</f>
        <v>2.4281466798810705</v>
      </c>
      <c r="AE20" s="247">
        <f>IF('Measured Data'!$E16&gt;0,'Measured Data'!AE15+'Measured Data'!$E16*'Measured Data'!BZ15/'In Process Calc.'!$I14,"")</f>
        <v>0.88809946714031973</v>
      </c>
      <c r="AF20" s="247">
        <f>IF('Measured Data'!$E16&gt;0,'Measured Data'!AF15+'Measured Data'!$E16*'Measured Data'!CA15/'In Process Calc.'!$I14,"")</f>
        <v>3.011359304719067</v>
      </c>
      <c r="AG20" s="247">
        <f>IF('Measured Data'!$E16&gt;0,'Measured Data'!AG15+'Measured Data'!$E16*'Measured Data'!CB15/'In Process Calc.'!$I14,"")</f>
        <v>1.9488337095560575</v>
      </c>
      <c r="AH20" s="247">
        <f>IF('Measured Data'!$E16&gt;0,'Measured Data'!AH15+'Measured Data'!$E16*'Measured Data'!CC15/'In Process Calc.'!$I14,"")</f>
        <v>1.131961664767777</v>
      </c>
      <c r="AI20" s="247">
        <f>IF('Measured Data'!$E16&gt;0,'Measured Data'!AI15+'Measured Data'!$E16*'Measured Data'!CD15/'In Process Calc.'!$I14,"")</f>
        <v>5.79</v>
      </c>
      <c r="AJ20" s="247">
        <f>IF('Measured Data'!$E16&gt;0,'Measured Data'!AJ15+'Measured Data'!$E16*'Measured Data'!CE15/'In Process Calc.'!$I14,"")</f>
        <v>1.4970639869241478</v>
      </c>
      <c r="AK20" s="247">
        <f>IF('Measured Data'!$E16&gt;0,'Measured Data'!AK15+'Measured Data'!$E16*'Measured Data'!CF15/'In Process Calc.'!$I14,"")</f>
        <v>2.9966125249717712</v>
      </c>
      <c r="AL20" s="247">
        <f>IF('Measured Data'!$E16&gt;0,'Measured Data'!AL15+'Measured Data'!$E16*'Measured Data'!CG15/'In Process Calc.'!$I14,"")</f>
        <v>3.0545246931201828</v>
      </c>
      <c r="AM20" s="247">
        <f>IF('Measured Data'!$E16&gt;0,'Measured Data'!AM15+'Measured Data'!$E16*'Measured Data'!CH15/'In Process Calc.'!$I14,"")</f>
        <v>2.7283411685695098</v>
      </c>
      <c r="AN20" s="247">
        <f>IF('Measured Data'!$E16&gt;0,'Measured Data'!AN15+'Measured Data'!$E16*'Measured Data'!CI15/'In Process Calc.'!$I14,"")</f>
        <v>0.52930519512314544</v>
      </c>
      <c r="AO20" s="247">
        <f>IF('Measured Data'!$E16&gt;0,'Measured Data'!AO15+'Measured Data'!$E16*'Measured Data'!CJ15/'In Process Calc.'!$I14,"")</f>
        <v>0.90954246923119364</v>
      </c>
      <c r="AP20" s="247">
        <f>IF('Measured Data'!$E16&gt;0,'Measured Data'!AP15+'Measured Data'!$E16*'Measured Data'!CK15/'In Process Calc.'!$I14,"")</f>
        <v>2.2774221084080239</v>
      </c>
      <c r="AQ20" s="247">
        <f>IF('Measured Data'!$E16&gt;0,'Measured Data'!BN15+'Measured Data'!$E16*'Measured Data'!CL15/'In Process Calc.'!$I14,"")</f>
        <v>0</v>
      </c>
      <c r="AR20" s="247">
        <f>IF('Measured Data'!$E16&gt;0,'Measured Data'!BO15,"")</f>
        <v>0</v>
      </c>
      <c r="AS20" s="247">
        <f>IF('Measured Data'!$E16&gt;0,'Measured Data'!BP15,"")</f>
        <v>0</v>
      </c>
      <c r="AT20" s="247">
        <f>IF('Measured Data'!$E16&gt;0,'Measured Data'!BQ15,"")</f>
        <v>0</v>
      </c>
      <c r="AU20" s="247">
        <f>IF('Measured Data'!$E16&gt;0,'Measured Data'!BR15,"")</f>
        <v>0</v>
      </c>
      <c r="AV20" s="247">
        <f>IF('Measured Data'!$E16&gt;0,'Measured Data'!BS15,"")</f>
        <v>0</v>
      </c>
      <c r="AW20" s="247">
        <f>IF('Measured Data'!$E16&gt;0,'Measured Data'!BT15,"")</f>
        <v>0</v>
      </c>
      <c r="AX20" s="247">
        <f>IF('Measured Data'!$E16&gt;0,'Measured Data'!BU15,"")</f>
        <v>0</v>
      </c>
      <c r="AY20" s="247">
        <f>IF('Measured Data'!$E16&gt;0,'Measured Data'!BV15,"")</f>
        <v>0</v>
      </c>
      <c r="AZ20" s="247">
        <f>IF('Measured Data'!$E16&gt;0,'Measured Data'!BW15,"")</f>
        <v>0</v>
      </c>
      <c r="BA20" s="247">
        <f>IF('Measured Data'!$E16&gt;0,'Measured Data'!BX15,"")</f>
        <v>0</v>
      </c>
      <c r="BB20" s="247">
        <f>IF('Measured Data'!$E16&gt;0,'Measured Data'!BY15,"")</f>
        <v>0</v>
      </c>
      <c r="BC20" s="247">
        <f>IF('Measured Data'!$E16&gt;0,'Measured Data'!BZ15,"")</f>
        <v>0</v>
      </c>
      <c r="BD20" s="247">
        <f>IF('Measured Data'!$E16&gt;0,'Measured Data'!CA15,"")</f>
        <v>0</v>
      </c>
      <c r="BE20" s="247">
        <f>IF('Measured Data'!$E16&gt;0,'Measured Data'!CB15,"")</f>
        <v>0</v>
      </c>
      <c r="BF20" s="247">
        <f>IF('Measured Data'!$E16&gt;0,'Measured Data'!CC15,"")</f>
        <v>0</v>
      </c>
      <c r="BG20" s="247">
        <f>IF('Measured Data'!$E16&gt;0,'Measured Data'!CD15,"")</f>
        <v>0</v>
      </c>
      <c r="BH20" s="247">
        <f>IF('Measured Data'!$E16&gt;0,'Measured Data'!CE15,"")</f>
        <v>0</v>
      </c>
      <c r="BI20" s="247">
        <f>IF('Measured Data'!$E16&gt;0,'Measured Data'!CF15,"")</f>
        <v>0</v>
      </c>
      <c r="BJ20" s="247">
        <f>IF('Measured Data'!$E16&gt;0,'Measured Data'!CG15,"")</f>
        <v>0</v>
      </c>
      <c r="BK20" s="247">
        <f>IF('Measured Data'!$E16&gt;0,'Measured Data'!CH15,"")</f>
        <v>0</v>
      </c>
      <c r="BL20" s="247">
        <f>IF('Measured Data'!$E16&gt;0,'Measured Data'!CI15,"")</f>
        <v>0</v>
      </c>
      <c r="BM20" s="247">
        <f>IF('Measured Data'!$E16&gt;0,'Measured Data'!CJ15,"")</f>
        <v>0</v>
      </c>
      <c r="BN20" s="247">
        <f>IF('Measured Data'!$E16&gt;0,'In Process Calc.'!B13,"")</f>
        <v>9.9388888888861402</v>
      </c>
      <c r="BO20" s="247">
        <f>IF('Measured Data'!$E16&gt;0,'In Process Calc.'!C13,"")</f>
        <v>238.53333333326736</v>
      </c>
    </row>
    <row r="21" spans="1:67" x14ac:dyDescent="0.15">
      <c r="A21" s="241" t="e">
        <f>IF('Measured Data'!#REF!&gt;0,'Measured Data'!$B$1,"")</f>
        <v>#REF!</v>
      </c>
      <c r="B21" s="241" t="e">
        <f>IF('Measured Data'!#REF!&gt;0,'Measured Data'!A16+0.1,"")</f>
        <v>#REF!</v>
      </c>
      <c r="C21" s="245" t="e">
        <f>IF('Measured Data'!#REF!&gt;0,'Measured Data'!B16,"")</f>
        <v>#REF!</v>
      </c>
      <c r="D21" s="250" t="e">
        <f>IF('Measured Data'!#REF!&gt;0,'Measured Data'!C16,"")</f>
        <v>#REF!</v>
      </c>
      <c r="E21" s="241" t="e">
        <f>IF('Measured Data'!#REF!&gt;0,'Measured Data'!D16,"")</f>
        <v>#REF!</v>
      </c>
      <c r="F21" s="241" t="e">
        <f>IF('Measured Data'!#REF!&gt;0,'Measured Data'!E16,"")</f>
        <v>#REF!</v>
      </c>
      <c r="G21" s="241" t="e">
        <f>IF('Measured Data'!#REF!&gt;0,'Measured Data'!G16,"")</f>
        <v>#REF!</v>
      </c>
      <c r="H21" s="246" t="e">
        <f>IF('Measured Data'!#REF!&gt;0,'Measured Data'!H16,"")</f>
        <v>#REF!</v>
      </c>
      <c r="I21" s="246" t="e">
        <f>IF('Measured Data'!#REF!&gt;0,'Measured Data'!I16,"")</f>
        <v>#REF!</v>
      </c>
      <c r="J21" s="246" t="e">
        <f>IF('Measured Data'!#REF!&gt;0,'Measured Data'!J16,"")</f>
        <v>#REF!</v>
      </c>
      <c r="K21" s="246" t="e">
        <f>IF('Measured Data'!#REF!&gt;0,'Measured Data'!K16,"")</f>
        <v>#REF!</v>
      </c>
      <c r="L21" s="241" t="e">
        <f>IF('Measured Data'!#REF!&gt;0,'Measured Data'!L16,"")</f>
        <v>#REF!</v>
      </c>
      <c r="M21" s="241" t="e">
        <f>IF('Measured Data'!#REF!&gt;0,'Measured Data'!M16,"")</f>
        <v>#REF!</v>
      </c>
      <c r="N21" s="241" t="e">
        <f>IF('Measured Data'!#REF!&gt;0,'Measured Data'!N16,"")</f>
        <v>#REF!</v>
      </c>
      <c r="O21" s="241" t="e">
        <f>IF('Measured Data'!#REF!&gt;0,'Measured Data'!O16,"")</f>
        <v>#REF!</v>
      </c>
      <c r="P21" s="241" t="e">
        <f>IF('Measured Data'!#REF!&gt;0,'Measured Data'!P16,"")</f>
        <v>#REF!</v>
      </c>
      <c r="Q21" s="241" t="e">
        <f>IF('Measured Data'!#REF!&gt;0,'Measured Data'!Q16,"")</f>
        <v>#REF!</v>
      </c>
      <c r="R21" s="241" t="e">
        <f>IF('Measured Data'!#REF!&gt;0,'Measured Data'!R16,"")</f>
        <v>#REF!</v>
      </c>
      <c r="S21" s="241" t="e">
        <f>IF('Measured Data'!#REF!&gt;0,'Measured Data'!S16,"")</f>
        <v>#REF!</v>
      </c>
      <c r="T21" s="247" t="e">
        <f>IF('Measured Data'!#REF!&gt;0,'Measured Data'!T16+'Measured Data'!#REF!*'Measured Data'!BO16/'In Process Calc.'!$I15,"")</f>
        <v>#REF!</v>
      </c>
      <c r="U21" s="247" t="e">
        <f>IF('Measured Data'!#REF!&gt;0,'Measured Data'!U16+'Measured Data'!#REF!*'Measured Data'!BP16/'In Process Calc.'!$I15,"")</f>
        <v>#REF!</v>
      </c>
      <c r="V21" s="247" t="e">
        <f>IF('Measured Data'!#REF!&gt;0,'Measured Data'!V16+'Measured Data'!#REF!*'Measured Data'!BQ16/'In Process Calc.'!$I15,"")</f>
        <v>#REF!</v>
      </c>
      <c r="W21" s="247" t="e">
        <f>IF('Measured Data'!#REF!&gt;0,'Measured Data'!W16+'Measured Data'!#REF!*'Measured Data'!BR16/'In Process Calc.'!$I15,"")</f>
        <v>#REF!</v>
      </c>
      <c r="X21" s="247" t="e">
        <f>IF('Measured Data'!#REF!&gt;0,'Measured Data'!X16+'Measured Data'!#REF!*'Measured Data'!BS16/'In Process Calc.'!$I15,"")</f>
        <v>#REF!</v>
      </c>
      <c r="Y21" s="247" t="e">
        <f>IF('Measured Data'!#REF!&gt;0,'Measured Data'!Y16+'Measured Data'!#REF!*'Measured Data'!BT16/'In Process Calc.'!$I15,"")</f>
        <v>#REF!</v>
      </c>
      <c r="Z21" s="247" t="e">
        <f>IF('Measured Data'!#REF!&gt;0,'Measured Data'!Z16+'Measured Data'!#REF!*'Measured Data'!BU16/'In Process Calc.'!$I15,"")</f>
        <v>#REF!</v>
      </c>
      <c r="AA21" s="247" t="e">
        <f>IF('Measured Data'!#REF!&gt;0,'Measured Data'!AA16+'Measured Data'!#REF!*'Measured Data'!BV16/'In Process Calc.'!$I15,"")</f>
        <v>#REF!</v>
      </c>
      <c r="AB21" s="247" t="e">
        <f>IF('Measured Data'!#REF!&gt;0,'Measured Data'!AB16+'Measured Data'!#REF!*'Measured Data'!BW16/'In Process Calc.'!$I15,"")</f>
        <v>#REF!</v>
      </c>
      <c r="AC21" s="247" t="e">
        <f>IF('Measured Data'!#REF!&gt;0,'Measured Data'!AC16+'Measured Data'!#REF!*'Measured Data'!BX16/'In Process Calc.'!$I15,"")</f>
        <v>#REF!</v>
      </c>
      <c r="AD21" s="247" t="e">
        <f>IF('Measured Data'!#REF!&gt;0,'Measured Data'!AD16+'Measured Data'!#REF!*'Measured Data'!BY16/'In Process Calc.'!$I15,"")</f>
        <v>#REF!</v>
      </c>
      <c r="AE21" s="247" t="e">
        <f>IF('Measured Data'!#REF!&gt;0,'Measured Data'!AE16+'Measured Data'!#REF!*'Measured Data'!BZ16/'In Process Calc.'!$I15,"")</f>
        <v>#REF!</v>
      </c>
      <c r="AF21" s="247" t="e">
        <f>IF('Measured Data'!#REF!&gt;0,'Measured Data'!AF16+'Measured Data'!#REF!*'Measured Data'!CA16/'In Process Calc.'!$I15,"")</f>
        <v>#REF!</v>
      </c>
      <c r="AG21" s="247" t="e">
        <f>IF('Measured Data'!#REF!&gt;0,'Measured Data'!AG16+'Measured Data'!#REF!*'Measured Data'!CB16/'In Process Calc.'!$I15,"")</f>
        <v>#REF!</v>
      </c>
      <c r="AH21" s="247" t="e">
        <f>IF('Measured Data'!#REF!&gt;0,'Measured Data'!AH16+'Measured Data'!#REF!*'Measured Data'!CC16/'In Process Calc.'!$I15,"")</f>
        <v>#REF!</v>
      </c>
      <c r="AI21" s="247" t="e">
        <f>IF('Measured Data'!#REF!&gt;0,'Measured Data'!AI16+'Measured Data'!#REF!*'Measured Data'!CD16/'In Process Calc.'!$I15,"")</f>
        <v>#REF!</v>
      </c>
      <c r="AJ21" s="247" t="e">
        <f>IF('Measured Data'!#REF!&gt;0,'Measured Data'!AJ16+'Measured Data'!#REF!*'Measured Data'!CE16/'In Process Calc.'!$I15,"")</f>
        <v>#REF!</v>
      </c>
      <c r="AK21" s="247" t="e">
        <f>IF('Measured Data'!#REF!&gt;0,'Measured Data'!AK16+'Measured Data'!#REF!*'Measured Data'!CF16/'In Process Calc.'!$I15,"")</f>
        <v>#REF!</v>
      </c>
      <c r="AL21" s="247" t="e">
        <f>IF('Measured Data'!#REF!&gt;0,'Measured Data'!AL16+'Measured Data'!#REF!*'Measured Data'!CG16/'In Process Calc.'!$I15,"")</f>
        <v>#REF!</v>
      </c>
      <c r="AM21" s="247" t="e">
        <f>IF('Measured Data'!#REF!&gt;0,'Measured Data'!AM16+'Measured Data'!#REF!*'Measured Data'!CH16/'In Process Calc.'!$I15,"")</f>
        <v>#REF!</v>
      </c>
      <c r="AN21" s="247" t="e">
        <f>IF('Measured Data'!#REF!&gt;0,'Measured Data'!AN16+'Measured Data'!#REF!*'Measured Data'!CI16/'In Process Calc.'!$I15,"")</f>
        <v>#REF!</v>
      </c>
      <c r="AO21" s="247" t="e">
        <f>IF('Measured Data'!#REF!&gt;0,'Measured Data'!AO16+'Measured Data'!#REF!*'Measured Data'!CJ16/'In Process Calc.'!$I15,"")</f>
        <v>#REF!</v>
      </c>
      <c r="AP21" s="247" t="e">
        <f>IF('Measured Data'!#REF!&gt;0,'Measured Data'!AP16+'Measured Data'!#REF!*'Measured Data'!CK16/'In Process Calc.'!$I15,"")</f>
        <v>#REF!</v>
      </c>
      <c r="AQ21" s="247" t="e">
        <f>IF('Measured Data'!#REF!&gt;0,'Measured Data'!BN16+'Measured Data'!#REF!*'Measured Data'!CL16/'In Process Calc.'!$I15,"")</f>
        <v>#REF!</v>
      </c>
      <c r="AR21" s="247" t="e">
        <f>IF('Measured Data'!#REF!&gt;0,'Measured Data'!BO16,"")</f>
        <v>#REF!</v>
      </c>
      <c r="AS21" s="247" t="e">
        <f>IF('Measured Data'!#REF!&gt;0,'Measured Data'!BP16,"")</f>
        <v>#REF!</v>
      </c>
      <c r="AT21" s="247" t="e">
        <f>IF('Measured Data'!#REF!&gt;0,'Measured Data'!BQ16,"")</f>
        <v>#REF!</v>
      </c>
      <c r="AU21" s="247" t="e">
        <f>IF('Measured Data'!#REF!&gt;0,'Measured Data'!BR16,"")</f>
        <v>#REF!</v>
      </c>
      <c r="AV21" s="247" t="e">
        <f>IF('Measured Data'!#REF!&gt;0,'Measured Data'!BS16,"")</f>
        <v>#REF!</v>
      </c>
      <c r="AW21" s="247" t="e">
        <f>IF('Measured Data'!#REF!&gt;0,'Measured Data'!BT16,"")</f>
        <v>#REF!</v>
      </c>
      <c r="AX21" s="247" t="e">
        <f>IF('Measured Data'!#REF!&gt;0,'Measured Data'!BU16,"")</f>
        <v>#REF!</v>
      </c>
      <c r="AY21" s="247" t="e">
        <f>IF('Measured Data'!#REF!&gt;0,'Measured Data'!BV16,"")</f>
        <v>#REF!</v>
      </c>
      <c r="AZ21" s="247" t="e">
        <f>IF('Measured Data'!#REF!&gt;0,'Measured Data'!BW16,"")</f>
        <v>#REF!</v>
      </c>
      <c r="BA21" s="247" t="e">
        <f>IF('Measured Data'!#REF!&gt;0,'Measured Data'!BX16,"")</f>
        <v>#REF!</v>
      </c>
      <c r="BB21" s="247" t="e">
        <f>IF('Measured Data'!#REF!&gt;0,'Measured Data'!BY16,"")</f>
        <v>#REF!</v>
      </c>
      <c r="BC21" s="247" t="e">
        <f>IF('Measured Data'!#REF!&gt;0,'Measured Data'!BZ16,"")</f>
        <v>#REF!</v>
      </c>
      <c r="BD21" s="247" t="e">
        <f>IF('Measured Data'!#REF!&gt;0,'Measured Data'!CA16,"")</f>
        <v>#REF!</v>
      </c>
      <c r="BE21" s="247" t="e">
        <f>IF('Measured Data'!#REF!&gt;0,'Measured Data'!CB16,"")</f>
        <v>#REF!</v>
      </c>
      <c r="BF21" s="247" t="e">
        <f>IF('Measured Data'!#REF!&gt;0,'Measured Data'!CC16,"")</f>
        <v>#REF!</v>
      </c>
      <c r="BG21" s="247" t="e">
        <f>IF('Measured Data'!#REF!&gt;0,'Measured Data'!CD16,"")</f>
        <v>#REF!</v>
      </c>
      <c r="BH21" s="247" t="e">
        <f>IF('Measured Data'!#REF!&gt;0,'Measured Data'!CE16,"")</f>
        <v>#REF!</v>
      </c>
      <c r="BI21" s="247" t="e">
        <f>IF('Measured Data'!#REF!&gt;0,'Measured Data'!CF16,"")</f>
        <v>#REF!</v>
      </c>
      <c r="BJ21" s="247" t="e">
        <f>IF('Measured Data'!#REF!&gt;0,'Measured Data'!CG16,"")</f>
        <v>#REF!</v>
      </c>
      <c r="BK21" s="247" t="e">
        <f>IF('Measured Data'!#REF!&gt;0,'Measured Data'!CH16,"")</f>
        <v>#REF!</v>
      </c>
      <c r="BL21" s="247" t="e">
        <f>IF('Measured Data'!#REF!&gt;0,'Measured Data'!CI16,"")</f>
        <v>#REF!</v>
      </c>
      <c r="BM21" s="247" t="e">
        <f>IF('Measured Data'!#REF!&gt;0,'Measured Data'!CJ16,"")</f>
        <v>#REF!</v>
      </c>
      <c r="BN21" s="247" t="e">
        <f>IF('Measured Data'!#REF!&gt;0,'In Process Calc.'!B14,"")</f>
        <v>#REF!</v>
      </c>
      <c r="BO21" s="247" t="e">
        <f>IF('Measured Data'!#REF!&gt;0,'In Process Calc.'!C14,"")</f>
        <v>#REF!</v>
      </c>
    </row>
    <row r="22" spans="1:67" x14ac:dyDescent="0.15">
      <c r="A22" s="241" t="str">
        <f>IF('Measured Data'!$E17&gt;0,'Measured Data'!$B$1,"")</f>
        <v/>
      </c>
      <c r="B22" s="241" t="str">
        <f>IF('Measured Data'!$E17&gt;0,'Measured Data'!#REF!+0.1,"")</f>
        <v/>
      </c>
      <c r="C22" s="245" t="str">
        <f>IF('Measured Data'!$E17&gt;0,'Measured Data'!#REF!,"")</f>
        <v/>
      </c>
      <c r="D22" s="250" t="str">
        <f>IF('Measured Data'!$E17&gt;0,'Measured Data'!#REF!,"")</f>
        <v/>
      </c>
      <c r="E22" s="241" t="str">
        <f>IF('Measured Data'!$E17&gt;0,'Measured Data'!#REF!,"")</f>
        <v/>
      </c>
      <c r="F22" s="241" t="str">
        <f>IF('Measured Data'!$E17&gt;0,'Measured Data'!#REF!,"")</f>
        <v/>
      </c>
      <c r="G22" s="241" t="str">
        <f>IF('Measured Data'!$E17&gt;0,'Measured Data'!#REF!,"")</f>
        <v/>
      </c>
      <c r="H22" s="246" t="str">
        <f>IF('Measured Data'!$E17&gt;0,'Measured Data'!#REF!,"")</f>
        <v/>
      </c>
      <c r="I22" s="246" t="str">
        <f>IF('Measured Data'!$E17&gt;0,'Measured Data'!#REF!,"")</f>
        <v/>
      </c>
      <c r="J22" s="246" t="str">
        <f>IF('Measured Data'!$E17&gt;0,'Measured Data'!#REF!,"")</f>
        <v/>
      </c>
      <c r="K22" s="246" t="str">
        <f>IF('Measured Data'!$E17&gt;0,'Measured Data'!#REF!,"")</f>
        <v/>
      </c>
      <c r="L22" s="241" t="str">
        <f>IF('Measured Data'!$E17&gt;0,'Measured Data'!#REF!,"")</f>
        <v/>
      </c>
      <c r="M22" s="241" t="str">
        <f>IF('Measured Data'!$E17&gt;0,'Measured Data'!#REF!,"")</f>
        <v/>
      </c>
      <c r="N22" s="241" t="str">
        <f>IF('Measured Data'!$E17&gt;0,'Measured Data'!#REF!,"")</f>
        <v/>
      </c>
      <c r="O22" s="241" t="str">
        <f>IF('Measured Data'!$E17&gt;0,'Measured Data'!#REF!,"")</f>
        <v/>
      </c>
      <c r="P22" s="241" t="str">
        <f>IF('Measured Data'!$E17&gt;0,'Measured Data'!#REF!,"")</f>
        <v/>
      </c>
      <c r="Q22" s="241" t="str">
        <f>IF('Measured Data'!$E17&gt;0,'Measured Data'!#REF!,"")</f>
        <v/>
      </c>
      <c r="R22" s="241" t="str">
        <f>IF('Measured Data'!$E17&gt;0,'Measured Data'!#REF!,"")</f>
        <v/>
      </c>
      <c r="S22" s="241" t="str">
        <f>IF('Measured Data'!$E17&gt;0,'Measured Data'!#REF!,"")</f>
        <v/>
      </c>
      <c r="T22" s="247" t="str">
        <f>IF('Measured Data'!$E17&gt;0,'Measured Data'!#REF!+'Measured Data'!$E17*'Measured Data'!#REF!/'In Process Calc.'!$I16,"")</f>
        <v/>
      </c>
      <c r="U22" s="247" t="str">
        <f>IF('Measured Data'!$E17&gt;0,'Measured Data'!#REF!+'Measured Data'!$E17*'Measured Data'!#REF!/'In Process Calc.'!$I16,"")</f>
        <v/>
      </c>
      <c r="V22" s="247" t="str">
        <f>IF('Measured Data'!$E17&gt;0,'Measured Data'!#REF!+'Measured Data'!$E17*'Measured Data'!#REF!/'In Process Calc.'!$I16,"")</f>
        <v/>
      </c>
      <c r="W22" s="247" t="str">
        <f>IF('Measured Data'!$E17&gt;0,'Measured Data'!#REF!+'Measured Data'!$E17*'Measured Data'!#REF!/'In Process Calc.'!$I16,"")</f>
        <v/>
      </c>
      <c r="X22" s="247" t="str">
        <f>IF('Measured Data'!$E17&gt;0,'Measured Data'!#REF!+'Measured Data'!$E17*'Measured Data'!#REF!/'In Process Calc.'!$I16,"")</f>
        <v/>
      </c>
      <c r="Y22" s="247" t="str">
        <f>IF('Measured Data'!$E17&gt;0,'Measured Data'!#REF!+'Measured Data'!$E17*'Measured Data'!#REF!/'In Process Calc.'!$I16,"")</f>
        <v/>
      </c>
      <c r="Z22" s="247" t="str">
        <f>IF('Measured Data'!$E17&gt;0,'Measured Data'!#REF!+'Measured Data'!$E17*'Measured Data'!#REF!/'In Process Calc.'!$I16,"")</f>
        <v/>
      </c>
      <c r="AA22" s="247" t="str">
        <f>IF('Measured Data'!$E17&gt;0,'Measured Data'!#REF!+'Measured Data'!$E17*'Measured Data'!#REF!/'In Process Calc.'!$I16,"")</f>
        <v/>
      </c>
      <c r="AB22" s="247" t="str">
        <f>IF('Measured Data'!$E17&gt;0,'Measured Data'!#REF!+'Measured Data'!$E17*'Measured Data'!#REF!/'In Process Calc.'!$I16,"")</f>
        <v/>
      </c>
      <c r="AC22" s="247" t="str">
        <f>IF('Measured Data'!$E17&gt;0,'Measured Data'!#REF!+'Measured Data'!$E17*'Measured Data'!#REF!/'In Process Calc.'!$I16,"")</f>
        <v/>
      </c>
      <c r="AD22" s="247" t="str">
        <f>IF('Measured Data'!$E17&gt;0,'Measured Data'!#REF!+'Measured Data'!$E17*'Measured Data'!#REF!/'In Process Calc.'!$I16,"")</f>
        <v/>
      </c>
      <c r="AE22" s="247" t="str">
        <f>IF('Measured Data'!$E17&gt;0,'Measured Data'!#REF!+'Measured Data'!$E17*'Measured Data'!#REF!/'In Process Calc.'!$I16,"")</f>
        <v/>
      </c>
      <c r="AF22" s="247" t="str">
        <f>IF('Measured Data'!$E17&gt;0,'Measured Data'!#REF!+'Measured Data'!$E17*'Measured Data'!#REF!/'In Process Calc.'!$I16,"")</f>
        <v/>
      </c>
      <c r="AG22" s="247" t="str">
        <f>IF('Measured Data'!$E17&gt;0,'Measured Data'!#REF!+'Measured Data'!$E17*'Measured Data'!#REF!/'In Process Calc.'!$I16,"")</f>
        <v/>
      </c>
      <c r="AH22" s="247" t="str">
        <f>IF('Measured Data'!$E17&gt;0,'Measured Data'!#REF!+'Measured Data'!$E17*'Measured Data'!#REF!/'In Process Calc.'!$I16,"")</f>
        <v/>
      </c>
      <c r="AI22" s="247" t="str">
        <f>IF('Measured Data'!$E17&gt;0,'Measured Data'!#REF!+'Measured Data'!$E17*'Measured Data'!#REF!/'In Process Calc.'!$I16,"")</f>
        <v/>
      </c>
      <c r="AJ22" s="247" t="str">
        <f>IF('Measured Data'!$E17&gt;0,'Measured Data'!#REF!+'Measured Data'!$E17*'Measured Data'!#REF!/'In Process Calc.'!$I16,"")</f>
        <v/>
      </c>
      <c r="AK22" s="247" t="str">
        <f>IF('Measured Data'!$E17&gt;0,'Measured Data'!#REF!+'Measured Data'!$E17*'Measured Data'!#REF!/'In Process Calc.'!$I16,"")</f>
        <v/>
      </c>
      <c r="AL22" s="247" t="str">
        <f>IF('Measured Data'!$E17&gt;0,'Measured Data'!#REF!+'Measured Data'!$E17*'Measured Data'!#REF!/'In Process Calc.'!$I16,"")</f>
        <v/>
      </c>
      <c r="AM22" s="247" t="str">
        <f>IF('Measured Data'!$E17&gt;0,'Measured Data'!#REF!+'Measured Data'!$E17*'Measured Data'!#REF!/'In Process Calc.'!$I16,"")</f>
        <v/>
      </c>
      <c r="AN22" s="247" t="str">
        <f>IF('Measured Data'!$E17&gt;0,'Measured Data'!#REF!+'Measured Data'!$E17*'Measured Data'!#REF!/'In Process Calc.'!$I16,"")</f>
        <v/>
      </c>
      <c r="AO22" s="247" t="str">
        <f>IF('Measured Data'!$E17&gt;0,'Measured Data'!#REF!+'Measured Data'!$E17*'Measured Data'!#REF!/'In Process Calc.'!$I16,"")</f>
        <v/>
      </c>
      <c r="AP22" s="247" t="str">
        <f>IF('Measured Data'!$E17&gt;0,'Measured Data'!#REF!+'Measured Data'!$E17*'Measured Data'!#REF!/'In Process Calc.'!$I16,"")</f>
        <v/>
      </c>
      <c r="AQ22" s="247" t="str">
        <f>IF('Measured Data'!$E17&gt;0,'Measured Data'!#REF!+'Measured Data'!$E17*'Measured Data'!#REF!/'In Process Calc.'!$I16,"")</f>
        <v/>
      </c>
      <c r="AR22" s="247" t="str">
        <f>IF('Measured Data'!$E17&gt;0,'Measured Data'!#REF!,"")</f>
        <v/>
      </c>
      <c r="AS22" s="247" t="str">
        <f>IF('Measured Data'!$E17&gt;0,'Measured Data'!#REF!,"")</f>
        <v/>
      </c>
      <c r="AT22" s="247" t="str">
        <f>IF('Measured Data'!$E17&gt;0,'Measured Data'!#REF!,"")</f>
        <v/>
      </c>
      <c r="AU22" s="247" t="str">
        <f>IF('Measured Data'!$E17&gt;0,'Measured Data'!#REF!,"")</f>
        <v/>
      </c>
      <c r="AV22" s="247" t="str">
        <f>IF('Measured Data'!$E17&gt;0,'Measured Data'!#REF!,"")</f>
        <v/>
      </c>
      <c r="AW22" s="247" t="str">
        <f>IF('Measured Data'!$E17&gt;0,'Measured Data'!#REF!,"")</f>
        <v/>
      </c>
      <c r="AX22" s="247" t="str">
        <f>IF('Measured Data'!$E17&gt;0,'Measured Data'!#REF!,"")</f>
        <v/>
      </c>
      <c r="AY22" s="247" t="str">
        <f>IF('Measured Data'!$E17&gt;0,'Measured Data'!#REF!,"")</f>
        <v/>
      </c>
      <c r="AZ22" s="247" t="str">
        <f>IF('Measured Data'!$E17&gt;0,'Measured Data'!#REF!,"")</f>
        <v/>
      </c>
      <c r="BA22" s="247" t="str">
        <f>IF('Measured Data'!$E17&gt;0,'Measured Data'!#REF!,"")</f>
        <v/>
      </c>
      <c r="BB22" s="247" t="str">
        <f>IF('Measured Data'!$E17&gt;0,'Measured Data'!#REF!,"")</f>
        <v/>
      </c>
      <c r="BC22" s="247" t="str">
        <f>IF('Measured Data'!$E17&gt;0,'Measured Data'!#REF!,"")</f>
        <v/>
      </c>
      <c r="BD22" s="247" t="str">
        <f>IF('Measured Data'!$E17&gt;0,'Measured Data'!#REF!,"")</f>
        <v/>
      </c>
      <c r="BE22" s="247" t="str">
        <f>IF('Measured Data'!$E17&gt;0,'Measured Data'!#REF!,"")</f>
        <v/>
      </c>
      <c r="BF22" s="247" t="str">
        <f>IF('Measured Data'!$E17&gt;0,'Measured Data'!#REF!,"")</f>
        <v/>
      </c>
      <c r="BG22" s="247" t="str">
        <f>IF('Measured Data'!$E17&gt;0,'Measured Data'!#REF!,"")</f>
        <v/>
      </c>
      <c r="BH22" s="247" t="str">
        <f>IF('Measured Data'!$E17&gt;0,'Measured Data'!#REF!,"")</f>
        <v/>
      </c>
      <c r="BI22" s="247" t="str">
        <f>IF('Measured Data'!$E17&gt;0,'Measured Data'!#REF!,"")</f>
        <v/>
      </c>
      <c r="BJ22" s="247" t="str">
        <f>IF('Measured Data'!$E17&gt;0,'Measured Data'!#REF!,"")</f>
        <v/>
      </c>
      <c r="BK22" s="247" t="str">
        <f>IF('Measured Data'!$E17&gt;0,'Measured Data'!#REF!,"")</f>
        <v/>
      </c>
      <c r="BL22" s="247" t="str">
        <f>IF('Measured Data'!$E17&gt;0,'Measured Data'!#REF!,"")</f>
        <v/>
      </c>
      <c r="BM22" s="247" t="str">
        <f>IF('Measured Data'!$E17&gt;0,'Measured Data'!#REF!,"")</f>
        <v/>
      </c>
      <c r="BN22" s="247" t="str">
        <f>IF('Measured Data'!$E17&gt;0,'In Process Calc.'!B15,"")</f>
        <v/>
      </c>
      <c r="BO22" s="247" t="str">
        <f>IF('Measured Data'!$E17&gt;0,'In Process Calc.'!C15,"")</f>
        <v/>
      </c>
    </row>
    <row r="23" spans="1:67" x14ac:dyDescent="0.15">
      <c r="A23" s="241" t="str">
        <f>IF('Measured Data'!$E18&gt;0,'Measured Data'!$B$1,"")</f>
        <v/>
      </c>
      <c r="B23" s="241" t="str">
        <f>IF('Measured Data'!$E18&gt;0,'Measured Data'!A17+0.1,"")</f>
        <v/>
      </c>
      <c r="C23" s="245" t="str">
        <f>IF('Measured Data'!$E18&gt;0,'Measured Data'!B17,"")</f>
        <v/>
      </c>
      <c r="D23" s="250" t="str">
        <f>IF('Measured Data'!$E18&gt;0,'Measured Data'!C17,"")</f>
        <v/>
      </c>
      <c r="E23" s="241" t="str">
        <f>IF('Measured Data'!$E18&gt;0,'Measured Data'!D17,"")</f>
        <v/>
      </c>
      <c r="F23" s="241" t="str">
        <f>IF('Measured Data'!$E18&gt;0,'Measured Data'!E17,"")</f>
        <v/>
      </c>
      <c r="G23" s="241" t="str">
        <f>IF('Measured Data'!$E18&gt;0,'Measured Data'!G17,"")</f>
        <v/>
      </c>
      <c r="H23" s="246" t="str">
        <f>IF('Measured Data'!$E18&gt;0,'Measured Data'!H17,"")</f>
        <v/>
      </c>
      <c r="I23" s="246" t="str">
        <f>IF('Measured Data'!$E18&gt;0,'Measured Data'!I17,"")</f>
        <v/>
      </c>
      <c r="J23" s="246" t="str">
        <f>IF('Measured Data'!$E18&gt;0,'Measured Data'!J17,"")</f>
        <v/>
      </c>
      <c r="K23" s="246" t="str">
        <f>IF('Measured Data'!$E18&gt;0,'Measured Data'!K17,"")</f>
        <v/>
      </c>
      <c r="L23" s="241" t="str">
        <f>IF('Measured Data'!$E18&gt;0,'Measured Data'!L17,"")</f>
        <v/>
      </c>
      <c r="M23" s="241" t="str">
        <f>IF('Measured Data'!$E18&gt;0,'Measured Data'!M17,"")</f>
        <v/>
      </c>
      <c r="N23" s="241" t="str">
        <f>IF('Measured Data'!$E18&gt;0,'Measured Data'!N17,"")</f>
        <v/>
      </c>
      <c r="O23" s="241" t="str">
        <f>IF('Measured Data'!$E18&gt;0,'Measured Data'!O17,"")</f>
        <v/>
      </c>
      <c r="P23" s="241" t="str">
        <f>IF('Measured Data'!$E18&gt;0,'Measured Data'!P17,"")</f>
        <v/>
      </c>
      <c r="Q23" s="241" t="str">
        <f>IF('Measured Data'!$E18&gt;0,'Measured Data'!Q17,"")</f>
        <v/>
      </c>
      <c r="R23" s="241" t="str">
        <f>IF('Measured Data'!$E18&gt;0,'Measured Data'!R17,"")</f>
        <v/>
      </c>
      <c r="S23" s="241" t="str">
        <f>IF('Measured Data'!$E18&gt;0,'Measured Data'!S17,"")</f>
        <v/>
      </c>
      <c r="T23" s="247" t="str">
        <f>IF('Measured Data'!$E18&gt;0,'Measured Data'!T17+'Measured Data'!$E18*'Measured Data'!BO17/'In Process Calc.'!$I17,"")</f>
        <v/>
      </c>
      <c r="U23" s="247" t="str">
        <f>IF('Measured Data'!$E18&gt;0,'Measured Data'!U17+'Measured Data'!$E18*'Measured Data'!BP17/'In Process Calc.'!$I17,"")</f>
        <v/>
      </c>
      <c r="V23" s="247" t="str">
        <f>IF('Measured Data'!$E18&gt;0,'Measured Data'!V17+'Measured Data'!$E18*'Measured Data'!BQ17/'In Process Calc.'!$I17,"")</f>
        <v/>
      </c>
      <c r="W23" s="247" t="str">
        <f>IF('Measured Data'!$E18&gt;0,'Measured Data'!W17+'Measured Data'!$E18*'Measured Data'!BR17/'In Process Calc.'!$I17,"")</f>
        <v/>
      </c>
      <c r="X23" s="247" t="str">
        <f>IF('Measured Data'!$E18&gt;0,'Measured Data'!X17+'Measured Data'!$E18*'Measured Data'!BS17/'In Process Calc.'!$I17,"")</f>
        <v/>
      </c>
      <c r="Y23" s="247" t="str">
        <f>IF('Measured Data'!$E18&gt;0,'Measured Data'!Y17+'Measured Data'!$E18*'Measured Data'!BT17/'In Process Calc.'!$I17,"")</f>
        <v/>
      </c>
      <c r="Z23" s="247" t="str">
        <f>IF('Measured Data'!$E18&gt;0,'Measured Data'!Z17+'Measured Data'!$E18*'Measured Data'!BU17/'In Process Calc.'!$I17,"")</f>
        <v/>
      </c>
      <c r="AA23" s="247" t="str">
        <f>IF('Measured Data'!$E18&gt;0,'Measured Data'!AA17+'Measured Data'!$E18*'Measured Data'!BV17/'In Process Calc.'!$I17,"")</f>
        <v/>
      </c>
      <c r="AB23" s="247" t="str">
        <f>IF('Measured Data'!$E18&gt;0,'Measured Data'!AB17+'Measured Data'!$E18*'Measured Data'!BW17/'In Process Calc.'!$I17,"")</f>
        <v/>
      </c>
      <c r="AC23" s="247" t="str">
        <f>IF('Measured Data'!$E18&gt;0,'Measured Data'!AC17+'Measured Data'!$E18*'Measured Data'!BX17/'In Process Calc.'!$I17,"")</f>
        <v/>
      </c>
      <c r="AD23" s="247" t="str">
        <f>IF('Measured Data'!$E18&gt;0,'Measured Data'!AD17+'Measured Data'!$E18*'Measured Data'!BY17/'In Process Calc.'!$I17,"")</f>
        <v/>
      </c>
      <c r="AE23" s="247" t="str">
        <f>IF('Measured Data'!$E18&gt;0,'Measured Data'!AE17+'Measured Data'!$E18*'Measured Data'!BZ17/'In Process Calc.'!$I17,"")</f>
        <v/>
      </c>
      <c r="AF23" s="247" t="str">
        <f>IF('Measured Data'!$E18&gt;0,'Measured Data'!AF17+'Measured Data'!$E18*'Measured Data'!CA17/'In Process Calc.'!$I17,"")</f>
        <v/>
      </c>
      <c r="AG23" s="247" t="str">
        <f>IF('Measured Data'!$E18&gt;0,'Measured Data'!AG17+'Measured Data'!$E18*'Measured Data'!CB17/'In Process Calc.'!$I17,"")</f>
        <v/>
      </c>
      <c r="AH23" s="247" t="str">
        <f>IF('Measured Data'!$E18&gt;0,'Measured Data'!AH17+'Measured Data'!$E18*'Measured Data'!CC17/'In Process Calc.'!$I17,"")</f>
        <v/>
      </c>
      <c r="AI23" s="247" t="str">
        <f>IF('Measured Data'!$E18&gt;0,'Measured Data'!AI17+'Measured Data'!$E18*'Measured Data'!CD17/'In Process Calc.'!$I17,"")</f>
        <v/>
      </c>
      <c r="AJ23" s="247" t="str">
        <f>IF('Measured Data'!$E18&gt;0,'Measured Data'!AJ17+'Measured Data'!$E18*'Measured Data'!CE17/'In Process Calc.'!$I17,"")</f>
        <v/>
      </c>
      <c r="AK23" s="247" t="str">
        <f>IF('Measured Data'!$E18&gt;0,'Measured Data'!AK17+'Measured Data'!$E18*'Measured Data'!CF17/'In Process Calc.'!$I17,"")</f>
        <v/>
      </c>
      <c r="AL23" s="247" t="str">
        <f>IF('Measured Data'!$E18&gt;0,'Measured Data'!AL17+'Measured Data'!$E18*'Measured Data'!CG17/'In Process Calc.'!$I17,"")</f>
        <v/>
      </c>
      <c r="AM23" s="247" t="str">
        <f>IF('Measured Data'!$E18&gt;0,'Measured Data'!AM17+'Measured Data'!$E18*'Measured Data'!CH17/'In Process Calc.'!$I17,"")</f>
        <v/>
      </c>
      <c r="AN23" s="247" t="str">
        <f>IF('Measured Data'!$E18&gt;0,'Measured Data'!AN17+'Measured Data'!$E18*'Measured Data'!CI17/'In Process Calc.'!$I17,"")</f>
        <v/>
      </c>
      <c r="AO23" s="247" t="str">
        <f>IF('Measured Data'!$E18&gt;0,'Measured Data'!AO17+'Measured Data'!$E18*'Measured Data'!CJ17/'In Process Calc.'!$I17,"")</f>
        <v/>
      </c>
      <c r="AP23" s="247" t="str">
        <f>IF('Measured Data'!$E18&gt;0,'Measured Data'!AP17+'Measured Data'!$E18*'Measured Data'!CK17/'In Process Calc.'!$I17,"")</f>
        <v/>
      </c>
      <c r="AQ23" s="247" t="str">
        <f>IF('Measured Data'!$E18&gt;0,'Measured Data'!BN17+'Measured Data'!$E18*'Measured Data'!CL17/'In Process Calc.'!$I17,"")</f>
        <v/>
      </c>
      <c r="AR23" s="247" t="str">
        <f>IF('Measured Data'!$E18&gt;0,'Measured Data'!BO17,"")</f>
        <v/>
      </c>
      <c r="AS23" s="247" t="str">
        <f>IF('Measured Data'!$E18&gt;0,'Measured Data'!BP17,"")</f>
        <v/>
      </c>
      <c r="AT23" s="247" t="str">
        <f>IF('Measured Data'!$E18&gt;0,'Measured Data'!BQ17,"")</f>
        <v/>
      </c>
      <c r="AU23" s="247" t="str">
        <f>IF('Measured Data'!$E18&gt;0,'Measured Data'!BR17,"")</f>
        <v/>
      </c>
      <c r="AV23" s="247" t="str">
        <f>IF('Measured Data'!$E18&gt;0,'Measured Data'!BS17,"")</f>
        <v/>
      </c>
      <c r="AW23" s="247" t="str">
        <f>IF('Measured Data'!$E18&gt;0,'Measured Data'!BT17,"")</f>
        <v/>
      </c>
      <c r="AX23" s="247" t="str">
        <f>IF('Measured Data'!$E18&gt;0,'Measured Data'!BU17,"")</f>
        <v/>
      </c>
      <c r="AY23" s="247" t="str">
        <f>IF('Measured Data'!$E18&gt;0,'Measured Data'!BV17,"")</f>
        <v/>
      </c>
      <c r="AZ23" s="247" t="str">
        <f>IF('Measured Data'!$E18&gt;0,'Measured Data'!BW17,"")</f>
        <v/>
      </c>
      <c r="BA23" s="247" t="str">
        <f>IF('Measured Data'!$E18&gt;0,'Measured Data'!BX17,"")</f>
        <v/>
      </c>
      <c r="BB23" s="247" t="str">
        <f>IF('Measured Data'!$E18&gt;0,'Measured Data'!BY17,"")</f>
        <v/>
      </c>
      <c r="BC23" s="247" t="str">
        <f>IF('Measured Data'!$E18&gt;0,'Measured Data'!BZ17,"")</f>
        <v/>
      </c>
      <c r="BD23" s="247" t="str">
        <f>IF('Measured Data'!$E18&gt;0,'Measured Data'!CA17,"")</f>
        <v/>
      </c>
      <c r="BE23" s="247" t="str">
        <f>IF('Measured Data'!$E18&gt;0,'Measured Data'!CB17,"")</f>
        <v/>
      </c>
      <c r="BF23" s="247" t="str">
        <f>IF('Measured Data'!$E18&gt;0,'Measured Data'!CC17,"")</f>
        <v/>
      </c>
      <c r="BG23" s="247" t="str">
        <f>IF('Measured Data'!$E18&gt;0,'Measured Data'!CD17,"")</f>
        <v/>
      </c>
      <c r="BH23" s="247" t="str">
        <f>IF('Measured Data'!$E18&gt;0,'Measured Data'!CE17,"")</f>
        <v/>
      </c>
      <c r="BI23" s="247" t="str">
        <f>IF('Measured Data'!$E18&gt;0,'Measured Data'!CF17,"")</f>
        <v/>
      </c>
      <c r="BJ23" s="247" t="str">
        <f>IF('Measured Data'!$E18&gt;0,'Measured Data'!CG17,"")</f>
        <v/>
      </c>
      <c r="BK23" s="247" t="str">
        <f>IF('Measured Data'!$E18&gt;0,'Measured Data'!CH17,"")</f>
        <v/>
      </c>
      <c r="BL23" s="247" t="str">
        <f>IF('Measured Data'!$E18&gt;0,'Measured Data'!CI17,"")</f>
        <v/>
      </c>
      <c r="BM23" s="247" t="str">
        <f>IF('Measured Data'!$E18&gt;0,'Measured Data'!CJ17,"")</f>
        <v/>
      </c>
      <c r="BN23" s="247" t="str">
        <f>IF('Measured Data'!$E18&gt;0,'In Process Calc.'!B16,"")</f>
        <v/>
      </c>
      <c r="BO23" s="247" t="str">
        <f>IF('Measured Data'!$E18&gt;0,'In Process Calc.'!C16,"")</f>
        <v/>
      </c>
    </row>
    <row r="24" spans="1:67" x14ac:dyDescent="0.15">
      <c r="A24" s="241" t="str">
        <f>IF('Measured Data'!$E19&gt;0,'Measured Data'!$B$1,"")</f>
        <v/>
      </c>
      <c r="B24" s="241" t="str">
        <f>IF('Measured Data'!$E19&gt;0,'Measured Data'!A18+0.1,"")</f>
        <v/>
      </c>
      <c r="C24" s="245" t="str">
        <f>IF('Measured Data'!$E19&gt;0,'Measured Data'!B18,"")</f>
        <v/>
      </c>
      <c r="D24" s="250" t="str">
        <f>IF('Measured Data'!$E19&gt;0,'Measured Data'!C18,"")</f>
        <v/>
      </c>
      <c r="E24" s="241" t="str">
        <f>IF('Measured Data'!$E19&gt;0,'Measured Data'!D18,"")</f>
        <v/>
      </c>
      <c r="F24" s="241" t="str">
        <f>IF('Measured Data'!$E19&gt;0,'Measured Data'!E18,"")</f>
        <v/>
      </c>
      <c r="G24" s="241" t="str">
        <f>IF('Measured Data'!$E19&gt;0,'Measured Data'!G18,"")</f>
        <v/>
      </c>
      <c r="H24" s="246" t="str">
        <f>IF('Measured Data'!$E19&gt;0,'Measured Data'!H18,"")</f>
        <v/>
      </c>
      <c r="I24" s="246" t="str">
        <f>IF('Measured Data'!$E19&gt;0,'Measured Data'!I18,"")</f>
        <v/>
      </c>
      <c r="J24" s="246" t="str">
        <f>IF('Measured Data'!$E19&gt;0,'Measured Data'!J18,"")</f>
        <v/>
      </c>
      <c r="K24" s="246" t="str">
        <f>IF('Measured Data'!$E19&gt;0,'Measured Data'!K18,"")</f>
        <v/>
      </c>
      <c r="L24" s="241" t="str">
        <f>IF('Measured Data'!$E19&gt;0,'Measured Data'!L18,"")</f>
        <v/>
      </c>
      <c r="M24" s="241" t="str">
        <f>IF('Measured Data'!$E19&gt;0,'Measured Data'!M18,"")</f>
        <v/>
      </c>
      <c r="N24" s="241" t="str">
        <f>IF('Measured Data'!$E19&gt;0,'Measured Data'!N18,"")</f>
        <v/>
      </c>
      <c r="O24" s="241" t="str">
        <f>IF('Measured Data'!$E19&gt;0,'Measured Data'!O18,"")</f>
        <v/>
      </c>
      <c r="P24" s="241" t="str">
        <f>IF('Measured Data'!$E19&gt;0,'Measured Data'!P18,"")</f>
        <v/>
      </c>
      <c r="Q24" s="241" t="str">
        <f>IF('Measured Data'!$E19&gt;0,'Measured Data'!Q18,"")</f>
        <v/>
      </c>
      <c r="R24" s="241" t="str">
        <f>IF('Measured Data'!$E19&gt;0,'Measured Data'!R18,"")</f>
        <v/>
      </c>
      <c r="S24" s="241" t="str">
        <f>IF('Measured Data'!$E19&gt;0,'Measured Data'!S18,"")</f>
        <v/>
      </c>
      <c r="T24" s="247" t="str">
        <f>IF('Measured Data'!$E19&gt;0,'Measured Data'!T18+'Measured Data'!$E19*'Measured Data'!BO18/'In Process Calc.'!$I18,"")</f>
        <v/>
      </c>
      <c r="U24" s="247" t="str">
        <f>IF('Measured Data'!$E19&gt;0,'Measured Data'!U18+'Measured Data'!$E19*'Measured Data'!BP18/'In Process Calc.'!$I18,"")</f>
        <v/>
      </c>
      <c r="V24" s="247" t="str">
        <f>IF('Measured Data'!$E19&gt;0,'Measured Data'!V18+'Measured Data'!$E19*'Measured Data'!BQ18/'In Process Calc.'!$I18,"")</f>
        <v/>
      </c>
      <c r="W24" s="247" t="str">
        <f>IF('Measured Data'!$E19&gt;0,'Measured Data'!W18+'Measured Data'!$E19*'Measured Data'!BR18/'In Process Calc.'!$I18,"")</f>
        <v/>
      </c>
      <c r="X24" s="247" t="str">
        <f>IF('Measured Data'!$E19&gt;0,'Measured Data'!X18+'Measured Data'!$E19*'Measured Data'!BS18/'In Process Calc.'!$I18,"")</f>
        <v/>
      </c>
      <c r="Y24" s="247" t="str">
        <f>IF('Measured Data'!$E19&gt;0,'Measured Data'!Y18+'Measured Data'!$E19*'Measured Data'!BT18/'In Process Calc.'!$I18,"")</f>
        <v/>
      </c>
      <c r="Z24" s="247" t="str">
        <f>IF('Measured Data'!$E19&gt;0,'Measured Data'!Z18+'Measured Data'!$E19*'Measured Data'!BU18/'In Process Calc.'!$I18,"")</f>
        <v/>
      </c>
      <c r="AA24" s="247" t="str">
        <f>IF('Measured Data'!$E19&gt;0,'Measured Data'!AA18+'Measured Data'!$E19*'Measured Data'!BV18/'In Process Calc.'!$I18,"")</f>
        <v/>
      </c>
      <c r="AB24" s="247" t="str">
        <f>IF('Measured Data'!$E19&gt;0,'Measured Data'!AB18+'Measured Data'!$E19*'Measured Data'!BW18/'In Process Calc.'!$I18,"")</f>
        <v/>
      </c>
      <c r="AC24" s="247" t="str">
        <f>IF('Measured Data'!$E19&gt;0,'Measured Data'!AC18+'Measured Data'!$E19*'Measured Data'!BX18/'In Process Calc.'!$I18,"")</f>
        <v/>
      </c>
      <c r="AD24" s="247" t="str">
        <f>IF('Measured Data'!$E19&gt;0,'Measured Data'!AD18+'Measured Data'!$E19*'Measured Data'!BY18/'In Process Calc.'!$I18,"")</f>
        <v/>
      </c>
      <c r="AE24" s="247" t="str">
        <f>IF('Measured Data'!$E19&gt;0,'Measured Data'!AE18+'Measured Data'!$E19*'Measured Data'!BZ18/'In Process Calc.'!$I18,"")</f>
        <v/>
      </c>
      <c r="AF24" s="247" t="str">
        <f>IF('Measured Data'!$E19&gt;0,'Measured Data'!AF18+'Measured Data'!$E19*'Measured Data'!CA18/'In Process Calc.'!$I18,"")</f>
        <v/>
      </c>
      <c r="AG24" s="247" t="str">
        <f>IF('Measured Data'!$E19&gt;0,'Measured Data'!AG18+'Measured Data'!$E19*'Measured Data'!CB18/'In Process Calc.'!$I18,"")</f>
        <v/>
      </c>
      <c r="AH24" s="247" t="str">
        <f>IF('Measured Data'!$E19&gt;0,'Measured Data'!AH18+'Measured Data'!$E19*'Measured Data'!CC18/'In Process Calc.'!$I18,"")</f>
        <v/>
      </c>
      <c r="AI24" s="247" t="str">
        <f>IF('Measured Data'!$E19&gt;0,'Measured Data'!AI18+'Measured Data'!$E19*'Measured Data'!CD18/'In Process Calc.'!$I18,"")</f>
        <v/>
      </c>
      <c r="AJ24" s="247" t="str">
        <f>IF('Measured Data'!$E19&gt;0,'Measured Data'!AJ18+'Measured Data'!$E19*'Measured Data'!CE18/'In Process Calc.'!$I18,"")</f>
        <v/>
      </c>
      <c r="AK24" s="247" t="str">
        <f>IF('Measured Data'!$E19&gt;0,'Measured Data'!AK18+'Measured Data'!$E19*'Measured Data'!CF18/'In Process Calc.'!$I18,"")</f>
        <v/>
      </c>
      <c r="AL24" s="247" t="str">
        <f>IF('Measured Data'!$E19&gt;0,'Measured Data'!AL18+'Measured Data'!$E19*'Measured Data'!CG18/'In Process Calc.'!$I18,"")</f>
        <v/>
      </c>
      <c r="AM24" s="247" t="str">
        <f>IF('Measured Data'!$E19&gt;0,'Measured Data'!AM18+'Measured Data'!$E19*'Measured Data'!CH18/'In Process Calc.'!$I18,"")</f>
        <v/>
      </c>
      <c r="AN24" s="247" t="str">
        <f>IF('Measured Data'!$E19&gt;0,'Measured Data'!AN18+'Measured Data'!$E19*'Measured Data'!CI18/'In Process Calc.'!$I18,"")</f>
        <v/>
      </c>
      <c r="AO24" s="247" t="str">
        <f>IF('Measured Data'!$E19&gt;0,'Measured Data'!AO18+'Measured Data'!$E19*'Measured Data'!CJ18/'In Process Calc.'!$I18,"")</f>
        <v/>
      </c>
      <c r="AP24" s="247" t="str">
        <f>IF('Measured Data'!$E19&gt;0,'Measured Data'!AP18+'Measured Data'!$E19*'Measured Data'!CK18/'In Process Calc.'!$I18,"")</f>
        <v/>
      </c>
      <c r="AQ24" s="247" t="str">
        <f>IF('Measured Data'!$E19&gt;0,'Measured Data'!BN18+'Measured Data'!$E19*'Measured Data'!CL18/'In Process Calc.'!$I18,"")</f>
        <v/>
      </c>
      <c r="AR24" s="247" t="str">
        <f>IF('Measured Data'!$E19&gt;0,'Measured Data'!BO18,"")</f>
        <v/>
      </c>
      <c r="AS24" s="247" t="str">
        <f>IF('Measured Data'!$E19&gt;0,'Measured Data'!BP18,"")</f>
        <v/>
      </c>
      <c r="AT24" s="247" t="str">
        <f>IF('Measured Data'!$E19&gt;0,'Measured Data'!BQ18,"")</f>
        <v/>
      </c>
      <c r="AU24" s="247" t="str">
        <f>IF('Measured Data'!$E19&gt;0,'Measured Data'!BR18,"")</f>
        <v/>
      </c>
      <c r="AV24" s="247" t="str">
        <f>IF('Measured Data'!$E19&gt;0,'Measured Data'!BS18,"")</f>
        <v/>
      </c>
      <c r="AW24" s="247" t="str">
        <f>IF('Measured Data'!$E19&gt;0,'Measured Data'!BT18,"")</f>
        <v/>
      </c>
      <c r="AX24" s="247" t="str">
        <f>IF('Measured Data'!$E19&gt;0,'Measured Data'!BU18,"")</f>
        <v/>
      </c>
      <c r="AY24" s="247" t="str">
        <f>IF('Measured Data'!$E19&gt;0,'Measured Data'!BV18,"")</f>
        <v/>
      </c>
      <c r="AZ24" s="247" t="str">
        <f>IF('Measured Data'!$E19&gt;0,'Measured Data'!BW18,"")</f>
        <v/>
      </c>
      <c r="BA24" s="247" t="str">
        <f>IF('Measured Data'!$E19&gt;0,'Measured Data'!BX18,"")</f>
        <v/>
      </c>
      <c r="BB24" s="247" t="str">
        <f>IF('Measured Data'!$E19&gt;0,'Measured Data'!BY18,"")</f>
        <v/>
      </c>
      <c r="BC24" s="247" t="str">
        <f>IF('Measured Data'!$E19&gt;0,'Measured Data'!BZ18,"")</f>
        <v/>
      </c>
      <c r="BD24" s="247" t="str">
        <f>IF('Measured Data'!$E19&gt;0,'Measured Data'!CA18,"")</f>
        <v/>
      </c>
      <c r="BE24" s="247" t="str">
        <f>IF('Measured Data'!$E19&gt;0,'Measured Data'!CB18,"")</f>
        <v/>
      </c>
      <c r="BF24" s="247" t="str">
        <f>IF('Measured Data'!$E19&gt;0,'Measured Data'!CC18,"")</f>
        <v/>
      </c>
      <c r="BG24" s="247" t="str">
        <f>IF('Measured Data'!$E19&gt;0,'Measured Data'!CD18,"")</f>
        <v/>
      </c>
      <c r="BH24" s="247" t="str">
        <f>IF('Measured Data'!$E19&gt;0,'Measured Data'!CE18,"")</f>
        <v/>
      </c>
      <c r="BI24" s="247" t="str">
        <f>IF('Measured Data'!$E19&gt;0,'Measured Data'!CF18,"")</f>
        <v/>
      </c>
      <c r="BJ24" s="247" t="str">
        <f>IF('Measured Data'!$E19&gt;0,'Measured Data'!CG18,"")</f>
        <v/>
      </c>
      <c r="BK24" s="247" t="str">
        <f>IF('Measured Data'!$E19&gt;0,'Measured Data'!CH18,"")</f>
        <v/>
      </c>
      <c r="BL24" s="247" t="str">
        <f>IF('Measured Data'!$E19&gt;0,'Measured Data'!CI18,"")</f>
        <v/>
      </c>
      <c r="BM24" s="247" t="str">
        <f>IF('Measured Data'!$E19&gt;0,'Measured Data'!CJ18,"")</f>
        <v/>
      </c>
      <c r="BN24" s="247" t="str">
        <f>IF('Measured Data'!$E19&gt;0,'In Process Calc.'!B17,"")</f>
        <v/>
      </c>
      <c r="BO24" s="247" t="str">
        <f>IF('Measured Data'!$E19&gt;0,'In Process Calc.'!C17,"")</f>
        <v/>
      </c>
    </row>
    <row r="25" spans="1:67" x14ac:dyDescent="0.15">
      <c r="A25" s="241" t="e">
        <f>IF('Measured Data'!#REF!&gt;0,'Measured Data'!$B$1,"")</f>
        <v>#REF!</v>
      </c>
      <c r="B25" s="241" t="e">
        <f>IF('Measured Data'!#REF!&gt;0,'Measured Data'!A19+0.1,"")</f>
        <v>#REF!</v>
      </c>
      <c r="C25" s="245" t="e">
        <f>IF('Measured Data'!#REF!&gt;0,'Measured Data'!B19,"")</f>
        <v>#REF!</v>
      </c>
      <c r="D25" s="250" t="e">
        <f>IF('Measured Data'!#REF!&gt;0,'Measured Data'!C19,"")</f>
        <v>#REF!</v>
      </c>
      <c r="E25" s="241" t="e">
        <f>IF('Measured Data'!#REF!&gt;0,'Measured Data'!D19,"")</f>
        <v>#REF!</v>
      </c>
      <c r="F25" s="241" t="e">
        <f>IF('Measured Data'!#REF!&gt;0,'Measured Data'!E19,"")</f>
        <v>#REF!</v>
      </c>
      <c r="G25" s="241" t="e">
        <f>IF('Measured Data'!#REF!&gt;0,'Measured Data'!G19,"")</f>
        <v>#REF!</v>
      </c>
      <c r="H25" s="246" t="e">
        <f>IF('Measured Data'!#REF!&gt;0,'Measured Data'!H19,"")</f>
        <v>#REF!</v>
      </c>
      <c r="I25" s="246" t="e">
        <f>IF('Measured Data'!#REF!&gt;0,'Measured Data'!I19,"")</f>
        <v>#REF!</v>
      </c>
      <c r="J25" s="246" t="e">
        <f>IF('Measured Data'!#REF!&gt;0,'Measured Data'!J19,"")</f>
        <v>#REF!</v>
      </c>
      <c r="K25" s="246" t="e">
        <f>IF('Measured Data'!#REF!&gt;0,'Measured Data'!K19,"")</f>
        <v>#REF!</v>
      </c>
      <c r="L25" s="241" t="e">
        <f>IF('Measured Data'!#REF!&gt;0,'Measured Data'!L19,"")</f>
        <v>#REF!</v>
      </c>
      <c r="M25" s="241" t="e">
        <f>IF('Measured Data'!#REF!&gt;0,'Measured Data'!M19,"")</f>
        <v>#REF!</v>
      </c>
      <c r="N25" s="241" t="e">
        <f>IF('Measured Data'!#REF!&gt;0,'Measured Data'!N19,"")</f>
        <v>#REF!</v>
      </c>
      <c r="O25" s="241" t="e">
        <f>IF('Measured Data'!#REF!&gt;0,'Measured Data'!O19,"")</f>
        <v>#REF!</v>
      </c>
      <c r="P25" s="241" t="e">
        <f>IF('Measured Data'!#REF!&gt;0,'Measured Data'!P19,"")</f>
        <v>#REF!</v>
      </c>
      <c r="Q25" s="241" t="e">
        <f>IF('Measured Data'!#REF!&gt;0,'Measured Data'!Q19,"")</f>
        <v>#REF!</v>
      </c>
      <c r="R25" s="241" t="e">
        <f>IF('Measured Data'!#REF!&gt;0,'Measured Data'!R19,"")</f>
        <v>#REF!</v>
      </c>
      <c r="S25" s="241" t="e">
        <f>IF('Measured Data'!#REF!&gt;0,'Measured Data'!S19,"")</f>
        <v>#REF!</v>
      </c>
      <c r="T25" s="247" t="e">
        <f>IF('Measured Data'!#REF!&gt;0,'Measured Data'!T19+'Measured Data'!#REF!*'Measured Data'!BO19/'In Process Calc.'!$I19,"")</f>
        <v>#REF!</v>
      </c>
      <c r="U25" s="247" t="e">
        <f>IF('Measured Data'!#REF!&gt;0,'Measured Data'!U19+'Measured Data'!#REF!*'Measured Data'!BP19/'In Process Calc.'!$I19,"")</f>
        <v>#REF!</v>
      </c>
      <c r="V25" s="247" t="e">
        <f>IF('Measured Data'!#REF!&gt;0,'Measured Data'!V19+'Measured Data'!#REF!*'Measured Data'!BQ19/'In Process Calc.'!$I19,"")</f>
        <v>#REF!</v>
      </c>
      <c r="W25" s="247" t="e">
        <f>IF('Measured Data'!#REF!&gt;0,'Measured Data'!W19+'Measured Data'!#REF!*'Measured Data'!BR19/'In Process Calc.'!$I19,"")</f>
        <v>#REF!</v>
      </c>
      <c r="X25" s="247" t="e">
        <f>IF('Measured Data'!#REF!&gt;0,'Measured Data'!X19+'Measured Data'!#REF!*'Measured Data'!BS19/'In Process Calc.'!$I19,"")</f>
        <v>#REF!</v>
      </c>
      <c r="Y25" s="247" t="e">
        <f>IF('Measured Data'!#REF!&gt;0,'Measured Data'!Y19+'Measured Data'!#REF!*'Measured Data'!BT19/'In Process Calc.'!$I19,"")</f>
        <v>#REF!</v>
      </c>
      <c r="Z25" s="247" t="e">
        <f>IF('Measured Data'!#REF!&gt;0,'Measured Data'!Z19+'Measured Data'!#REF!*'Measured Data'!BU19/'In Process Calc.'!$I19,"")</f>
        <v>#REF!</v>
      </c>
      <c r="AA25" s="247" t="e">
        <f>IF('Measured Data'!#REF!&gt;0,'Measured Data'!AA19+'Measured Data'!#REF!*'Measured Data'!BV19/'In Process Calc.'!$I19,"")</f>
        <v>#REF!</v>
      </c>
      <c r="AB25" s="247" t="e">
        <f>IF('Measured Data'!#REF!&gt;0,'Measured Data'!AB19+'Measured Data'!#REF!*'Measured Data'!BW19/'In Process Calc.'!$I19,"")</f>
        <v>#REF!</v>
      </c>
      <c r="AC25" s="247" t="e">
        <f>IF('Measured Data'!#REF!&gt;0,'Measured Data'!AC19+'Measured Data'!#REF!*'Measured Data'!BX19/'In Process Calc.'!$I19,"")</f>
        <v>#REF!</v>
      </c>
      <c r="AD25" s="247" t="e">
        <f>IF('Measured Data'!#REF!&gt;0,'Measured Data'!AD19+'Measured Data'!#REF!*'Measured Data'!BY19/'In Process Calc.'!$I19,"")</f>
        <v>#REF!</v>
      </c>
      <c r="AE25" s="247" t="e">
        <f>IF('Measured Data'!#REF!&gt;0,'Measured Data'!AE19+'Measured Data'!#REF!*'Measured Data'!BZ19/'In Process Calc.'!$I19,"")</f>
        <v>#REF!</v>
      </c>
      <c r="AF25" s="247" t="e">
        <f>IF('Measured Data'!#REF!&gt;0,'Measured Data'!AF19+'Measured Data'!#REF!*'Measured Data'!CA19/'In Process Calc.'!$I19,"")</f>
        <v>#REF!</v>
      </c>
      <c r="AG25" s="247" t="e">
        <f>IF('Measured Data'!#REF!&gt;0,'Measured Data'!AG19+'Measured Data'!#REF!*'Measured Data'!CB19/'In Process Calc.'!$I19,"")</f>
        <v>#REF!</v>
      </c>
      <c r="AH25" s="247" t="e">
        <f>IF('Measured Data'!#REF!&gt;0,'Measured Data'!AH19+'Measured Data'!#REF!*'Measured Data'!CC19/'In Process Calc.'!$I19,"")</f>
        <v>#REF!</v>
      </c>
      <c r="AI25" s="247" t="e">
        <f>IF('Measured Data'!#REF!&gt;0,'Measured Data'!AI19+'Measured Data'!#REF!*'Measured Data'!CD19/'In Process Calc.'!$I19,"")</f>
        <v>#REF!</v>
      </c>
      <c r="AJ25" s="247" t="e">
        <f>IF('Measured Data'!#REF!&gt;0,'Measured Data'!AJ19+'Measured Data'!#REF!*'Measured Data'!CE19/'In Process Calc.'!$I19,"")</f>
        <v>#REF!</v>
      </c>
      <c r="AK25" s="247" t="e">
        <f>IF('Measured Data'!#REF!&gt;0,'Measured Data'!AK19+'Measured Data'!#REF!*'Measured Data'!CF19/'In Process Calc.'!$I19,"")</f>
        <v>#REF!</v>
      </c>
      <c r="AL25" s="247" t="e">
        <f>IF('Measured Data'!#REF!&gt;0,'Measured Data'!AL19+'Measured Data'!#REF!*'Measured Data'!CG19/'In Process Calc.'!$I19,"")</f>
        <v>#REF!</v>
      </c>
      <c r="AM25" s="247" t="e">
        <f>IF('Measured Data'!#REF!&gt;0,'Measured Data'!AM19+'Measured Data'!#REF!*'Measured Data'!CH19/'In Process Calc.'!$I19,"")</f>
        <v>#REF!</v>
      </c>
      <c r="AN25" s="247" t="e">
        <f>IF('Measured Data'!#REF!&gt;0,'Measured Data'!AN19+'Measured Data'!#REF!*'Measured Data'!CI19/'In Process Calc.'!$I19,"")</f>
        <v>#REF!</v>
      </c>
      <c r="AO25" s="247" t="e">
        <f>IF('Measured Data'!#REF!&gt;0,'Measured Data'!AO19+'Measured Data'!#REF!*'Measured Data'!CJ19/'In Process Calc.'!$I19,"")</f>
        <v>#REF!</v>
      </c>
      <c r="AP25" s="247" t="e">
        <f>IF('Measured Data'!#REF!&gt;0,'Measured Data'!AP19+'Measured Data'!#REF!*'Measured Data'!CK19/'In Process Calc.'!$I19,"")</f>
        <v>#REF!</v>
      </c>
      <c r="AQ25" s="247" t="e">
        <f>IF('Measured Data'!#REF!&gt;0,'Measured Data'!BN19+'Measured Data'!#REF!*'Measured Data'!CL19/'In Process Calc.'!$I19,"")</f>
        <v>#REF!</v>
      </c>
      <c r="AR25" s="247" t="e">
        <f>IF('Measured Data'!#REF!&gt;0,'Measured Data'!BO19,"")</f>
        <v>#REF!</v>
      </c>
      <c r="AS25" s="247" t="e">
        <f>IF('Measured Data'!#REF!&gt;0,'Measured Data'!BP19,"")</f>
        <v>#REF!</v>
      </c>
      <c r="AT25" s="247" t="e">
        <f>IF('Measured Data'!#REF!&gt;0,'Measured Data'!BQ19,"")</f>
        <v>#REF!</v>
      </c>
      <c r="AU25" s="247" t="e">
        <f>IF('Measured Data'!#REF!&gt;0,'Measured Data'!BR19,"")</f>
        <v>#REF!</v>
      </c>
      <c r="AV25" s="247" t="e">
        <f>IF('Measured Data'!#REF!&gt;0,'Measured Data'!BS19,"")</f>
        <v>#REF!</v>
      </c>
      <c r="AW25" s="247" t="e">
        <f>IF('Measured Data'!#REF!&gt;0,'Measured Data'!BT19,"")</f>
        <v>#REF!</v>
      </c>
      <c r="AX25" s="247" t="e">
        <f>IF('Measured Data'!#REF!&gt;0,'Measured Data'!BU19,"")</f>
        <v>#REF!</v>
      </c>
      <c r="AY25" s="247" t="e">
        <f>IF('Measured Data'!#REF!&gt;0,'Measured Data'!BV19,"")</f>
        <v>#REF!</v>
      </c>
      <c r="AZ25" s="247" t="e">
        <f>IF('Measured Data'!#REF!&gt;0,'Measured Data'!BW19,"")</f>
        <v>#REF!</v>
      </c>
      <c r="BA25" s="247" t="e">
        <f>IF('Measured Data'!#REF!&gt;0,'Measured Data'!BX19,"")</f>
        <v>#REF!</v>
      </c>
      <c r="BB25" s="247" t="e">
        <f>IF('Measured Data'!#REF!&gt;0,'Measured Data'!BY19,"")</f>
        <v>#REF!</v>
      </c>
      <c r="BC25" s="247" t="e">
        <f>IF('Measured Data'!#REF!&gt;0,'Measured Data'!BZ19,"")</f>
        <v>#REF!</v>
      </c>
      <c r="BD25" s="247" t="e">
        <f>IF('Measured Data'!#REF!&gt;0,'Measured Data'!CA19,"")</f>
        <v>#REF!</v>
      </c>
      <c r="BE25" s="247" t="e">
        <f>IF('Measured Data'!#REF!&gt;0,'Measured Data'!CB19,"")</f>
        <v>#REF!</v>
      </c>
      <c r="BF25" s="247" t="e">
        <f>IF('Measured Data'!#REF!&gt;0,'Measured Data'!CC19,"")</f>
        <v>#REF!</v>
      </c>
      <c r="BG25" s="247" t="e">
        <f>IF('Measured Data'!#REF!&gt;0,'Measured Data'!CD19,"")</f>
        <v>#REF!</v>
      </c>
      <c r="BH25" s="247" t="e">
        <f>IF('Measured Data'!#REF!&gt;0,'Measured Data'!CE19,"")</f>
        <v>#REF!</v>
      </c>
      <c r="BI25" s="247" t="e">
        <f>IF('Measured Data'!#REF!&gt;0,'Measured Data'!CF19,"")</f>
        <v>#REF!</v>
      </c>
      <c r="BJ25" s="247" t="e">
        <f>IF('Measured Data'!#REF!&gt;0,'Measured Data'!CG19,"")</f>
        <v>#REF!</v>
      </c>
      <c r="BK25" s="247" t="e">
        <f>IF('Measured Data'!#REF!&gt;0,'Measured Data'!CH19,"")</f>
        <v>#REF!</v>
      </c>
      <c r="BL25" s="247" t="e">
        <f>IF('Measured Data'!#REF!&gt;0,'Measured Data'!CI19,"")</f>
        <v>#REF!</v>
      </c>
      <c r="BM25" s="247" t="e">
        <f>IF('Measured Data'!#REF!&gt;0,'Measured Data'!CJ19,"")</f>
        <v>#REF!</v>
      </c>
      <c r="BN25" s="247" t="e">
        <f>IF('Measured Data'!#REF!&gt;0,'In Process Calc.'!B18,"")</f>
        <v>#REF!</v>
      </c>
      <c r="BO25" s="247" t="e">
        <f>IF('Measured Data'!#REF!&gt;0,'In Process Calc.'!C18,"")</f>
        <v>#REF!</v>
      </c>
    </row>
    <row r="26" spans="1:67" x14ac:dyDescent="0.15">
      <c r="A26" s="241" t="str">
        <f>IF('Measured Data'!$E20&gt;0,'Measured Data'!$B$1,"")</f>
        <v/>
      </c>
      <c r="B26" s="241" t="str">
        <f>IF('Measured Data'!$E20&gt;0,'Measured Data'!#REF!+0.1,"")</f>
        <v/>
      </c>
      <c r="C26" s="245" t="str">
        <f>IF('Measured Data'!$E20&gt;0,'Measured Data'!#REF!,"")</f>
        <v/>
      </c>
      <c r="D26" s="250" t="str">
        <f>IF('Measured Data'!$E20&gt;0,'Measured Data'!#REF!,"")</f>
        <v/>
      </c>
      <c r="E26" s="241" t="str">
        <f>IF('Measured Data'!$E20&gt;0,'Measured Data'!#REF!,"")</f>
        <v/>
      </c>
      <c r="F26" s="241" t="str">
        <f>IF('Measured Data'!$E20&gt;0,'Measured Data'!#REF!,"")</f>
        <v/>
      </c>
      <c r="G26" s="241" t="str">
        <f>IF('Measured Data'!$E20&gt;0,'Measured Data'!#REF!,"")</f>
        <v/>
      </c>
      <c r="H26" s="246" t="str">
        <f>IF('Measured Data'!$E20&gt;0,'Measured Data'!#REF!,"")</f>
        <v/>
      </c>
      <c r="I26" s="246" t="str">
        <f>IF('Measured Data'!$E20&gt;0,'Measured Data'!#REF!,"")</f>
        <v/>
      </c>
      <c r="J26" s="246" t="str">
        <f>IF('Measured Data'!$E20&gt;0,'Measured Data'!#REF!,"")</f>
        <v/>
      </c>
      <c r="K26" s="246" t="str">
        <f>IF('Measured Data'!$E20&gt;0,'Measured Data'!#REF!,"")</f>
        <v/>
      </c>
      <c r="L26" s="241" t="str">
        <f>IF('Measured Data'!$E20&gt;0,'Measured Data'!#REF!,"")</f>
        <v/>
      </c>
      <c r="M26" s="241" t="str">
        <f>IF('Measured Data'!$E20&gt;0,'Measured Data'!#REF!,"")</f>
        <v/>
      </c>
      <c r="N26" s="241" t="str">
        <f>IF('Measured Data'!$E20&gt;0,'Measured Data'!#REF!,"")</f>
        <v/>
      </c>
      <c r="O26" s="241" t="str">
        <f>IF('Measured Data'!$E20&gt;0,'Measured Data'!#REF!,"")</f>
        <v/>
      </c>
      <c r="P26" s="241" t="str">
        <f>IF('Measured Data'!$E20&gt;0,'Measured Data'!#REF!,"")</f>
        <v/>
      </c>
      <c r="Q26" s="241" t="str">
        <f>IF('Measured Data'!$E20&gt;0,'Measured Data'!#REF!,"")</f>
        <v/>
      </c>
      <c r="R26" s="241" t="str">
        <f>IF('Measured Data'!$E20&gt;0,'Measured Data'!#REF!,"")</f>
        <v/>
      </c>
      <c r="S26" s="241" t="str">
        <f>IF('Measured Data'!$E20&gt;0,'Measured Data'!#REF!,"")</f>
        <v/>
      </c>
      <c r="T26" s="247" t="str">
        <f>IF('Measured Data'!$E20&gt;0,'Measured Data'!#REF!+'Measured Data'!$E20*'Measured Data'!#REF!/'In Process Calc.'!$I20,"")</f>
        <v/>
      </c>
      <c r="U26" s="247" t="str">
        <f>IF('Measured Data'!$E20&gt;0,'Measured Data'!#REF!+'Measured Data'!$E20*'Measured Data'!#REF!/'In Process Calc.'!$I20,"")</f>
        <v/>
      </c>
      <c r="V26" s="247" t="str">
        <f>IF('Measured Data'!$E20&gt;0,'Measured Data'!#REF!+'Measured Data'!$E20*'Measured Data'!#REF!/'In Process Calc.'!$I20,"")</f>
        <v/>
      </c>
      <c r="W26" s="247" t="str">
        <f>IF('Measured Data'!$E20&gt;0,'Measured Data'!#REF!+'Measured Data'!$E20*'Measured Data'!#REF!/'In Process Calc.'!$I20,"")</f>
        <v/>
      </c>
      <c r="X26" s="247" t="str">
        <f>IF('Measured Data'!$E20&gt;0,'Measured Data'!#REF!+'Measured Data'!$E20*'Measured Data'!#REF!/'In Process Calc.'!$I20,"")</f>
        <v/>
      </c>
      <c r="Y26" s="247" t="str">
        <f>IF('Measured Data'!$E20&gt;0,'Measured Data'!#REF!+'Measured Data'!$E20*'Measured Data'!#REF!/'In Process Calc.'!$I20,"")</f>
        <v/>
      </c>
      <c r="Z26" s="247" t="str">
        <f>IF('Measured Data'!$E20&gt;0,'Measured Data'!#REF!+'Measured Data'!$E20*'Measured Data'!#REF!/'In Process Calc.'!$I20,"")</f>
        <v/>
      </c>
      <c r="AA26" s="247" t="str">
        <f>IF('Measured Data'!$E20&gt;0,'Measured Data'!#REF!+'Measured Data'!$E20*'Measured Data'!#REF!/'In Process Calc.'!$I20,"")</f>
        <v/>
      </c>
      <c r="AB26" s="247" t="str">
        <f>IF('Measured Data'!$E20&gt;0,'Measured Data'!#REF!+'Measured Data'!$E20*'Measured Data'!#REF!/'In Process Calc.'!$I20,"")</f>
        <v/>
      </c>
      <c r="AC26" s="247" t="str">
        <f>IF('Measured Data'!$E20&gt;0,'Measured Data'!#REF!+'Measured Data'!$E20*'Measured Data'!#REF!/'In Process Calc.'!$I20,"")</f>
        <v/>
      </c>
      <c r="AD26" s="247" t="str">
        <f>IF('Measured Data'!$E20&gt;0,'Measured Data'!#REF!+'Measured Data'!$E20*'Measured Data'!#REF!/'In Process Calc.'!$I20,"")</f>
        <v/>
      </c>
      <c r="AE26" s="247" t="str">
        <f>IF('Measured Data'!$E20&gt;0,'Measured Data'!#REF!+'Measured Data'!$E20*'Measured Data'!#REF!/'In Process Calc.'!$I20,"")</f>
        <v/>
      </c>
      <c r="AF26" s="247" t="str">
        <f>IF('Measured Data'!$E20&gt;0,'Measured Data'!#REF!+'Measured Data'!$E20*'Measured Data'!#REF!/'In Process Calc.'!$I20,"")</f>
        <v/>
      </c>
      <c r="AG26" s="247" t="str">
        <f>IF('Measured Data'!$E20&gt;0,'Measured Data'!#REF!+'Measured Data'!$E20*'Measured Data'!#REF!/'In Process Calc.'!$I20,"")</f>
        <v/>
      </c>
      <c r="AH26" s="247" t="str">
        <f>IF('Measured Data'!$E20&gt;0,'Measured Data'!#REF!+'Measured Data'!$E20*'Measured Data'!#REF!/'In Process Calc.'!$I20,"")</f>
        <v/>
      </c>
      <c r="AI26" s="247" t="str">
        <f>IF('Measured Data'!$E20&gt;0,'Measured Data'!#REF!+'Measured Data'!$E20*'Measured Data'!#REF!/'In Process Calc.'!$I20,"")</f>
        <v/>
      </c>
      <c r="AJ26" s="247" t="str">
        <f>IF('Measured Data'!$E20&gt;0,'Measured Data'!#REF!+'Measured Data'!$E20*'Measured Data'!#REF!/'In Process Calc.'!$I20,"")</f>
        <v/>
      </c>
      <c r="AK26" s="247" t="str">
        <f>IF('Measured Data'!$E20&gt;0,'Measured Data'!#REF!+'Measured Data'!$E20*'Measured Data'!#REF!/'In Process Calc.'!$I20,"")</f>
        <v/>
      </c>
      <c r="AL26" s="247" t="str">
        <f>IF('Measured Data'!$E20&gt;0,'Measured Data'!#REF!+'Measured Data'!$E20*'Measured Data'!#REF!/'In Process Calc.'!$I20,"")</f>
        <v/>
      </c>
      <c r="AM26" s="247" t="str">
        <f>IF('Measured Data'!$E20&gt;0,'Measured Data'!#REF!+'Measured Data'!$E20*'Measured Data'!#REF!/'In Process Calc.'!$I20,"")</f>
        <v/>
      </c>
      <c r="AN26" s="247" t="str">
        <f>IF('Measured Data'!$E20&gt;0,'Measured Data'!#REF!+'Measured Data'!$E20*'Measured Data'!#REF!/'In Process Calc.'!$I20,"")</f>
        <v/>
      </c>
      <c r="AO26" s="247" t="str">
        <f>IF('Measured Data'!$E20&gt;0,'Measured Data'!#REF!+'Measured Data'!$E20*'Measured Data'!#REF!/'In Process Calc.'!$I20,"")</f>
        <v/>
      </c>
      <c r="AP26" s="247" t="str">
        <f>IF('Measured Data'!$E20&gt;0,'Measured Data'!#REF!+'Measured Data'!$E20*'Measured Data'!#REF!/'In Process Calc.'!$I20,"")</f>
        <v/>
      </c>
      <c r="AQ26" s="247" t="str">
        <f>IF('Measured Data'!$E20&gt;0,'Measured Data'!#REF!+'Measured Data'!$E20*'Measured Data'!#REF!/'In Process Calc.'!$I20,"")</f>
        <v/>
      </c>
      <c r="AR26" s="247" t="str">
        <f>IF('Measured Data'!$E20&gt;0,'Measured Data'!#REF!,"")</f>
        <v/>
      </c>
      <c r="AS26" s="247" t="str">
        <f>IF('Measured Data'!$E20&gt;0,'Measured Data'!#REF!,"")</f>
        <v/>
      </c>
      <c r="AT26" s="247" t="str">
        <f>IF('Measured Data'!$E20&gt;0,'Measured Data'!#REF!,"")</f>
        <v/>
      </c>
      <c r="AU26" s="247" t="str">
        <f>IF('Measured Data'!$E20&gt;0,'Measured Data'!#REF!,"")</f>
        <v/>
      </c>
      <c r="AV26" s="247" t="str">
        <f>IF('Measured Data'!$E20&gt;0,'Measured Data'!#REF!,"")</f>
        <v/>
      </c>
      <c r="AW26" s="247" t="str">
        <f>IF('Measured Data'!$E20&gt;0,'Measured Data'!#REF!,"")</f>
        <v/>
      </c>
      <c r="AX26" s="247" t="str">
        <f>IF('Measured Data'!$E20&gt;0,'Measured Data'!#REF!,"")</f>
        <v/>
      </c>
      <c r="AY26" s="247" t="str">
        <f>IF('Measured Data'!$E20&gt;0,'Measured Data'!#REF!,"")</f>
        <v/>
      </c>
      <c r="AZ26" s="247" t="str">
        <f>IF('Measured Data'!$E20&gt;0,'Measured Data'!#REF!,"")</f>
        <v/>
      </c>
      <c r="BA26" s="247" t="str">
        <f>IF('Measured Data'!$E20&gt;0,'Measured Data'!#REF!,"")</f>
        <v/>
      </c>
      <c r="BB26" s="247" t="str">
        <f>IF('Measured Data'!$E20&gt;0,'Measured Data'!#REF!,"")</f>
        <v/>
      </c>
      <c r="BC26" s="247" t="str">
        <f>IF('Measured Data'!$E20&gt;0,'Measured Data'!#REF!,"")</f>
        <v/>
      </c>
      <c r="BD26" s="247" t="str">
        <f>IF('Measured Data'!$E20&gt;0,'Measured Data'!#REF!,"")</f>
        <v/>
      </c>
      <c r="BE26" s="247" t="str">
        <f>IF('Measured Data'!$E20&gt;0,'Measured Data'!#REF!,"")</f>
        <v/>
      </c>
      <c r="BF26" s="247" t="str">
        <f>IF('Measured Data'!$E20&gt;0,'Measured Data'!#REF!,"")</f>
        <v/>
      </c>
      <c r="BG26" s="247" t="str">
        <f>IF('Measured Data'!$E20&gt;0,'Measured Data'!#REF!,"")</f>
        <v/>
      </c>
      <c r="BH26" s="247" t="str">
        <f>IF('Measured Data'!$E20&gt;0,'Measured Data'!#REF!,"")</f>
        <v/>
      </c>
      <c r="BI26" s="247" t="str">
        <f>IF('Measured Data'!$E20&gt;0,'Measured Data'!#REF!,"")</f>
        <v/>
      </c>
      <c r="BJ26" s="247" t="str">
        <f>IF('Measured Data'!$E20&gt;0,'Measured Data'!#REF!,"")</f>
        <v/>
      </c>
      <c r="BK26" s="247" t="str">
        <f>IF('Measured Data'!$E20&gt;0,'Measured Data'!#REF!,"")</f>
        <v/>
      </c>
      <c r="BL26" s="247" t="str">
        <f>IF('Measured Data'!$E20&gt;0,'Measured Data'!#REF!,"")</f>
        <v/>
      </c>
      <c r="BM26" s="247" t="str">
        <f>IF('Measured Data'!$E20&gt;0,'Measured Data'!#REF!,"")</f>
        <v/>
      </c>
      <c r="BN26" s="247" t="str">
        <f>IF('Measured Data'!$E20&gt;0,'In Process Calc.'!B19,"")</f>
        <v/>
      </c>
      <c r="BO26" s="247" t="str">
        <f>IF('Measured Data'!$E20&gt;0,'In Process Calc.'!C19,"")</f>
        <v/>
      </c>
    </row>
    <row r="27" spans="1:67" x14ac:dyDescent="0.15">
      <c r="A27" s="241" t="str">
        <f>IF('Measured Data'!$E21&gt;0,'Measured Data'!$B$1,"")</f>
        <v/>
      </c>
      <c r="B27" s="241" t="str">
        <f>IF('Measured Data'!$E21&gt;0,'Measured Data'!A20+0.1,"")</f>
        <v/>
      </c>
      <c r="C27" s="245" t="str">
        <f>IF('Measured Data'!$E21&gt;0,'Measured Data'!B20,"")</f>
        <v/>
      </c>
      <c r="D27" s="250" t="str">
        <f>IF('Measured Data'!$E21&gt;0,'Measured Data'!C20,"")</f>
        <v/>
      </c>
      <c r="E27" s="241" t="str">
        <f>IF('Measured Data'!$E21&gt;0,'Measured Data'!D20,"")</f>
        <v/>
      </c>
      <c r="F27" s="241" t="str">
        <f>IF('Measured Data'!$E21&gt;0,'Measured Data'!E20,"")</f>
        <v/>
      </c>
      <c r="G27" s="241" t="str">
        <f>IF('Measured Data'!$E21&gt;0,'Measured Data'!G20,"")</f>
        <v/>
      </c>
      <c r="H27" s="246" t="str">
        <f>IF('Measured Data'!$E21&gt;0,'Measured Data'!H20,"")</f>
        <v/>
      </c>
      <c r="I27" s="246" t="str">
        <f>IF('Measured Data'!$E21&gt;0,'Measured Data'!I20,"")</f>
        <v/>
      </c>
      <c r="J27" s="246" t="str">
        <f>IF('Measured Data'!$E21&gt;0,'Measured Data'!J20,"")</f>
        <v/>
      </c>
      <c r="K27" s="246" t="str">
        <f>IF('Measured Data'!$E21&gt;0,'Measured Data'!K20,"")</f>
        <v/>
      </c>
      <c r="L27" s="241" t="str">
        <f>IF('Measured Data'!$E21&gt;0,'Measured Data'!L20,"")</f>
        <v/>
      </c>
      <c r="M27" s="241" t="str">
        <f>IF('Measured Data'!$E21&gt;0,'Measured Data'!M20,"")</f>
        <v/>
      </c>
      <c r="N27" s="241" t="str">
        <f>IF('Measured Data'!$E21&gt;0,'Measured Data'!N20,"")</f>
        <v/>
      </c>
      <c r="O27" s="241" t="str">
        <f>IF('Measured Data'!$E21&gt;0,'Measured Data'!O20,"")</f>
        <v/>
      </c>
      <c r="P27" s="241" t="str">
        <f>IF('Measured Data'!$E21&gt;0,'Measured Data'!P20,"")</f>
        <v/>
      </c>
      <c r="Q27" s="241" t="str">
        <f>IF('Measured Data'!$E21&gt;0,'Measured Data'!Q20,"")</f>
        <v/>
      </c>
      <c r="R27" s="241" t="str">
        <f>IF('Measured Data'!$E21&gt;0,'Measured Data'!R20,"")</f>
        <v/>
      </c>
      <c r="S27" s="241" t="str">
        <f>IF('Measured Data'!$E21&gt;0,'Measured Data'!S20,"")</f>
        <v/>
      </c>
      <c r="T27" s="247" t="str">
        <f>IF('Measured Data'!$E21&gt;0,'Measured Data'!T20+'Measured Data'!$E21*'Measured Data'!BO20/'In Process Calc.'!$I21,"")</f>
        <v/>
      </c>
      <c r="U27" s="247" t="str">
        <f>IF('Measured Data'!$E21&gt;0,'Measured Data'!U20+'Measured Data'!$E21*'Measured Data'!BP20/'In Process Calc.'!$I21,"")</f>
        <v/>
      </c>
      <c r="V27" s="247" t="str">
        <f>IF('Measured Data'!$E21&gt;0,'Measured Data'!V20+'Measured Data'!$E21*'Measured Data'!BQ20/'In Process Calc.'!$I21,"")</f>
        <v/>
      </c>
      <c r="W27" s="247" t="str">
        <f>IF('Measured Data'!$E21&gt;0,'Measured Data'!W20+'Measured Data'!$E21*'Measured Data'!BR20/'In Process Calc.'!$I21,"")</f>
        <v/>
      </c>
      <c r="X27" s="247" t="str">
        <f>IF('Measured Data'!$E21&gt;0,'Measured Data'!X20+'Measured Data'!$E21*'Measured Data'!BS20/'In Process Calc.'!$I21,"")</f>
        <v/>
      </c>
      <c r="Y27" s="247" t="str">
        <f>IF('Measured Data'!$E21&gt;0,'Measured Data'!Y20+'Measured Data'!$E21*'Measured Data'!BT20/'In Process Calc.'!$I21,"")</f>
        <v/>
      </c>
      <c r="Z27" s="247" t="str">
        <f>IF('Measured Data'!$E21&gt;0,'Measured Data'!Z20+'Measured Data'!$E21*'Measured Data'!BU20/'In Process Calc.'!$I21,"")</f>
        <v/>
      </c>
      <c r="AA27" s="247" t="str">
        <f>IF('Measured Data'!$E21&gt;0,'Measured Data'!AA20+'Measured Data'!$E21*'Measured Data'!BV20/'In Process Calc.'!$I21,"")</f>
        <v/>
      </c>
      <c r="AB27" s="247" t="str">
        <f>IF('Measured Data'!$E21&gt;0,'Measured Data'!AB20+'Measured Data'!$E21*'Measured Data'!BW20/'In Process Calc.'!$I21,"")</f>
        <v/>
      </c>
      <c r="AC27" s="247" t="str">
        <f>IF('Measured Data'!$E21&gt;0,'Measured Data'!AC20+'Measured Data'!$E21*'Measured Data'!BX20/'In Process Calc.'!$I21,"")</f>
        <v/>
      </c>
      <c r="AD27" s="247" t="str">
        <f>IF('Measured Data'!$E21&gt;0,'Measured Data'!AD20+'Measured Data'!$E21*'Measured Data'!BY20/'In Process Calc.'!$I21,"")</f>
        <v/>
      </c>
      <c r="AE27" s="247" t="str">
        <f>IF('Measured Data'!$E21&gt;0,'Measured Data'!AE20+'Measured Data'!$E21*'Measured Data'!BZ20/'In Process Calc.'!$I21,"")</f>
        <v/>
      </c>
      <c r="AF27" s="247" t="str">
        <f>IF('Measured Data'!$E21&gt;0,'Measured Data'!AF20+'Measured Data'!$E21*'Measured Data'!CA20/'In Process Calc.'!$I21,"")</f>
        <v/>
      </c>
      <c r="AG27" s="247" t="str">
        <f>IF('Measured Data'!$E21&gt;0,'Measured Data'!AG20+'Measured Data'!$E21*'Measured Data'!CB20/'In Process Calc.'!$I21,"")</f>
        <v/>
      </c>
      <c r="AH27" s="247" t="str">
        <f>IF('Measured Data'!$E21&gt;0,'Measured Data'!AH20+'Measured Data'!$E21*'Measured Data'!CC20/'In Process Calc.'!$I21,"")</f>
        <v/>
      </c>
      <c r="AI27" s="247" t="str">
        <f>IF('Measured Data'!$E21&gt;0,'Measured Data'!AI20+'Measured Data'!$E21*'Measured Data'!CD20/'In Process Calc.'!$I21,"")</f>
        <v/>
      </c>
      <c r="AJ27" s="247" t="str">
        <f>IF('Measured Data'!$E21&gt;0,'Measured Data'!AJ20+'Measured Data'!$E21*'Measured Data'!CE20/'In Process Calc.'!$I21,"")</f>
        <v/>
      </c>
      <c r="AK27" s="247" t="str">
        <f>IF('Measured Data'!$E21&gt;0,'Measured Data'!AK20+'Measured Data'!$E21*'Measured Data'!CF20/'In Process Calc.'!$I21,"")</f>
        <v/>
      </c>
      <c r="AL27" s="247" t="str">
        <f>IF('Measured Data'!$E21&gt;0,'Measured Data'!AL20+'Measured Data'!$E21*'Measured Data'!CG20/'In Process Calc.'!$I21,"")</f>
        <v/>
      </c>
      <c r="AM27" s="247" t="str">
        <f>IF('Measured Data'!$E21&gt;0,'Measured Data'!AM20+'Measured Data'!$E21*'Measured Data'!CH20/'In Process Calc.'!$I21,"")</f>
        <v/>
      </c>
      <c r="AN27" s="247" t="str">
        <f>IF('Measured Data'!$E21&gt;0,'Measured Data'!AN20+'Measured Data'!$E21*'Measured Data'!CI20/'In Process Calc.'!$I21,"")</f>
        <v/>
      </c>
      <c r="AO27" s="247" t="str">
        <f>IF('Measured Data'!$E21&gt;0,'Measured Data'!AO20+'Measured Data'!$E21*'Measured Data'!CJ20/'In Process Calc.'!$I21,"")</f>
        <v/>
      </c>
      <c r="AP27" s="247" t="str">
        <f>IF('Measured Data'!$E21&gt;0,'Measured Data'!AP20+'Measured Data'!$E21*'Measured Data'!CK20/'In Process Calc.'!$I21,"")</f>
        <v/>
      </c>
      <c r="AQ27" s="247" t="str">
        <f>IF('Measured Data'!$E21&gt;0,'Measured Data'!BN20+'Measured Data'!$E21*'Measured Data'!CL20/'In Process Calc.'!$I21,"")</f>
        <v/>
      </c>
      <c r="AR27" s="247" t="str">
        <f>IF('Measured Data'!$E21&gt;0,'Measured Data'!BO20,"")</f>
        <v/>
      </c>
      <c r="AS27" s="247" t="str">
        <f>IF('Measured Data'!$E21&gt;0,'Measured Data'!BP20,"")</f>
        <v/>
      </c>
      <c r="AT27" s="247" t="str">
        <f>IF('Measured Data'!$E21&gt;0,'Measured Data'!BQ20,"")</f>
        <v/>
      </c>
      <c r="AU27" s="247" t="str">
        <f>IF('Measured Data'!$E21&gt;0,'Measured Data'!BR20,"")</f>
        <v/>
      </c>
      <c r="AV27" s="247" t="str">
        <f>IF('Measured Data'!$E21&gt;0,'Measured Data'!BS20,"")</f>
        <v/>
      </c>
      <c r="AW27" s="247" t="str">
        <f>IF('Measured Data'!$E21&gt;0,'Measured Data'!BT20,"")</f>
        <v/>
      </c>
      <c r="AX27" s="247" t="str">
        <f>IF('Measured Data'!$E21&gt;0,'Measured Data'!BU20,"")</f>
        <v/>
      </c>
      <c r="AY27" s="247" t="str">
        <f>IF('Measured Data'!$E21&gt;0,'Measured Data'!BV20,"")</f>
        <v/>
      </c>
      <c r="AZ27" s="247" t="str">
        <f>IF('Measured Data'!$E21&gt;0,'Measured Data'!BW20,"")</f>
        <v/>
      </c>
      <c r="BA27" s="247" t="str">
        <f>IF('Measured Data'!$E21&gt;0,'Measured Data'!BX20,"")</f>
        <v/>
      </c>
      <c r="BB27" s="247" t="str">
        <f>IF('Measured Data'!$E21&gt;0,'Measured Data'!BY20,"")</f>
        <v/>
      </c>
      <c r="BC27" s="247" t="str">
        <f>IF('Measured Data'!$E21&gt;0,'Measured Data'!BZ20,"")</f>
        <v/>
      </c>
      <c r="BD27" s="247" t="str">
        <f>IF('Measured Data'!$E21&gt;0,'Measured Data'!CA20,"")</f>
        <v/>
      </c>
      <c r="BE27" s="247" t="str">
        <f>IF('Measured Data'!$E21&gt;0,'Measured Data'!CB20,"")</f>
        <v/>
      </c>
      <c r="BF27" s="247" t="str">
        <f>IF('Measured Data'!$E21&gt;0,'Measured Data'!CC20,"")</f>
        <v/>
      </c>
      <c r="BG27" s="247" t="str">
        <f>IF('Measured Data'!$E21&gt;0,'Measured Data'!CD20,"")</f>
        <v/>
      </c>
      <c r="BH27" s="247" t="str">
        <f>IF('Measured Data'!$E21&gt;0,'Measured Data'!CE20,"")</f>
        <v/>
      </c>
      <c r="BI27" s="247" t="str">
        <f>IF('Measured Data'!$E21&gt;0,'Measured Data'!CF20,"")</f>
        <v/>
      </c>
      <c r="BJ27" s="247" t="str">
        <f>IF('Measured Data'!$E21&gt;0,'Measured Data'!CG20,"")</f>
        <v/>
      </c>
      <c r="BK27" s="247" t="str">
        <f>IF('Measured Data'!$E21&gt;0,'Measured Data'!CH20,"")</f>
        <v/>
      </c>
      <c r="BL27" s="247" t="str">
        <f>IF('Measured Data'!$E21&gt;0,'Measured Data'!CI20,"")</f>
        <v/>
      </c>
      <c r="BM27" s="247" t="str">
        <f>IF('Measured Data'!$E21&gt;0,'Measured Data'!CJ20,"")</f>
        <v/>
      </c>
      <c r="BN27" s="247" t="str">
        <f>IF('Measured Data'!$E21&gt;0,'In Process Calc.'!B20,"")</f>
        <v/>
      </c>
      <c r="BO27" s="247" t="str">
        <f>IF('Measured Data'!$E21&gt;0,'In Process Calc.'!C20,"")</f>
        <v/>
      </c>
    </row>
    <row r="28" spans="1:67" x14ac:dyDescent="0.15">
      <c r="A28" s="241" t="str">
        <f>IF('Measured Data'!$E22&gt;0,'Measured Data'!$B$1,"")</f>
        <v/>
      </c>
      <c r="B28" s="241" t="str">
        <f>IF('Measured Data'!$E22&gt;0,'Measured Data'!A21+0.1,"")</f>
        <v/>
      </c>
      <c r="C28" s="245" t="str">
        <f>IF('Measured Data'!$E22&gt;0,'Measured Data'!B21,"")</f>
        <v/>
      </c>
      <c r="D28" s="250" t="str">
        <f>IF('Measured Data'!$E22&gt;0,'Measured Data'!C21,"")</f>
        <v/>
      </c>
      <c r="E28" s="241" t="str">
        <f>IF('Measured Data'!$E22&gt;0,'Measured Data'!D21,"")</f>
        <v/>
      </c>
      <c r="F28" s="241" t="str">
        <f>IF('Measured Data'!$E22&gt;0,'Measured Data'!E21,"")</f>
        <v/>
      </c>
      <c r="G28" s="241" t="str">
        <f>IF('Measured Data'!$E22&gt;0,'Measured Data'!G21,"")</f>
        <v/>
      </c>
      <c r="H28" s="246" t="str">
        <f>IF('Measured Data'!$E22&gt;0,'Measured Data'!H21,"")</f>
        <v/>
      </c>
      <c r="I28" s="246" t="str">
        <f>IF('Measured Data'!$E22&gt;0,'Measured Data'!I21,"")</f>
        <v/>
      </c>
      <c r="J28" s="246" t="str">
        <f>IF('Measured Data'!$E22&gt;0,'Measured Data'!J21,"")</f>
        <v/>
      </c>
      <c r="K28" s="246" t="str">
        <f>IF('Measured Data'!$E22&gt;0,'Measured Data'!K21,"")</f>
        <v/>
      </c>
      <c r="L28" s="241" t="str">
        <f>IF('Measured Data'!$E22&gt;0,'Measured Data'!L21,"")</f>
        <v/>
      </c>
      <c r="M28" s="241" t="str">
        <f>IF('Measured Data'!$E22&gt;0,'Measured Data'!M21,"")</f>
        <v/>
      </c>
      <c r="N28" s="241" t="str">
        <f>IF('Measured Data'!$E22&gt;0,'Measured Data'!N21,"")</f>
        <v/>
      </c>
      <c r="O28" s="241" t="str">
        <f>IF('Measured Data'!$E22&gt;0,'Measured Data'!O21,"")</f>
        <v/>
      </c>
      <c r="P28" s="241" t="str">
        <f>IF('Measured Data'!$E22&gt;0,'Measured Data'!P21,"")</f>
        <v/>
      </c>
      <c r="Q28" s="241" t="str">
        <f>IF('Measured Data'!$E22&gt;0,'Measured Data'!Q21,"")</f>
        <v/>
      </c>
      <c r="R28" s="241" t="str">
        <f>IF('Measured Data'!$E22&gt;0,'Measured Data'!R21,"")</f>
        <v/>
      </c>
      <c r="S28" s="241" t="str">
        <f>IF('Measured Data'!$E22&gt;0,'Measured Data'!S21,"")</f>
        <v/>
      </c>
      <c r="T28" s="247" t="str">
        <f>IF('Measured Data'!$E22&gt;0,'Measured Data'!T21+'Measured Data'!$E22*'Measured Data'!BO21/'In Process Calc.'!$I22,"")</f>
        <v/>
      </c>
      <c r="U28" s="247" t="str">
        <f>IF('Measured Data'!$E22&gt;0,'Measured Data'!U21+'Measured Data'!$E22*'Measured Data'!BP21/'In Process Calc.'!$I22,"")</f>
        <v/>
      </c>
      <c r="V28" s="247" t="str">
        <f>IF('Measured Data'!$E22&gt;0,'Measured Data'!V21+'Measured Data'!$E22*'Measured Data'!BQ21/'In Process Calc.'!$I22,"")</f>
        <v/>
      </c>
      <c r="W28" s="247" t="str">
        <f>IF('Measured Data'!$E22&gt;0,'Measured Data'!W21+'Measured Data'!$E22*'Measured Data'!BR21/'In Process Calc.'!$I22,"")</f>
        <v/>
      </c>
      <c r="X28" s="247" t="str">
        <f>IF('Measured Data'!$E22&gt;0,'Measured Data'!X21+'Measured Data'!$E22*'Measured Data'!BS21/'In Process Calc.'!$I22,"")</f>
        <v/>
      </c>
      <c r="Y28" s="247" t="str">
        <f>IF('Measured Data'!$E22&gt;0,'Measured Data'!Y21+'Measured Data'!$E22*'Measured Data'!BT21/'In Process Calc.'!$I22,"")</f>
        <v/>
      </c>
      <c r="Z28" s="247" t="str">
        <f>IF('Measured Data'!$E22&gt;0,'Measured Data'!Z21+'Measured Data'!$E22*'Measured Data'!BU21/'In Process Calc.'!$I22,"")</f>
        <v/>
      </c>
      <c r="AA28" s="247" t="str">
        <f>IF('Measured Data'!$E22&gt;0,'Measured Data'!AA21+'Measured Data'!$E22*'Measured Data'!BV21/'In Process Calc.'!$I22,"")</f>
        <v/>
      </c>
      <c r="AB28" s="247" t="str">
        <f>IF('Measured Data'!$E22&gt;0,'Measured Data'!AB21+'Measured Data'!$E22*'Measured Data'!BW21/'In Process Calc.'!$I22,"")</f>
        <v/>
      </c>
      <c r="AC28" s="247" t="str">
        <f>IF('Measured Data'!$E22&gt;0,'Measured Data'!AC21+'Measured Data'!$E22*'Measured Data'!BX21/'In Process Calc.'!$I22,"")</f>
        <v/>
      </c>
      <c r="AD28" s="247" t="str">
        <f>IF('Measured Data'!$E22&gt;0,'Measured Data'!AD21+'Measured Data'!$E22*'Measured Data'!BY21/'In Process Calc.'!$I22,"")</f>
        <v/>
      </c>
      <c r="AE28" s="247" t="str">
        <f>IF('Measured Data'!$E22&gt;0,'Measured Data'!AE21+'Measured Data'!$E22*'Measured Data'!BZ21/'In Process Calc.'!$I22,"")</f>
        <v/>
      </c>
      <c r="AF28" s="247" t="str">
        <f>IF('Measured Data'!$E22&gt;0,'Measured Data'!AF21+'Measured Data'!$E22*'Measured Data'!CA21/'In Process Calc.'!$I22,"")</f>
        <v/>
      </c>
      <c r="AG28" s="247" t="str">
        <f>IF('Measured Data'!$E22&gt;0,'Measured Data'!AG21+'Measured Data'!$E22*'Measured Data'!CB21/'In Process Calc.'!$I22,"")</f>
        <v/>
      </c>
      <c r="AH28" s="247" t="str">
        <f>IF('Measured Data'!$E22&gt;0,'Measured Data'!AH21+'Measured Data'!$E22*'Measured Data'!CC21/'In Process Calc.'!$I22,"")</f>
        <v/>
      </c>
      <c r="AI28" s="247" t="str">
        <f>IF('Measured Data'!$E22&gt;0,'Measured Data'!AI21+'Measured Data'!$E22*'Measured Data'!CD21/'In Process Calc.'!$I22,"")</f>
        <v/>
      </c>
      <c r="AJ28" s="247" t="str">
        <f>IF('Measured Data'!$E22&gt;0,'Measured Data'!AJ21+'Measured Data'!$E22*'Measured Data'!CE21/'In Process Calc.'!$I22,"")</f>
        <v/>
      </c>
      <c r="AK28" s="247" t="str">
        <f>IF('Measured Data'!$E22&gt;0,'Measured Data'!AK21+'Measured Data'!$E22*'Measured Data'!CF21/'In Process Calc.'!$I22,"")</f>
        <v/>
      </c>
      <c r="AL28" s="247" t="str">
        <f>IF('Measured Data'!$E22&gt;0,'Measured Data'!AL21+'Measured Data'!$E22*'Measured Data'!CG21/'In Process Calc.'!$I22,"")</f>
        <v/>
      </c>
      <c r="AM28" s="247" t="str">
        <f>IF('Measured Data'!$E22&gt;0,'Measured Data'!AM21+'Measured Data'!$E22*'Measured Data'!CH21/'In Process Calc.'!$I22,"")</f>
        <v/>
      </c>
      <c r="AN28" s="247" t="str">
        <f>IF('Measured Data'!$E22&gt;0,'Measured Data'!AN21+'Measured Data'!$E22*'Measured Data'!CI21/'In Process Calc.'!$I22,"")</f>
        <v/>
      </c>
      <c r="AO28" s="247" t="str">
        <f>IF('Measured Data'!$E22&gt;0,'Measured Data'!AO21+'Measured Data'!$E22*'Measured Data'!CJ21/'In Process Calc.'!$I22,"")</f>
        <v/>
      </c>
      <c r="AP28" s="247" t="str">
        <f>IF('Measured Data'!$E22&gt;0,'Measured Data'!AP21+'Measured Data'!$E22*'Measured Data'!CK21/'In Process Calc.'!$I22,"")</f>
        <v/>
      </c>
      <c r="AQ28" s="247" t="str">
        <f>IF('Measured Data'!$E22&gt;0,'Measured Data'!BN21+'Measured Data'!$E22*'Measured Data'!CL21/'In Process Calc.'!$I22,"")</f>
        <v/>
      </c>
      <c r="AR28" s="247" t="str">
        <f>IF('Measured Data'!$E22&gt;0,'Measured Data'!BO21,"")</f>
        <v/>
      </c>
      <c r="AS28" s="247" t="str">
        <f>IF('Measured Data'!$E22&gt;0,'Measured Data'!BP21,"")</f>
        <v/>
      </c>
      <c r="AT28" s="247" t="str">
        <f>IF('Measured Data'!$E22&gt;0,'Measured Data'!BQ21,"")</f>
        <v/>
      </c>
      <c r="AU28" s="247" t="str">
        <f>IF('Measured Data'!$E22&gt;0,'Measured Data'!BR21,"")</f>
        <v/>
      </c>
      <c r="AV28" s="247" t="str">
        <f>IF('Measured Data'!$E22&gt;0,'Measured Data'!BS21,"")</f>
        <v/>
      </c>
      <c r="AW28" s="247" t="str">
        <f>IF('Measured Data'!$E22&gt;0,'Measured Data'!BT21,"")</f>
        <v/>
      </c>
      <c r="AX28" s="247" t="str">
        <f>IF('Measured Data'!$E22&gt;0,'Measured Data'!BU21,"")</f>
        <v/>
      </c>
      <c r="AY28" s="247" t="str">
        <f>IF('Measured Data'!$E22&gt;0,'Measured Data'!BV21,"")</f>
        <v/>
      </c>
      <c r="AZ28" s="247" t="str">
        <f>IF('Measured Data'!$E22&gt;0,'Measured Data'!BW21,"")</f>
        <v/>
      </c>
      <c r="BA28" s="247" t="str">
        <f>IF('Measured Data'!$E22&gt;0,'Measured Data'!BX21,"")</f>
        <v/>
      </c>
      <c r="BB28" s="247" t="str">
        <f>IF('Measured Data'!$E22&gt;0,'Measured Data'!BY21,"")</f>
        <v/>
      </c>
      <c r="BC28" s="247" t="str">
        <f>IF('Measured Data'!$E22&gt;0,'Measured Data'!BZ21,"")</f>
        <v/>
      </c>
      <c r="BD28" s="247" t="str">
        <f>IF('Measured Data'!$E22&gt;0,'Measured Data'!CA21,"")</f>
        <v/>
      </c>
      <c r="BE28" s="247" t="str">
        <f>IF('Measured Data'!$E22&gt;0,'Measured Data'!CB21,"")</f>
        <v/>
      </c>
      <c r="BF28" s="247" t="str">
        <f>IF('Measured Data'!$E22&gt;0,'Measured Data'!CC21,"")</f>
        <v/>
      </c>
      <c r="BG28" s="247" t="str">
        <f>IF('Measured Data'!$E22&gt;0,'Measured Data'!CD21,"")</f>
        <v/>
      </c>
      <c r="BH28" s="247" t="str">
        <f>IF('Measured Data'!$E22&gt;0,'Measured Data'!CE21,"")</f>
        <v/>
      </c>
      <c r="BI28" s="247" t="str">
        <f>IF('Measured Data'!$E22&gt;0,'Measured Data'!CF21,"")</f>
        <v/>
      </c>
      <c r="BJ28" s="247" t="str">
        <f>IF('Measured Data'!$E22&gt;0,'Measured Data'!CG21,"")</f>
        <v/>
      </c>
      <c r="BK28" s="247" t="str">
        <f>IF('Measured Data'!$E22&gt;0,'Measured Data'!CH21,"")</f>
        <v/>
      </c>
      <c r="BL28" s="247" t="str">
        <f>IF('Measured Data'!$E22&gt;0,'Measured Data'!CI21,"")</f>
        <v/>
      </c>
      <c r="BM28" s="247" t="str">
        <f>IF('Measured Data'!$E22&gt;0,'Measured Data'!CJ21,"")</f>
        <v/>
      </c>
      <c r="BN28" s="247" t="str">
        <f>IF('Measured Data'!$E22&gt;0,'In Process Calc.'!B21,"")</f>
        <v/>
      </c>
      <c r="BO28" s="247" t="str">
        <f>IF('Measured Data'!$E22&gt;0,'In Process Calc.'!C21,"")</f>
        <v/>
      </c>
    </row>
    <row r="29" spans="1:67" x14ac:dyDescent="0.15">
      <c r="A29" s="241" t="str">
        <f>IF('Measured Data'!$E23&gt;0,'Measured Data'!$B$1,"")</f>
        <v/>
      </c>
      <c r="B29" s="241" t="str">
        <f>IF('Measured Data'!$E23&gt;0,'Measured Data'!A22+0.1,"")</f>
        <v/>
      </c>
      <c r="C29" s="245" t="str">
        <f>IF('Measured Data'!$E23&gt;0,'Measured Data'!B22,"")</f>
        <v/>
      </c>
      <c r="D29" s="250" t="str">
        <f>IF('Measured Data'!$E23&gt;0,'Measured Data'!C22,"")</f>
        <v/>
      </c>
      <c r="E29" s="241" t="str">
        <f>IF('Measured Data'!$E23&gt;0,'Measured Data'!D22,"")</f>
        <v/>
      </c>
      <c r="F29" s="241" t="str">
        <f>IF('Measured Data'!$E23&gt;0,'Measured Data'!E22,"")</f>
        <v/>
      </c>
      <c r="G29" s="241" t="str">
        <f>IF('Measured Data'!$E23&gt;0,'Measured Data'!G22,"")</f>
        <v/>
      </c>
      <c r="H29" s="246" t="str">
        <f>IF('Measured Data'!$E23&gt;0,'Measured Data'!H22,"")</f>
        <v/>
      </c>
      <c r="I29" s="246" t="str">
        <f>IF('Measured Data'!$E23&gt;0,'Measured Data'!I22,"")</f>
        <v/>
      </c>
      <c r="J29" s="246" t="str">
        <f>IF('Measured Data'!$E23&gt;0,'Measured Data'!J22,"")</f>
        <v/>
      </c>
      <c r="K29" s="246" t="str">
        <f>IF('Measured Data'!$E23&gt;0,'Measured Data'!K22,"")</f>
        <v/>
      </c>
      <c r="L29" s="241" t="str">
        <f>IF('Measured Data'!$E23&gt;0,'Measured Data'!L22,"")</f>
        <v/>
      </c>
      <c r="M29" s="241" t="str">
        <f>IF('Measured Data'!$E23&gt;0,'Measured Data'!M22,"")</f>
        <v/>
      </c>
      <c r="N29" s="241" t="str">
        <f>IF('Measured Data'!$E23&gt;0,'Measured Data'!N22,"")</f>
        <v/>
      </c>
      <c r="O29" s="241" t="str">
        <f>IF('Measured Data'!$E23&gt;0,'Measured Data'!O22,"")</f>
        <v/>
      </c>
      <c r="P29" s="241" t="str">
        <f>IF('Measured Data'!$E23&gt;0,'Measured Data'!P22,"")</f>
        <v/>
      </c>
      <c r="Q29" s="241" t="str">
        <f>IF('Measured Data'!$E23&gt;0,'Measured Data'!Q22,"")</f>
        <v/>
      </c>
      <c r="R29" s="241" t="str">
        <f>IF('Measured Data'!$E23&gt;0,'Measured Data'!R22,"")</f>
        <v/>
      </c>
      <c r="S29" s="241" t="str">
        <f>IF('Measured Data'!$E23&gt;0,'Measured Data'!S22,"")</f>
        <v/>
      </c>
      <c r="T29" s="247" t="str">
        <f>IF('Measured Data'!$E23&gt;0,'Measured Data'!T22+'Measured Data'!$E23*'Measured Data'!AR22/'In Process Calc.'!$I23,"")</f>
        <v/>
      </c>
      <c r="U29" s="247" t="str">
        <f>IF('Measured Data'!$E23&gt;0,'Measured Data'!U22+'Measured Data'!$E23*'Measured Data'!AS22/'In Process Calc.'!$I23,"")</f>
        <v/>
      </c>
      <c r="V29" s="247" t="str">
        <f>IF('Measured Data'!$E23&gt;0,'Measured Data'!V22+'Measured Data'!$E23*'Measured Data'!AT22/'In Process Calc.'!$I23,"")</f>
        <v/>
      </c>
      <c r="W29" s="247" t="str">
        <f>IF('Measured Data'!$E23&gt;0,'Measured Data'!W22+'Measured Data'!$E23*'Measured Data'!AU22/'In Process Calc.'!$I23,"")</f>
        <v/>
      </c>
      <c r="X29" s="247" t="str">
        <f>IF('Measured Data'!$E23&gt;0,'Measured Data'!X22+'Measured Data'!$E23*'Measured Data'!AV22/'In Process Calc.'!$I23,"")</f>
        <v/>
      </c>
      <c r="Y29" s="247" t="str">
        <f>IF('Measured Data'!$E23&gt;0,'Measured Data'!Y22+'Measured Data'!$E23*'Measured Data'!AW22/'In Process Calc.'!$I23,"")</f>
        <v/>
      </c>
      <c r="Z29" s="247" t="str">
        <f>IF('Measured Data'!$E23&gt;0,'Measured Data'!Z22+'Measured Data'!$E23*'Measured Data'!AX22/'In Process Calc.'!$I23,"")</f>
        <v/>
      </c>
      <c r="AA29" s="247" t="str">
        <f>IF('Measured Data'!$E23&gt;0,'Measured Data'!AA22+'Measured Data'!$E23*'Measured Data'!AY22/'In Process Calc.'!$I23,"")</f>
        <v/>
      </c>
      <c r="AB29" s="247" t="str">
        <f>IF('Measured Data'!$E23&gt;0,'Measured Data'!AB22+'Measured Data'!$E23*'Measured Data'!AZ22/'In Process Calc.'!$I23,"")</f>
        <v/>
      </c>
      <c r="AC29" s="247" t="str">
        <f>IF('Measured Data'!$E23&gt;0,'Measured Data'!AC22+'Measured Data'!$E23*'Measured Data'!BA22/'In Process Calc.'!$I23,"")</f>
        <v/>
      </c>
      <c r="AD29" s="247" t="str">
        <f>IF('Measured Data'!$E23&gt;0,'Measured Data'!AD22+'Measured Data'!$E23*'Measured Data'!BB22/'In Process Calc.'!$I23,"")</f>
        <v/>
      </c>
      <c r="AE29" s="247" t="str">
        <f>IF('Measured Data'!$E23&gt;0,'Measured Data'!AE22+'Measured Data'!$E23*'Measured Data'!BC22/'In Process Calc.'!$I23,"")</f>
        <v/>
      </c>
      <c r="AF29" s="247" t="str">
        <f>IF('Measured Data'!$E23&gt;0,'Measured Data'!AF22+'Measured Data'!$E23*'Measured Data'!BD22/'In Process Calc.'!$I23,"")</f>
        <v/>
      </c>
      <c r="AG29" s="247" t="str">
        <f>IF('Measured Data'!$E23&gt;0,'Measured Data'!AG22+'Measured Data'!$E23*'Measured Data'!BE22/'In Process Calc.'!$I23,"")</f>
        <v/>
      </c>
      <c r="AH29" s="247" t="str">
        <f>IF('Measured Data'!$E23&gt;0,'Measured Data'!AH22+'Measured Data'!$E23*'Measured Data'!BF22/'In Process Calc.'!$I23,"")</f>
        <v/>
      </c>
      <c r="AI29" s="247" t="str">
        <f>IF('Measured Data'!$E23&gt;0,'Measured Data'!AI22+'Measured Data'!$E23*'Measured Data'!BG22/'In Process Calc.'!$I23,"")</f>
        <v/>
      </c>
      <c r="AJ29" s="247" t="str">
        <f>IF('Measured Data'!$E23&gt;0,'Measured Data'!AJ22+'Measured Data'!$E23*'Measured Data'!BH22/'In Process Calc.'!$I23,"")</f>
        <v/>
      </c>
      <c r="AK29" s="247" t="str">
        <f>IF('Measured Data'!$E23&gt;0,'Measured Data'!AK22+'Measured Data'!$E23*'Measured Data'!BI22/'In Process Calc.'!$I23,"")</f>
        <v/>
      </c>
      <c r="AL29" s="247" t="str">
        <f>IF('Measured Data'!$E23&gt;0,'Measured Data'!AL22+'Measured Data'!$E23*'Measured Data'!BJ22/'In Process Calc.'!$I23,"")</f>
        <v/>
      </c>
      <c r="AM29" s="247" t="str">
        <f>IF('Measured Data'!$E23&gt;0,'Measured Data'!AM22+'Measured Data'!$E23*'Measured Data'!BK22/'In Process Calc.'!$I23,"")</f>
        <v/>
      </c>
      <c r="AN29" s="247" t="str">
        <f>IF('Measured Data'!$E23&gt;0,'Measured Data'!AN22+'Measured Data'!$E23*'Measured Data'!BL22/'In Process Calc.'!$I23,"")</f>
        <v/>
      </c>
      <c r="AO29" s="247" t="str">
        <f>IF('Measured Data'!$E23&gt;0,'Measured Data'!AO22+'Measured Data'!$E23*'Measured Data'!BM22/'In Process Calc.'!$I23,"")</f>
        <v/>
      </c>
      <c r="AP29" s="247" t="str">
        <f>IF('Measured Data'!$E23&gt;0,'Measured Data'!AP22+'Measured Data'!$E23*'Measured Data'!BN22/'In Process Calc.'!$I23,"")</f>
        <v/>
      </c>
      <c r="AQ29" s="247" t="str">
        <f>IF('Measured Data'!$E23&gt;0,'Measured Data'!AQ22+'Measured Data'!$E23*'Measured Data'!BO22/'In Process Calc.'!$I23,"")</f>
        <v/>
      </c>
      <c r="AR29" s="247" t="str">
        <f>IF('Measured Data'!$E23&gt;0,'Measured Data'!AR22,"")</f>
        <v/>
      </c>
      <c r="AS29" s="247" t="str">
        <f>IF('Measured Data'!$E23&gt;0,'Measured Data'!AS22,"")</f>
        <v/>
      </c>
      <c r="AT29" s="247" t="str">
        <f>IF('Measured Data'!$E23&gt;0,'Measured Data'!AT22,"")</f>
        <v/>
      </c>
      <c r="AU29" s="247" t="str">
        <f>IF('Measured Data'!$E23&gt;0,'Measured Data'!AU22,"")</f>
        <v/>
      </c>
      <c r="AV29" s="247" t="str">
        <f>IF('Measured Data'!$E23&gt;0,'Measured Data'!AV22,"")</f>
        <v/>
      </c>
      <c r="AW29" s="247" t="str">
        <f>IF('Measured Data'!$E23&gt;0,'Measured Data'!AW22,"")</f>
        <v/>
      </c>
      <c r="AX29" s="247" t="str">
        <f>IF('Measured Data'!$E23&gt;0,'Measured Data'!AX22,"")</f>
        <v/>
      </c>
      <c r="AY29" s="247" t="str">
        <f>IF('Measured Data'!$E23&gt;0,'Measured Data'!AY22,"")</f>
        <v/>
      </c>
      <c r="AZ29" s="247" t="str">
        <f>IF('Measured Data'!$E23&gt;0,'Measured Data'!AZ22,"")</f>
        <v/>
      </c>
      <c r="BA29" s="247" t="str">
        <f>IF('Measured Data'!$E23&gt;0,'Measured Data'!BA22,"")</f>
        <v/>
      </c>
      <c r="BB29" s="247" t="str">
        <f>IF('Measured Data'!$E23&gt;0,'Measured Data'!BB22,"")</f>
        <v/>
      </c>
      <c r="BC29" s="247" t="str">
        <f>IF('Measured Data'!$E23&gt;0,'Measured Data'!BC22,"")</f>
        <v/>
      </c>
      <c r="BD29" s="247" t="str">
        <f>IF('Measured Data'!$E23&gt;0,'Measured Data'!BD22,"")</f>
        <v/>
      </c>
      <c r="BE29" s="247" t="str">
        <f>IF('Measured Data'!$E23&gt;0,'Measured Data'!BE22,"")</f>
        <v/>
      </c>
      <c r="BF29" s="247" t="str">
        <f>IF('Measured Data'!$E23&gt;0,'Measured Data'!BF22,"")</f>
        <v/>
      </c>
      <c r="BG29" s="247" t="str">
        <f>IF('Measured Data'!$E23&gt;0,'Measured Data'!BG22,"")</f>
        <v/>
      </c>
      <c r="BH29" s="247" t="str">
        <f>IF('Measured Data'!$E23&gt;0,'Measured Data'!BH22,"")</f>
        <v/>
      </c>
      <c r="BI29" s="247" t="str">
        <f>IF('Measured Data'!$E23&gt;0,'Measured Data'!BI22,"")</f>
        <v/>
      </c>
      <c r="BJ29" s="247" t="str">
        <f>IF('Measured Data'!$E23&gt;0,'Measured Data'!BJ22,"")</f>
        <v/>
      </c>
      <c r="BK29" s="247" t="str">
        <f>IF('Measured Data'!$E23&gt;0,'Measured Data'!BK22,"")</f>
        <v/>
      </c>
      <c r="BL29" s="247" t="str">
        <f>IF('Measured Data'!$E23&gt;0,'Measured Data'!BL22,"")</f>
        <v/>
      </c>
      <c r="BM29" s="247" t="str">
        <f>IF('Measured Data'!$E23&gt;0,'Measured Data'!BM22,"")</f>
        <v/>
      </c>
      <c r="BN29" s="247" t="str">
        <f>IF('Measured Data'!$E23&gt;0,'In Process Calc.'!B22,"")</f>
        <v/>
      </c>
      <c r="BO29" s="247" t="str">
        <f>IF('Measured Data'!$E23&gt;0,'In Process Calc.'!C22,"")</f>
        <v/>
      </c>
    </row>
    <row r="30" spans="1:67" x14ac:dyDescent="0.15">
      <c r="A30" s="241" t="str">
        <f>IF('Measured Data'!$E24&gt;0,'Measured Data'!$B$1,"")</f>
        <v/>
      </c>
      <c r="B30" s="241" t="str">
        <f>IF('Measured Data'!$E24&gt;0,'Measured Data'!A23+0.1,"")</f>
        <v/>
      </c>
      <c r="C30" s="245" t="str">
        <f>IF('Measured Data'!$E24&gt;0,'Measured Data'!B23,"")</f>
        <v/>
      </c>
      <c r="D30" s="250" t="str">
        <f>IF('Measured Data'!$E24&gt;0,'Measured Data'!C23,"")</f>
        <v/>
      </c>
      <c r="E30" s="241" t="str">
        <f>IF('Measured Data'!$E24&gt;0,'Measured Data'!D23,"")</f>
        <v/>
      </c>
      <c r="F30" s="241" t="str">
        <f>IF('Measured Data'!$E24&gt;0,'Measured Data'!E23,"")</f>
        <v/>
      </c>
      <c r="G30" s="241" t="str">
        <f>IF('Measured Data'!$E24&gt;0,'Measured Data'!G23,"")</f>
        <v/>
      </c>
      <c r="H30" s="246" t="str">
        <f>IF('Measured Data'!$E24&gt;0,'Measured Data'!H23,"")</f>
        <v/>
      </c>
      <c r="I30" s="246" t="str">
        <f>IF('Measured Data'!$E24&gt;0,'Measured Data'!I23,"")</f>
        <v/>
      </c>
      <c r="J30" s="246" t="str">
        <f>IF('Measured Data'!$E24&gt;0,'Measured Data'!J23,"")</f>
        <v/>
      </c>
      <c r="K30" s="246" t="str">
        <f>IF('Measured Data'!$E24&gt;0,'Measured Data'!K23,"")</f>
        <v/>
      </c>
      <c r="L30" s="241" t="str">
        <f>IF('Measured Data'!$E24&gt;0,'Measured Data'!L23,"")</f>
        <v/>
      </c>
      <c r="M30" s="241" t="str">
        <f>IF('Measured Data'!$E24&gt;0,'Measured Data'!M23,"")</f>
        <v/>
      </c>
      <c r="N30" s="241" t="str">
        <f>IF('Measured Data'!$E24&gt;0,'Measured Data'!N23,"")</f>
        <v/>
      </c>
      <c r="O30" s="241" t="str">
        <f>IF('Measured Data'!$E24&gt;0,'Measured Data'!O23,"")</f>
        <v/>
      </c>
      <c r="P30" s="241" t="str">
        <f>IF('Measured Data'!$E24&gt;0,'Measured Data'!P23,"")</f>
        <v/>
      </c>
      <c r="Q30" s="241" t="str">
        <f>IF('Measured Data'!$E24&gt;0,'Measured Data'!Q23,"")</f>
        <v/>
      </c>
      <c r="R30" s="241" t="str">
        <f>IF('Measured Data'!$E24&gt;0,'Measured Data'!R23,"")</f>
        <v/>
      </c>
      <c r="S30" s="241" t="str">
        <f>IF('Measured Data'!$E24&gt;0,'Measured Data'!S23,"")</f>
        <v/>
      </c>
      <c r="T30" s="247" t="str">
        <f>IF('Measured Data'!$E24&gt;0,'Measured Data'!T23+'Measured Data'!$E24*'Measured Data'!AR23/'In Process Calc.'!$I24,"")</f>
        <v/>
      </c>
      <c r="U30" s="247" t="str">
        <f>IF('Measured Data'!$E24&gt;0,'Measured Data'!U23+'Measured Data'!$E24*'Measured Data'!AS23/'In Process Calc.'!$I24,"")</f>
        <v/>
      </c>
      <c r="V30" s="247" t="str">
        <f>IF('Measured Data'!$E24&gt;0,'Measured Data'!V23+'Measured Data'!$E24*'Measured Data'!AT23/'In Process Calc.'!$I24,"")</f>
        <v/>
      </c>
      <c r="W30" s="247" t="str">
        <f>IF('Measured Data'!$E24&gt;0,'Measured Data'!W23+'Measured Data'!$E24*'Measured Data'!AU23/'In Process Calc.'!$I24,"")</f>
        <v/>
      </c>
      <c r="X30" s="247" t="str">
        <f>IF('Measured Data'!$E24&gt;0,'Measured Data'!X23+'Measured Data'!$E24*'Measured Data'!AV23/'In Process Calc.'!$I24,"")</f>
        <v/>
      </c>
      <c r="Y30" s="247" t="str">
        <f>IF('Measured Data'!$E24&gt;0,'Measured Data'!Y23+'Measured Data'!$E24*'Measured Data'!AW23/'In Process Calc.'!$I24,"")</f>
        <v/>
      </c>
      <c r="Z30" s="247" t="str">
        <f>IF('Measured Data'!$E24&gt;0,'Measured Data'!Z23+'Measured Data'!$E24*'Measured Data'!AX23/'In Process Calc.'!$I24,"")</f>
        <v/>
      </c>
      <c r="AA30" s="247" t="str">
        <f>IF('Measured Data'!$E24&gt;0,'Measured Data'!AA23+'Measured Data'!$E24*'Measured Data'!AY23/'In Process Calc.'!$I24,"")</f>
        <v/>
      </c>
      <c r="AB30" s="247" t="str">
        <f>IF('Measured Data'!$E24&gt;0,'Measured Data'!AB23+'Measured Data'!$E24*'Measured Data'!AZ23/'In Process Calc.'!$I24,"")</f>
        <v/>
      </c>
      <c r="AC30" s="247" t="str">
        <f>IF('Measured Data'!$E24&gt;0,'Measured Data'!AC23+'Measured Data'!$E24*'Measured Data'!BA23/'In Process Calc.'!$I24,"")</f>
        <v/>
      </c>
      <c r="AD30" s="247" t="str">
        <f>IF('Measured Data'!$E24&gt;0,'Measured Data'!AD23+'Measured Data'!$E24*'Measured Data'!BB23/'In Process Calc.'!$I24,"")</f>
        <v/>
      </c>
      <c r="AE30" s="247" t="str">
        <f>IF('Measured Data'!$E24&gt;0,'Measured Data'!AE23+'Measured Data'!$E24*'Measured Data'!BC23/'In Process Calc.'!$I24,"")</f>
        <v/>
      </c>
      <c r="AF30" s="247" t="str">
        <f>IF('Measured Data'!$E24&gt;0,'Measured Data'!AF23+'Measured Data'!$E24*'Measured Data'!BD23/'In Process Calc.'!$I24,"")</f>
        <v/>
      </c>
      <c r="AG30" s="247" t="str">
        <f>IF('Measured Data'!$E24&gt;0,'Measured Data'!AG23+'Measured Data'!$E24*'Measured Data'!BE23/'In Process Calc.'!$I24,"")</f>
        <v/>
      </c>
      <c r="AH30" s="247" t="str">
        <f>IF('Measured Data'!$E24&gt;0,'Measured Data'!AH23+'Measured Data'!$E24*'Measured Data'!BF23/'In Process Calc.'!$I24,"")</f>
        <v/>
      </c>
      <c r="AI30" s="247" t="str">
        <f>IF('Measured Data'!$E24&gt;0,'Measured Data'!AI23+'Measured Data'!$E24*'Measured Data'!BG23/'In Process Calc.'!$I24,"")</f>
        <v/>
      </c>
      <c r="AJ30" s="247" t="str">
        <f>IF('Measured Data'!$E24&gt;0,'Measured Data'!AJ23+'Measured Data'!$E24*'Measured Data'!BH23/'In Process Calc.'!$I24,"")</f>
        <v/>
      </c>
      <c r="AK30" s="247" t="str">
        <f>IF('Measured Data'!$E24&gt;0,'Measured Data'!AK23+'Measured Data'!$E24*'Measured Data'!BI23/'In Process Calc.'!$I24,"")</f>
        <v/>
      </c>
      <c r="AL30" s="247" t="str">
        <f>IF('Measured Data'!$E24&gt;0,'Measured Data'!AL23+'Measured Data'!$E24*'Measured Data'!BJ23/'In Process Calc.'!$I24,"")</f>
        <v/>
      </c>
      <c r="AM30" s="247" t="str">
        <f>IF('Measured Data'!$E24&gt;0,'Measured Data'!AM23+'Measured Data'!$E24*'Measured Data'!BK23/'In Process Calc.'!$I24,"")</f>
        <v/>
      </c>
      <c r="AN30" s="247" t="str">
        <f>IF('Measured Data'!$E24&gt;0,'Measured Data'!AN23+'Measured Data'!$E24*'Measured Data'!BL23/'In Process Calc.'!$I24,"")</f>
        <v/>
      </c>
      <c r="AO30" s="247" t="str">
        <f>IF('Measured Data'!$E24&gt;0,'Measured Data'!AO23+'Measured Data'!$E24*'Measured Data'!BM23/'In Process Calc.'!$I24,"")</f>
        <v/>
      </c>
      <c r="AP30" s="247" t="str">
        <f>IF('Measured Data'!$E24&gt;0,'Measured Data'!AP23+'Measured Data'!$E24*'Measured Data'!BN23/'In Process Calc.'!$I24,"")</f>
        <v/>
      </c>
      <c r="AQ30" s="247" t="str">
        <f>IF('Measured Data'!$E24&gt;0,'Measured Data'!AQ23+'Measured Data'!$E24*'Measured Data'!BO23/'In Process Calc.'!$I24,"")</f>
        <v/>
      </c>
      <c r="AR30" s="247" t="str">
        <f>IF('Measured Data'!$E24&gt;0,'Measured Data'!AR23,"")</f>
        <v/>
      </c>
      <c r="AS30" s="247" t="str">
        <f>IF('Measured Data'!$E24&gt;0,'Measured Data'!AS23,"")</f>
        <v/>
      </c>
      <c r="AT30" s="247" t="str">
        <f>IF('Measured Data'!$E24&gt;0,'Measured Data'!AT23,"")</f>
        <v/>
      </c>
      <c r="AU30" s="247" t="str">
        <f>IF('Measured Data'!$E24&gt;0,'Measured Data'!AU23,"")</f>
        <v/>
      </c>
      <c r="AV30" s="247" t="str">
        <f>IF('Measured Data'!$E24&gt;0,'Measured Data'!AV23,"")</f>
        <v/>
      </c>
      <c r="AW30" s="247" t="str">
        <f>IF('Measured Data'!$E24&gt;0,'Measured Data'!AW23,"")</f>
        <v/>
      </c>
      <c r="AX30" s="247" t="str">
        <f>IF('Measured Data'!$E24&gt;0,'Measured Data'!AX23,"")</f>
        <v/>
      </c>
      <c r="AY30" s="247" t="str">
        <f>IF('Measured Data'!$E24&gt;0,'Measured Data'!AY23,"")</f>
        <v/>
      </c>
      <c r="AZ30" s="247" t="str">
        <f>IF('Measured Data'!$E24&gt;0,'Measured Data'!AZ23,"")</f>
        <v/>
      </c>
      <c r="BA30" s="247" t="str">
        <f>IF('Measured Data'!$E24&gt;0,'Measured Data'!BA23,"")</f>
        <v/>
      </c>
      <c r="BB30" s="247" t="str">
        <f>IF('Measured Data'!$E24&gt;0,'Measured Data'!BB23,"")</f>
        <v/>
      </c>
      <c r="BC30" s="247" t="str">
        <f>IF('Measured Data'!$E24&gt;0,'Measured Data'!BC23,"")</f>
        <v/>
      </c>
      <c r="BD30" s="247" t="str">
        <f>IF('Measured Data'!$E24&gt;0,'Measured Data'!BD23,"")</f>
        <v/>
      </c>
      <c r="BE30" s="247" t="str">
        <f>IF('Measured Data'!$E24&gt;0,'Measured Data'!BE23,"")</f>
        <v/>
      </c>
      <c r="BF30" s="247" t="str">
        <f>IF('Measured Data'!$E24&gt;0,'Measured Data'!BF23,"")</f>
        <v/>
      </c>
      <c r="BG30" s="247" t="str">
        <f>IF('Measured Data'!$E24&gt;0,'Measured Data'!BG23,"")</f>
        <v/>
      </c>
      <c r="BH30" s="247" t="str">
        <f>IF('Measured Data'!$E24&gt;0,'Measured Data'!BH23,"")</f>
        <v/>
      </c>
      <c r="BI30" s="247" t="str">
        <f>IF('Measured Data'!$E24&gt;0,'Measured Data'!BI23,"")</f>
        <v/>
      </c>
      <c r="BJ30" s="247" t="str">
        <f>IF('Measured Data'!$E24&gt;0,'Measured Data'!BJ23,"")</f>
        <v/>
      </c>
      <c r="BK30" s="247" t="str">
        <f>IF('Measured Data'!$E24&gt;0,'Measured Data'!BK23,"")</f>
        <v/>
      </c>
      <c r="BL30" s="247" t="str">
        <f>IF('Measured Data'!$E24&gt;0,'Measured Data'!BL23,"")</f>
        <v/>
      </c>
      <c r="BM30" s="247" t="str">
        <f>IF('Measured Data'!$E24&gt;0,'Measured Data'!BM23,"")</f>
        <v/>
      </c>
      <c r="BN30" s="247" t="str">
        <f>IF('Measured Data'!$E24&gt;0,'In Process Calc.'!B23,"")</f>
        <v/>
      </c>
      <c r="BO30" s="247" t="str">
        <f>IF('Measured Data'!$E24&gt;0,'In Process Calc.'!C23,"")</f>
        <v/>
      </c>
    </row>
    <row r="31" spans="1:67" x14ac:dyDescent="0.15">
      <c r="A31" s="241" t="str">
        <f>IF('Measured Data'!$E25&gt;0,'Measured Data'!$B$1,"")</f>
        <v/>
      </c>
      <c r="B31" s="241" t="str">
        <f>IF('Measured Data'!$E25&gt;0,'Measured Data'!A24+0.1,"")</f>
        <v/>
      </c>
      <c r="C31" s="245" t="str">
        <f>IF('Measured Data'!$E25&gt;0,'Measured Data'!B24,"")</f>
        <v/>
      </c>
      <c r="D31" s="250" t="str">
        <f>IF('Measured Data'!$E25&gt;0,'Measured Data'!C24,"")</f>
        <v/>
      </c>
      <c r="E31" s="241" t="str">
        <f>IF('Measured Data'!$E25&gt;0,'Measured Data'!D24,"")</f>
        <v/>
      </c>
      <c r="F31" s="241" t="str">
        <f>IF('Measured Data'!$E25&gt;0,'Measured Data'!E24,"")</f>
        <v/>
      </c>
      <c r="G31" s="241" t="str">
        <f>IF('Measured Data'!$E25&gt;0,'Measured Data'!G24,"")</f>
        <v/>
      </c>
      <c r="H31" s="246" t="str">
        <f>IF('Measured Data'!$E25&gt;0,'Measured Data'!H24,"")</f>
        <v/>
      </c>
      <c r="I31" s="246" t="str">
        <f>IF('Measured Data'!$E25&gt;0,'Measured Data'!I24,"")</f>
        <v/>
      </c>
      <c r="J31" s="246" t="str">
        <f>IF('Measured Data'!$E25&gt;0,'Measured Data'!J24,"")</f>
        <v/>
      </c>
      <c r="K31" s="246" t="str">
        <f>IF('Measured Data'!$E25&gt;0,'Measured Data'!K24,"")</f>
        <v/>
      </c>
      <c r="L31" s="241" t="str">
        <f>IF('Measured Data'!$E25&gt;0,'Measured Data'!L24,"")</f>
        <v/>
      </c>
      <c r="M31" s="241" t="str">
        <f>IF('Measured Data'!$E25&gt;0,'Measured Data'!M24,"")</f>
        <v/>
      </c>
      <c r="N31" s="241" t="str">
        <f>IF('Measured Data'!$E25&gt;0,'Measured Data'!N24,"")</f>
        <v/>
      </c>
      <c r="O31" s="241" t="str">
        <f>IF('Measured Data'!$E25&gt;0,'Measured Data'!O24,"")</f>
        <v/>
      </c>
      <c r="P31" s="241" t="str">
        <f>IF('Measured Data'!$E25&gt;0,'Measured Data'!P24,"")</f>
        <v/>
      </c>
      <c r="Q31" s="241" t="str">
        <f>IF('Measured Data'!$E25&gt;0,'Measured Data'!Q24,"")</f>
        <v/>
      </c>
      <c r="R31" s="241" t="str">
        <f>IF('Measured Data'!$E25&gt;0,'Measured Data'!R24,"")</f>
        <v/>
      </c>
      <c r="S31" s="241" t="str">
        <f>IF('Measured Data'!$E25&gt;0,'Measured Data'!S24,"")</f>
        <v/>
      </c>
      <c r="T31" s="247" t="str">
        <f>IF('Measured Data'!$E25&gt;0,'Measured Data'!T24+'Measured Data'!$E25*'Measured Data'!AR24/'In Process Calc.'!$I25,"")</f>
        <v/>
      </c>
      <c r="U31" s="247" t="str">
        <f>IF('Measured Data'!$E25&gt;0,'Measured Data'!U24+'Measured Data'!$E25*'Measured Data'!AS24/'In Process Calc.'!$I25,"")</f>
        <v/>
      </c>
      <c r="V31" s="247" t="str">
        <f>IF('Measured Data'!$E25&gt;0,'Measured Data'!V24+'Measured Data'!$E25*'Measured Data'!AT24/'In Process Calc.'!$I25,"")</f>
        <v/>
      </c>
      <c r="W31" s="247" t="str">
        <f>IF('Measured Data'!$E25&gt;0,'Measured Data'!W24+'Measured Data'!$E25*'Measured Data'!AU24/'In Process Calc.'!$I25,"")</f>
        <v/>
      </c>
      <c r="X31" s="247" t="str">
        <f>IF('Measured Data'!$E25&gt;0,'Measured Data'!X24+'Measured Data'!$E25*'Measured Data'!AV24/'In Process Calc.'!$I25,"")</f>
        <v/>
      </c>
      <c r="Y31" s="247" t="str">
        <f>IF('Measured Data'!$E25&gt;0,'Measured Data'!Y24+'Measured Data'!$E25*'Measured Data'!AW24/'In Process Calc.'!$I25,"")</f>
        <v/>
      </c>
      <c r="Z31" s="247" t="str">
        <f>IF('Measured Data'!$E25&gt;0,'Measured Data'!Z24+'Measured Data'!$E25*'Measured Data'!AX24/'In Process Calc.'!$I25,"")</f>
        <v/>
      </c>
      <c r="AA31" s="247" t="str">
        <f>IF('Measured Data'!$E25&gt;0,'Measured Data'!AA24+'Measured Data'!$E25*'Measured Data'!AY24/'In Process Calc.'!$I25,"")</f>
        <v/>
      </c>
      <c r="AB31" s="247" t="str">
        <f>IF('Measured Data'!$E25&gt;0,'Measured Data'!AB24+'Measured Data'!$E25*'Measured Data'!AZ24/'In Process Calc.'!$I25,"")</f>
        <v/>
      </c>
      <c r="AC31" s="247" t="str">
        <f>IF('Measured Data'!$E25&gt;0,'Measured Data'!AC24+'Measured Data'!$E25*'Measured Data'!BA24/'In Process Calc.'!$I25,"")</f>
        <v/>
      </c>
      <c r="AD31" s="247" t="str">
        <f>IF('Measured Data'!$E25&gt;0,'Measured Data'!AD24+'Measured Data'!$E25*'Measured Data'!BB24/'In Process Calc.'!$I25,"")</f>
        <v/>
      </c>
      <c r="AE31" s="247" t="str">
        <f>IF('Measured Data'!$E25&gt;0,'Measured Data'!AE24+'Measured Data'!$E25*'Measured Data'!BC24/'In Process Calc.'!$I25,"")</f>
        <v/>
      </c>
      <c r="AF31" s="247" t="str">
        <f>IF('Measured Data'!$E25&gt;0,'Measured Data'!AF24+'Measured Data'!$E25*'Measured Data'!BD24/'In Process Calc.'!$I25,"")</f>
        <v/>
      </c>
      <c r="AG31" s="247" t="str">
        <f>IF('Measured Data'!$E25&gt;0,'Measured Data'!AG24+'Measured Data'!$E25*'Measured Data'!BE24/'In Process Calc.'!$I25,"")</f>
        <v/>
      </c>
      <c r="AH31" s="247" t="str">
        <f>IF('Measured Data'!$E25&gt;0,'Measured Data'!AH24+'Measured Data'!$E25*'Measured Data'!BF24/'In Process Calc.'!$I25,"")</f>
        <v/>
      </c>
      <c r="AI31" s="247" t="str">
        <f>IF('Measured Data'!$E25&gt;0,'Measured Data'!AI24+'Measured Data'!$E25*'Measured Data'!BG24/'In Process Calc.'!$I25,"")</f>
        <v/>
      </c>
      <c r="AJ31" s="247" t="str">
        <f>IF('Measured Data'!$E25&gt;0,'Measured Data'!AJ24+'Measured Data'!$E25*'Measured Data'!BH24/'In Process Calc.'!$I25,"")</f>
        <v/>
      </c>
      <c r="AK31" s="247" t="str">
        <f>IF('Measured Data'!$E25&gt;0,'Measured Data'!AK24+'Measured Data'!$E25*'Measured Data'!BI24/'In Process Calc.'!$I25,"")</f>
        <v/>
      </c>
      <c r="AL31" s="247" t="str">
        <f>IF('Measured Data'!$E25&gt;0,'Measured Data'!AL24+'Measured Data'!$E25*'Measured Data'!BJ24/'In Process Calc.'!$I25,"")</f>
        <v/>
      </c>
      <c r="AM31" s="247" t="str">
        <f>IF('Measured Data'!$E25&gt;0,'Measured Data'!AM24+'Measured Data'!$E25*'Measured Data'!BK24/'In Process Calc.'!$I25,"")</f>
        <v/>
      </c>
      <c r="AN31" s="247" t="str">
        <f>IF('Measured Data'!$E25&gt;0,'Measured Data'!AN24+'Measured Data'!$E25*'Measured Data'!BL24/'In Process Calc.'!$I25,"")</f>
        <v/>
      </c>
      <c r="AO31" s="247" t="str">
        <f>IF('Measured Data'!$E25&gt;0,'Measured Data'!AO24+'Measured Data'!$E25*'Measured Data'!BM24/'In Process Calc.'!$I25,"")</f>
        <v/>
      </c>
      <c r="AP31" s="247" t="str">
        <f>IF('Measured Data'!$E25&gt;0,'Measured Data'!AP24+'Measured Data'!$E25*'Measured Data'!BN24/'In Process Calc.'!$I25,"")</f>
        <v/>
      </c>
      <c r="AQ31" s="247" t="str">
        <f>IF('Measured Data'!$E25&gt;0,'Measured Data'!AQ24+'Measured Data'!$E25*'Measured Data'!BO24/'In Process Calc.'!$I25,"")</f>
        <v/>
      </c>
      <c r="AR31" s="247" t="str">
        <f>IF('Measured Data'!$E25&gt;0,'Measured Data'!AR24,"")</f>
        <v/>
      </c>
      <c r="AS31" s="247" t="str">
        <f>IF('Measured Data'!$E25&gt;0,'Measured Data'!AS24,"")</f>
        <v/>
      </c>
      <c r="AT31" s="247" t="str">
        <f>IF('Measured Data'!$E25&gt;0,'Measured Data'!AT24,"")</f>
        <v/>
      </c>
      <c r="AU31" s="247" t="str">
        <f>IF('Measured Data'!$E25&gt;0,'Measured Data'!AU24,"")</f>
        <v/>
      </c>
      <c r="AV31" s="247" t="str">
        <f>IF('Measured Data'!$E25&gt;0,'Measured Data'!AV24,"")</f>
        <v/>
      </c>
      <c r="AW31" s="247" t="str">
        <f>IF('Measured Data'!$E25&gt;0,'Measured Data'!AW24,"")</f>
        <v/>
      </c>
      <c r="AX31" s="247" t="str">
        <f>IF('Measured Data'!$E25&gt;0,'Measured Data'!AX24,"")</f>
        <v/>
      </c>
      <c r="AY31" s="247" t="str">
        <f>IF('Measured Data'!$E25&gt;0,'Measured Data'!AY24,"")</f>
        <v/>
      </c>
      <c r="AZ31" s="247" t="str">
        <f>IF('Measured Data'!$E25&gt;0,'Measured Data'!AZ24,"")</f>
        <v/>
      </c>
      <c r="BA31" s="247" t="str">
        <f>IF('Measured Data'!$E25&gt;0,'Measured Data'!BA24,"")</f>
        <v/>
      </c>
      <c r="BB31" s="247" t="str">
        <f>IF('Measured Data'!$E25&gt;0,'Measured Data'!BB24,"")</f>
        <v/>
      </c>
      <c r="BC31" s="247" t="str">
        <f>IF('Measured Data'!$E25&gt;0,'Measured Data'!BC24,"")</f>
        <v/>
      </c>
      <c r="BD31" s="247" t="str">
        <f>IF('Measured Data'!$E25&gt;0,'Measured Data'!BD24,"")</f>
        <v/>
      </c>
      <c r="BE31" s="247" t="str">
        <f>IF('Measured Data'!$E25&gt;0,'Measured Data'!BE24,"")</f>
        <v/>
      </c>
      <c r="BF31" s="247" t="str">
        <f>IF('Measured Data'!$E25&gt;0,'Measured Data'!BF24,"")</f>
        <v/>
      </c>
      <c r="BG31" s="247" t="str">
        <f>IF('Measured Data'!$E25&gt;0,'Measured Data'!BG24,"")</f>
        <v/>
      </c>
      <c r="BH31" s="247" t="str">
        <f>IF('Measured Data'!$E25&gt;0,'Measured Data'!BH24,"")</f>
        <v/>
      </c>
      <c r="BI31" s="247" t="str">
        <f>IF('Measured Data'!$E25&gt;0,'Measured Data'!BI24,"")</f>
        <v/>
      </c>
      <c r="BJ31" s="247" t="str">
        <f>IF('Measured Data'!$E25&gt;0,'Measured Data'!BJ24,"")</f>
        <v/>
      </c>
      <c r="BK31" s="247" t="str">
        <f>IF('Measured Data'!$E25&gt;0,'Measured Data'!BK24,"")</f>
        <v/>
      </c>
      <c r="BL31" s="247" t="str">
        <f>IF('Measured Data'!$E25&gt;0,'Measured Data'!BL24,"")</f>
        <v/>
      </c>
      <c r="BM31" s="247" t="str">
        <f>IF('Measured Data'!$E25&gt;0,'Measured Data'!BM24,"")</f>
        <v/>
      </c>
      <c r="BN31" s="247" t="str">
        <f>IF('Measured Data'!$E25&gt;0,'In Process Calc.'!B24,"")</f>
        <v/>
      </c>
      <c r="BO31" s="247" t="str">
        <f>IF('Measured Data'!$E25&gt;0,'In Process Calc.'!C24,"")</f>
        <v/>
      </c>
    </row>
    <row r="32" spans="1:67" x14ac:dyDescent="0.15">
      <c r="A32" s="241" t="str">
        <f>IF('Measured Data'!$E26&gt;0,'Measured Data'!$B$1,"")</f>
        <v/>
      </c>
      <c r="B32" s="241" t="str">
        <f>IF('Measured Data'!$E26&gt;0,'Measured Data'!A25+0.1,"")</f>
        <v/>
      </c>
      <c r="C32" s="245" t="str">
        <f>IF('Measured Data'!$E26&gt;0,'Measured Data'!B25,"")</f>
        <v/>
      </c>
      <c r="D32" s="250" t="str">
        <f>IF('Measured Data'!$E26&gt;0,'Measured Data'!C25,"")</f>
        <v/>
      </c>
      <c r="E32" s="241" t="str">
        <f>IF('Measured Data'!$E26&gt;0,'Measured Data'!D25,"")</f>
        <v/>
      </c>
      <c r="F32" s="241" t="str">
        <f>IF('Measured Data'!$E26&gt;0,'Measured Data'!E25,"")</f>
        <v/>
      </c>
      <c r="G32" s="241" t="str">
        <f>IF('Measured Data'!$E26&gt;0,'Measured Data'!G25,"")</f>
        <v/>
      </c>
      <c r="H32" s="246" t="str">
        <f>IF('Measured Data'!$E26&gt;0,'Measured Data'!H25,"")</f>
        <v/>
      </c>
      <c r="I32" s="246" t="str">
        <f>IF('Measured Data'!$E26&gt;0,'Measured Data'!I25,"")</f>
        <v/>
      </c>
      <c r="J32" s="246" t="str">
        <f>IF('Measured Data'!$E26&gt;0,'Measured Data'!J25,"")</f>
        <v/>
      </c>
      <c r="K32" s="246" t="str">
        <f>IF('Measured Data'!$E26&gt;0,'Measured Data'!K25,"")</f>
        <v/>
      </c>
      <c r="L32" s="241" t="str">
        <f>IF('Measured Data'!$E26&gt;0,'Measured Data'!L25,"")</f>
        <v/>
      </c>
      <c r="M32" s="241" t="str">
        <f>IF('Measured Data'!$E26&gt;0,'Measured Data'!M25,"")</f>
        <v/>
      </c>
      <c r="N32" s="241" t="str">
        <f>IF('Measured Data'!$E26&gt;0,'Measured Data'!N25,"")</f>
        <v/>
      </c>
      <c r="O32" s="241" t="str">
        <f>IF('Measured Data'!$E26&gt;0,'Measured Data'!O25,"")</f>
        <v/>
      </c>
      <c r="P32" s="241" t="str">
        <f>IF('Measured Data'!$E26&gt;0,'Measured Data'!P25,"")</f>
        <v/>
      </c>
      <c r="Q32" s="241" t="str">
        <f>IF('Measured Data'!$E26&gt;0,'Measured Data'!Q25,"")</f>
        <v/>
      </c>
      <c r="R32" s="241" t="str">
        <f>IF('Measured Data'!$E26&gt;0,'Measured Data'!R25,"")</f>
        <v/>
      </c>
      <c r="S32" s="241" t="str">
        <f>IF('Measured Data'!$E26&gt;0,'Measured Data'!S25,"")</f>
        <v/>
      </c>
      <c r="T32" s="247" t="str">
        <f>IF('Measured Data'!$E26&gt;0,'Measured Data'!T25+'Measured Data'!$E26*'Measured Data'!AR25/'In Process Calc.'!$I26,"")</f>
        <v/>
      </c>
      <c r="U32" s="247" t="str">
        <f>IF('Measured Data'!$E26&gt;0,'Measured Data'!U25+'Measured Data'!$E26*'Measured Data'!AS25/'In Process Calc.'!$I26,"")</f>
        <v/>
      </c>
      <c r="V32" s="247" t="str">
        <f>IF('Measured Data'!$E26&gt;0,'Measured Data'!V25+'Measured Data'!$E26*'Measured Data'!AT25/'In Process Calc.'!$I26,"")</f>
        <v/>
      </c>
      <c r="W32" s="247" t="str">
        <f>IF('Measured Data'!$E26&gt;0,'Measured Data'!W25+'Measured Data'!$E26*'Measured Data'!AU25/'In Process Calc.'!$I26,"")</f>
        <v/>
      </c>
      <c r="X32" s="247" t="str">
        <f>IF('Measured Data'!$E26&gt;0,'Measured Data'!X25+'Measured Data'!$E26*'Measured Data'!AV25/'In Process Calc.'!$I26,"")</f>
        <v/>
      </c>
      <c r="Y32" s="247" t="str">
        <f>IF('Measured Data'!$E26&gt;0,'Measured Data'!Y25+'Measured Data'!$E26*'Measured Data'!AW25/'In Process Calc.'!$I26,"")</f>
        <v/>
      </c>
      <c r="Z32" s="247" t="str">
        <f>IF('Measured Data'!$E26&gt;0,'Measured Data'!Z25+'Measured Data'!$E26*'Measured Data'!AX25/'In Process Calc.'!$I26,"")</f>
        <v/>
      </c>
      <c r="AA32" s="247" t="str">
        <f>IF('Measured Data'!$E26&gt;0,'Measured Data'!AA25+'Measured Data'!$E26*'Measured Data'!AY25/'In Process Calc.'!$I26,"")</f>
        <v/>
      </c>
      <c r="AB32" s="247" t="str">
        <f>IF('Measured Data'!$E26&gt;0,'Measured Data'!AB25+'Measured Data'!$E26*'Measured Data'!AZ25/'In Process Calc.'!$I26,"")</f>
        <v/>
      </c>
      <c r="AC32" s="247" t="str">
        <f>IF('Measured Data'!$E26&gt;0,'Measured Data'!AC25+'Measured Data'!$E26*'Measured Data'!BA25/'In Process Calc.'!$I26,"")</f>
        <v/>
      </c>
      <c r="AD32" s="247" t="str">
        <f>IF('Measured Data'!$E26&gt;0,'Measured Data'!AD25+'Measured Data'!$E26*'Measured Data'!BB25/'In Process Calc.'!$I26,"")</f>
        <v/>
      </c>
      <c r="AE32" s="247" t="str">
        <f>IF('Measured Data'!$E26&gt;0,'Measured Data'!AE25+'Measured Data'!$E26*'Measured Data'!BC25/'In Process Calc.'!$I26,"")</f>
        <v/>
      </c>
      <c r="AF32" s="247" t="str">
        <f>IF('Measured Data'!$E26&gt;0,'Measured Data'!AF25+'Measured Data'!$E26*'Measured Data'!BD25/'In Process Calc.'!$I26,"")</f>
        <v/>
      </c>
      <c r="AG32" s="247" t="str">
        <f>IF('Measured Data'!$E26&gt;0,'Measured Data'!AG25+'Measured Data'!$E26*'Measured Data'!BE25/'In Process Calc.'!$I26,"")</f>
        <v/>
      </c>
      <c r="AH32" s="247" t="str">
        <f>IF('Measured Data'!$E26&gt;0,'Measured Data'!AH25+'Measured Data'!$E26*'Measured Data'!BF25/'In Process Calc.'!$I26,"")</f>
        <v/>
      </c>
      <c r="AI32" s="247" t="str">
        <f>IF('Measured Data'!$E26&gt;0,'Measured Data'!AI25+'Measured Data'!$E26*'Measured Data'!BG25/'In Process Calc.'!$I26,"")</f>
        <v/>
      </c>
      <c r="AJ32" s="247" t="str">
        <f>IF('Measured Data'!$E26&gt;0,'Measured Data'!AJ25+'Measured Data'!$E26*'Measured Data'!BH25/'In Process Calc.'!$I26,"")</f>
        <v/>
      </c>
      <c r="AK32" s="247" t="str">
        <f>IF('Measured Data'!$E26&gt;0,'Measured Data'!AK25+'Measured Data'!$E26*'Measured Data'!BI25/'In Process Calc.'!$I26,"")</f>
        <v/>
      </c>
      <c r="AL32" s="247" t="str">
        <f>IF('Measured Data'!$E26&gt;0,'Measured Data'!AL25+'Measured Data'!$E26*'Measured Data'!BJ25/'In Process Calc.'!$I26,"")</f>
        <v/>
      </c>
      <c r="AM32" s="247" t="str">
        <f>IF('Measured Data'!$E26&gt;0,'Measured Data'!AM25+'Measured Data'!$E26*'Measured Data'!BK25/'In Process Calc.'!$I26,"")</f>
        <v/>
      </c>
      <c r="AN32" s="247" t="str">
        <f>IF('Measured Data'!$E26&gt;0,'Measured Data'!AN25+'Measured Data'!$E26*'Measured Data'!BL25/'In Process Calc.'!$I26,"")</f>
        <v/>
      </c>
      <c r="AO32" s="247" t="str">
        <f>IF('Measured Data'!$E26&gt;0,'Measured Data'!AO25+'Measured Data'!$E26*'Measured Data'!BM25/'In Process Calc.'!$I26,"")</f>
        <v/>
      </c>
      <c r="AP32" s="247" t="str">
        <f>IF('Measured Data'!$E26&gt;0,'Measured Data'!AP25+'Measured Data'!$E26*'Measured Data'!BN25/'In Process Calc.'!$I26,"")</f>
        <v/>
      </c>
      <c r="AQ32" s="247" t="str">
        <f>IF('Measured Data'!$E26&gt;0,'Measured Data'!AQ25+'Measured Data'!$E26*'Measured Data'!BO25/'In Process Calc.'!$I26,"")</f>
        <v/>
      </c>
      <c r="AR32" s="247" t="str">
        <f>IF('Measured Data'!$E26&gt;0,'Measured Data'!AR25,"")</f>
        <v/>
      </c>
      <c r="AS32" s="247" t="str">
        <f>IF('Measured Data'!$E26&gt;0,'Measured Data'!AS25,"")</f>
        <v/>
      </c>
      <c r="AT32" s="247" t="str">
        <f>IF('Measured Data'!$E26&gt;0,'Measured Data'!AT25,"")</f>
        <v/>
      </c>
      <c r="AU32" s="247" t="str">
        <f>IF('Measured Data'!$E26&gt;0,'Measured Data'!AU25,"")</f>
        <v/>
      </c>
      <c r="AV32" s="247" t="str">
        <f>IF('Measured Data'!$E26&gt;0,'Measured Data'!AV25,"")</f>
        <v/>
      </c>
      <c r="AW32" s="247" t="str">
        <f>IF('Measured Data'!$E26&gt;0,'Measured Data'!AW25,"")</f>
        <v/>
      </c>
      <c r="AX32" s="247" t="str">
        <f>IF('Measured Data'!$E26&gt;0,'Measured Data'!AX25,"")</f>
        <v/>
      </c>
      <c r="AY32" s="247" t="str">
        <f>IF('Measured Data'!$E26&gt;0,'Measured Data'!AY25,"")</f>
        <v/>
      </c>
      <c r="AZ32" s="247" t="str">
        <f>IF('Measured Data'!$E26&gt;0,'Measured Data'!AZ25,"")</f>
        <v/>
      </c>
      <c r="BA32" s="247" t="str">
        <f>IF('Measured Data'!$E26&gt;0,'Measured Data'!BA25,"")</f>
        <v/>
      </c>
      <c r="BB32" s="247" t="str">
        <f>IF('Measured Data'!$E26&gt;0,'Measured Data'!BB25,"")</f>
        <v/>
      </c>
      <c r="BC32" s="247" t="str">
        <f>IF('Measured Data'!$E26&gt;0,'Measured Data'!BC25,"")</f>
        <v/>
      </c>
      <c r="BD32" s="247" t="str">
        <f>IF('Measured Data'!$E26&gt;0,'Measured Data'!BD25,"")</f>
        <v/>
      </c>
      <c r="BE32" s="247" t="str">
        <f>IF('Measured Data'!$E26&gt;0,'Measured Data'!BE25,"")</f>
        <v/>
      </c>
      <c r="BF32" s="247" t="str">
        <f>IF('Measured Data'!$E26&gt;0,'Measured Data'!BF25,"")</f>
        <v/>
      </c>
      <c r="BG32" s="247" t="str">
        <f>IF('Measured Data'!$E26&gt;0,'Measured Data'!BG25,"")</f>
        <v/>
      </c>
      <c r="BH32" s="247" t="str">
        <f>IF('Measured Data'!$E26&gt;0,'Measured Data'!BH25,"")</f>
        <v/>
      </c>
      <c r="BI32" s="247" t="str">
        <f>IF('Measured Data'!$E26&gt;0,'Measured Data'!BI25,"")</f>
        <v/>
      </c>
      <c r="BJ32" s="247" t="str">
        <f>IF('Measured Data'!$E26&gt;0,'Measured Data'!BJ25,"")</f>
        <v/>
      </c>
      <c r="BK32" s="247" t="str">
        <f>IF('Measured Data'!$E26&gt;0,'Measured Data'!BK25,"")</f>
        <v/>
      </c>
      <c r="BL32" s="247" t="str">
        <f>IF('Measured Data'!$E26&gt;0,'Measured Data'!BL25,"")</f>
        <v/>
      </c>
      <c r="BM32" s="247" t="str">
        <f>IF('Measured Data'!$E26&gt;0,'Measured Data'!BM25,"")</f>
        <v/>
      </c>
      <c r="BN32" s="247" t="str">
        <f>IF('Measured Data'!$E26&gt;0,'In Process Calc.'!B25,"")</f>
        <v/>
      </c>
      <c r="BO32" s="247" t="str">
        <f>IF('Measured Data'!$E26&gt;0,'In Process Calc.'!C25,"")</f>
        <v/>
      </c>
    </row>
    <row r="33" spans="1:67" x14ac:dyDescent="0.15">
      <c r="A33" s="241" t="str">
        <f>IF('Measured Data'!$E27&gt;0,'Measured Data'!$B$1,"")</f>
        <v/>
      </c>
      <c r="B33" s="241" t="str">
        <f>IF('Measured Data'!$E27&gt;0,'Measured Data'!A26+0.1,"")</f>
        <v/>
      </c>
      <c r="C33" s="245" t="str">
        <f>IF('Measured Data'!$E27&gt;0,'Measured Data'!B26,"")</f>
        <v/>
      </c>
      <c r="D33" s="250" t="str">
        <f>IF('Measured Data'!$E27&gt;0,'Measured Data'!C26,"")</f>
        <v/>
      </c>
      <c r="E33" s="241" t="str">
        <f>IF('Measured Data'!$E27&gt;0,'Measured Data'!D26,"")</f>
        <v/>
      </c>
      <c r="F33" s="241" t="str">
        <f>IF('Measured Data'!$E27&gt;0,'Measured Data'!E26,"")</f>
        <v/>
      </c>
      <c r="G33" s="241" t="str">
        <f>IF('Measured Data'!$E27&gt;0,'Measured Data'!G26,"")</f>
        <v/>
      </c>
      <c r="H33" s="246" t="str">
        <f>IF('Measured Data'!$E27&gt;0,'Measured Data'!H26,"")</f>
        <v/>
      </c>
      <c r="I33" s="246" t="str">
        <f>IF('Measured Data'!$E27&gt;0,'Measured Data'!I26,"")</f>
        <v/>
      </c>
      <c r="J33" s="246" t="str">
        <f>IF('Measured Data'!$E27&gt;0,'Measured Data'!J26,"")</f>
        <v/>
      </c>
      <c r="K33" s="246" t="str">
        <f>IF('Measured Data'!$E27&gt;0,'Measured Data'!K26,"")</f>
        <v/>
      </c>
      <c r="L33" s="241" t="str">
        <f>IF('Measured Data'!$E27&gt;0,'Measured Data'!L26,"")</f>
        <v/>
      </c>
      <c r="M33" s="241" t="str">
        <f>IF('Measured Data'!$E27&gt;0,'Measured Data'!M26,"")</f>
        <v/>
      </c>
      <c r="N33" s="241" t="str">
        <f>IF('Measured Data'!$E27&gt;0,'Measured Data'!N26,"")</f>
        <v/>
      </c>
      <c r="O33" s="241" t="str">
        <f>IF('Measured Data'!$E27&gt;0,'Measured Data'!O26,"")</f>
        <v/>
      </c>
      <c r="P33" s="241" t="str">
        <f>IF('Measured Data'!$E27&gt;0,'Measured Data'!P26,"")</f>
        <v/>
      </c>
      <c r="Q33" s="241" t="str">
        <f>IF('Measured Data'!$E27&gt;0,'Measured Data'!Q26,"")</f>
        <v/>
      </c>
      <c r="R33" s="241" t="str">
        <f>IF('Measured Data'!$E27&gt;0,'Measured Data'!R26,"")</f>
        <v/>
      </c>
      <c r="S33" s="241" t="str">
        <f>IF('Measured Data'!$E27&gt;0,'Measured Data'!S26,"")</f>
        <v/>
      </c>
      <c r="T33" s="247" t="str">
        <f>IF('Measured Data'!$E27&gt;0,'Measured Data'!T26+'Measured Data'!$E27*'Measured Data'!AR26/'In Process Calc.'!$I27,"")</f>
        <v/>
      </c>
      <c r="U33" s="247" t="str">
        <f>IF('Measured Data'!$E27&gt;0,'Measured Data'!U26+'Measured Data'!$E27*'Measured Data'!AS26/'In Process Calc.'!$I27,"")</f>
        <v/>
      </c>
      <c r="V33" s="247" t="str">
        <f>IF('Measured Data'!$E27&gt;0,'Measured Data'!V26+'Measured Data'!$E27*'Measured Data'!AT26/'In Process Calc.'!$I27,"")</f>
        <v/>
      </c>
      <c r="W33" s="247" t="str">
        <f>IF('Measured Data'!$E27&gt;0,'Measured Data'!W26+'Measured Data'!$E27*'Measured Data'!AU26/'In Process Calc.'!$I27,"")</f>
        <v/>
      </c>
      <c r="X33" s="247" t="str">
        <f>IF('Measured Data'!$E27&gt;0,'Measured Data'!X26+'Measured Data'!$E27*'Measured Data'!AV26/'In Process Calc.'!$I27,"")</f>
        <v/>
      </c>
      <c r="Y33" s="247" t="str">
        <f>IF('Measured Data'!$E27&gt;0,'Measured Data'!Y26+'Measured Data'!$E27*'Measured Data'!AW26/'In Process Calc.'!$I27,"")</f>
        <v/>
      </c>
      <c r="Z33" s="247" t="str">
        <f>IF('Measured Data'!$E27&gt;0,'Measured Data'!Z26+'Measured Data'!$E27*'Measured Data'!AX26/'In Process Calc.'!$I27,"")</f>
        <v/>
      </c>
      <c r="AA33" s="247" t="str">
        <f>IF('Measured Data'!$E27&gt;0,'Measured Data'!AA26+'Measured Data'!$E27*'Measured Data'!AY26/'In Process Calc.'!$I27,"")</f>
        <v/>
      </c>
      <c r="AB33" s="247" t="str">
        <f>IF('Measured Data'!$E27&gt;0,'Measured Data'!AB26+'Measured Data'!$E27*'Measured Data'!AZ26/'In Process Calc.'!$I27,"")</f>
        <v/>
      </c>
      <c r="AC33" s="247" t="str">
        <f>IF('Measured Data'!$E27&gt;0,'Measured Data'!AC26+'Measured Data'!$E27*'Measured Data'!BA26/'In Process Calc.'!$I27,"")</f>
        <v/>
      </c>
      <c r="AD33" s="247" t="str">
        <f>IF('Measured Data'!$E27&gt;0,'Measured Data'!AD26+'Measured Data'!$E27*'Measured Data'!BB26/'In Process Calc.'!$I27,"")</f>
        <v/>
      </c>
      <c r="AE33" s="247" t="str">
        <f>IF('Measured Data'!$E27&gt;0,'Measured Data'!AE26+'Measured Data'!$E27*'Measured Data'!BC26/'In Process Calc.'!$I27,"")</f>
        <v/>
      </c>
      <c r="AF33" s="247" t="str">
        <f>IF('Measured Data'!$E27&gt;0,'Measured Data'!AF26+'Measured Data'!$E27*'Measured Data'!BD26/'In Process Calc.'!$I27,"")</f>
        <v/>
      </c>
      <c r="AG33" s="247" t="str">
        <f>IF('Measured Data'!$E27&gt;0,'Measured Data'!AG26+'Measured Data'!$E27*'Measured Data'!BE26/'In Process Calc.'!$I27,"")</f>
        <v/>
      </c>
      <c r="AH33" s="247" t="str">
        <f>IF('Measured Data'!$E27&gt;0,'Measured Data'!AH26+'Measured Data'!$E27*'Measured Data'!BF26/'In Process Calc.'!$I27,"")</f>
        <v/>
      </c>
      <c r="AI33" s="247" t="str">
        <f>IF('Measured Data'!$E27&gt;0,'Measured Data'!AI26+'Measured Data'!$E27*'Measured Data'!BG26/'In Process Calc.'!$I27,"")</f>
        <v/>
      </c>
      <c r="AJ33" s="247" t="str">
        <f>IF('Measured Data'!$E27&gt;0,'Measured Data'!AJ26+'Measured Data'!$E27*'Measured Data'!BH26/'In Process Calc.'!$I27,"")</f>
        <v/>
      </c>
      <c r="AK33" s="247" t="str">
        <f>IF('Measured Data'!$E27&gt;0,'Measured Data'!AK26+'Measured Data'!$E27*'Measured Data'!BI26/'In Process Calc.'!$I27,"")</f>
        <v/>
      </c>
      <c r="AL33" s="247" t="str">
        <f>IF('Measured Data'!$E27&gt;0,'Measured Data'!AL26+'Measured Data'!$E27*'Measured Data'!BJ26/'In Process Calc.'!$I27,"")</f>
        <v/>
      </c>
      <c r="AM33" s="247" t="str">
        <f>IF('Measured Data'!$E27&gt;0,'Measured Data'!AM26+'Measured Data'!$E27*'Measured Data'!BK26/'In Process Calc.'!$I27,"")</f>
        <v/>
      </c>
      <c r="AN33" s="247" t="str">
        <f>IF('Measured Data'!$E27&gt;0,'Measured Data'!AN26+'Measured Data'!$E27*'Measured Data'!BL26/'In Process Calc.'!$I27,"")</f>
        <v/>
      </c>
      <c r="AO33" s="247" t="str">
        <f>IF('Measured Data'!$E27&gt;0,'Measured Data'!AO26+'Measured Data'!$E27*'Measured Data'!BM26/'In Process Calc.'!$I27,"")</f>
        <v/>
      </c>
      <c r="AP33" s="247" t="str">
        <f>IF('Measured Data'!$E27&gt;0,'Measured Data'!AP26+'Measured Data'!$E27*'Measured Data'!BN26/'In Process Calc.'!$I27,"")</f>
        <v/>
      </c>
      <c r="AQ33" s="247" t="str">
        <f>IF('Measured Data'!$E27&gt;0,'Measured Data'!AQ26+'Measured Data'!$E27*'Measured Data'!BO26/'In Process Calc.'!$I27,"")</f>
        <v/>
      </c>
      <c r="AR33" s="247" t="str">
        <f>IF('Measured Data'!$E27&gt;0,'Measured Data'!AR26,"")</f>
        <v/>
      </c>
      <c r="AS33" s="247" t="str">
        <f>IF('Measured Data'!$E27&gt;0,'Measured Data'!AS26,"")</f>
        <v/>
      </c>
      <c r="AT33" s="247" t="str">
        <f>IF('Measured Data'!$E27&gt;0,'Measured Data'!AT26,"")</f>
        <v/>
      </c>
      <c r="AU33" s="247" t="str">
        <f>IF('Measured Data'!$E27&gt;0,'Measured Data'!AU26,"")</f>
        <v/>
      </c>
      <c r="AV33" s="247" t="str">
        <f>IF('Measured Data'!$E27&gt;0,'Measured Data'!AV26,"")</f>
        <v/>
      </c>
      <c r="AW33" s="247" t="str">
        <f>IF('Measured Data'!$E27&gt;0,'Measured Data'!AW26,"")</f>
        <v/>
      </c>
      <c r="AX33" s="247" t="str">
        <f>IF('Measured Data'!$E27&gt;0,'Measured Data'!AX26,"")</f>
        <v/>
      </c>
      <c r="AY33" s="247" t="str">
        <f>IF('Measured Data'!$E27&gt;0,'Measured Data'!AY26,"")</f>
        <v/>
      </c>
      <c r="AZ33" s="247" t="str">
        <f>IF('Measured Data'!$E27&gt;0,'Measured Data'!AZ26,"")</f>
        <v/>
      </c>
      <c r="BA33" s="247" t="str">
        <f>IF('Measured Data'!$E27&gt;0,'Measured Data'!BA26,"")</f>
        <v/>
      </c>
      <c r="BB33" s="247" t="str">
        <f>IF('Measured Data'!$E27&gt;0,'Measured Data'!BB26,"")</f>
        <v/>
      </c>
      <c r="BC33" s="247" t="str">
        <f>IF('Measured Data'!$E27&gt;0,'Measured Data'!BC26,"")</f>
        <v/>
      </c>
      <c r="BD33" s="247" t="str">
        <f>IF('Measured Data'!$E27&gt;0,'Measured Data'!BD26,"")</f>
        <v/>
      </c>
      <c r="BE33" s="247" t="str">
        <f>IF('Measured Data'!$E27&gt;0,'Measured Data'!BE26,"")</f>
        <v/>
      </c>
      <c r="BF33" s="247" t="str">
        <f>IF('Measured Data'!$E27&gt;0,'Measured Data'!BF26,"")</f>
        <v/>
      </c>
      <c r="BG33" s="247" t="str">
        <f>IF('Measured Data'!$E27&gt;0,'Measured Data'!BG26,"")</f>
        <v/>
      </c>
      <c r="BH33" s="247" t="str">
        <f>IF('Measured Data'!$E27&gt;0,'Measured Data'!BH26,"")</f>
        <v/>
      </c>
      <c r="BI33" s="247" t="str">
        <f>IF('Measured Data'!$E27&gt;0,'Measured Data'!BI26,"")</f>
        <v/>
      </c>
      <c r="BJ33" s="247" t="str">
        <f>IF('Measured Data'!$E27&gt;0,'Measured Data'!BJ26,"")</f>
        <v/>
      </c>
      <c r="BK33" s="247" t="str">
        <f>IF('Measured Data'!$E27&gt;0,'Measured Data'!BK26,"")</f>
        <v/>
      </c>
      <c r="BL33" s="247" t="str">
        <f>IF('Measured Data'!$E27&gt;0,'Measured Data'!BL26,"")</f>
        <v/>
      </c>
      <c r="BM33" s="247" t="str">
        <f>IF('Measured Data'!$E27&gt;0,'Measured Data'!BM26,"")</f>
        <v/>
      </c>
      <c r="BN33" s="247" t="str">
        <f>IF('Measured Data'!$E27&gt;0,'In Process Calc.'!B26,"")</f>
        <v/>
      </c>
      <c r="BO33" s="247" t="str">
        <f>IF('Measured Data'!$E27&gt;0,'In Process Calc.'!C26,"")</f>
        <v/>
      </c>
    </row>
    <row r="34" spans="1:67" x14ac:dyDescent="0.15">
      <c r="A34" s="241" t="str">
        <f>IF('Measured Data'!$E28&gt;0,'Measured Data'!$B$1,"")</f>
        <v/>
      </c>
      <c r="B34" s="241" t="str">
        <f>IF('Measured Data'!$E28&gt;0,'Measured Data'!A27+0.1,"")</f>
        <v/>
      </c>
      <c r="C34" s="245" t="str">
        <f>IF('Measured Data'!$E28&gt;0,'Measured Data'!B27,"")</f>
        <v/>
      </c>
      <c r="D34" s="250" t="str">
        <f>IF('Measured Data'!$E28&gt;0,'Measured Data'!C27,"")</f>
        <v/>
      </c>
      <c r="E34" s="241" t="str">
        <f>IF('Measured Data'!$E28&gt;0,'Measured Data'!D27,"")</f>
        <v/>
      </c>
      <c r="F34" s="241" t="str">
        <f>IF('Measured Data'!$E28&gt;0,'Measured Data'!E27,"")</f>
        <v/>
      </c>
      <c r="G34" s="241" t="str">
        <f>IF('Measured Data'!$E28&gt;0,'Measured Data'!G27,"")</f>
        <v/>
      </c>
      <c r="H34" s="246" t="str">
        <f>IF('Measured Data'!$E28&gt;0,'Measured Data'!H27,"")</f>
        <v/>
      </c>
      <c r="I34" s="246" t="str">
        <f>IF('Measured Data'!$E28&gt;0,'Measured Data'!I27,"")</f>
        <v/>
      </c>
      <c r="J34" s="246" t="str">
        <f>IF('Measured Data'!$E28&gt;0,'Measured Data'!J27,"")</f>
        <v/>
      </c>
      <c r="K34" s="246" t="str">
        <f>IF('Measured Data'!$E28&gt;0,'Measured Data'!K27,"")</f>
        <v/>
      </c>
      <c r="L34" s="241" t="str">
        <f>IF('Measured Data'!$E28&gt;0,'Measured Data'!L27,"")</f>
        <v/>
      </c>
      <c r="M34" s="241" t="str">
        <f>IF('Measured Data'!$E28&gt;0,'Measured Data'!M27,"")</f>
        <v/>
      </c>
      <c r="N34" s="241" t="str">
        <f>IF('Measured Data'!$E28&gt;0,'Measured Data'!N27,"")</f>
        <v/>
      </c>
      <c r="O34" s="241" t="str">
        <f>IF('Measured Data'!$E28&gt;0,'Measured Data'!O27,"")</f>
        <v/>
      </c>
      <c r="P34" s="241" t="str">
        <f>IF('Measured Data'!$E28&gt;0,'Measured Data'!P27,"")</f>
        <v/>
      </c>
      <c r="Q34" s="241" t="str">
        <f>IF('Measured Data'!$E28&gt;0,'Measured Data'!Q27,"")</f>
        <v/>
      </c>
      <c r="R34" s="241" t="str">
        <f>IF('Measured Data'!$E28&gt;0,'Measured Data'!R27,"")</f>
        <v/>
      </c>
      <c r="S34" s="241" t="str">
        <f>IF('Measured Data'!$E28&gt;0,'Measured Data'!S27,"")</f>
        <v/>
      </c>
      <c r="T34" s="247" t="str">
        <f>IF('Measured Data'!$E28&gt;0,'Measured Data'!T27+'Measured Data'!$E28*'Measured Data'!AR27/'In Process Calc.'!$I28,"")</f>
        <v/>
      </c>
      <c r="U34" s="247" t="str">
        <f>IF('Measured Data'!$E28&gt;0,'Measured Data'!U27+'Measured Data'!$E28*'Measured Data'!AS27/'In Process Calc.'!$I28,"")</f>
        <v/>
      </c>
      <c r="V34" s="247" t="str">
        <f>IF('Measured Data'!$E28&gt;0,'Measured Data'!V27+'Measured Data'!$E28*'Measured Data'!AT27/'In Process Calc.'!$I28,"")</f>
        <v/>
      </c>
      <c r="W34" s="247" t="str">
        <f>IF('Measured Data'!$E28&gt;0,'Measured Data'!W27+'Measured Data'!$E28*'Measured Data'!AU27/'In Process Calc.'!$I28,"")</f>
        <v/>
      </c>
      <c r="X34" s="247" t="str">
        <f>IF('Measured Data'!$E28&gt;0,'Measured Data'!X27+'Measured Data'!$E28*'Measured Data'!AV27/'In Process Calc.'!$I28,"")</f>
        <v/>
      </c>
      <c r="Y34" s="247" t="str">
        <f>IF('Measured Data'!$E28&gt;0,'Measured Data'!Y27+'Measured Data'!$E28*'Measured Data'!AW27/'In Process Calc.'!$I28,"")</f>
        <v/>
      </c>
      <c r="Z34" s="247" t="str">
        <f>IF('Measured Data'!$E28&gt;0,'Measured Data'!Z27+'Measured Data'!$E28*'Measured Data'!AX27/'In Process Calc.'!$I28,"")</f>
        <v/>
      </c>
      <c r="AA34" s="247" t="str">
        <f>IF('Measured Data'!$E28&gt;0,'Measured Data'!AA27+'Measured Data'!$E28*'Measured Data'!AY27/'In Process Calc.'!$I28,"")</f>
        <v/>
      </c>
      <c r="AB34" s="247" t="str">
        <f>IF('Measured Data'!$E28&gt;0,'Measured Data'!AB27+'Measured Data'!$E28*'Measured Data'!AZ27/'In Process Calc.'!$I28,"")</f>
        <v/>
      </c>
      <c r="AC34" s="247" t="str">
        <f>IF('Measured Data'!$E28&gt;0,'Measured Data'!AC27+'Measured Data'!$E28*'Measured Data'!BA27/'In Process Calc.'!$I28,"")</f>
        <v/>
      </c>
      <c r="AD34" s="247" t="str">
        <f>IF('Measured Data'!$E28&gt;0,'Measured Data'!AD27+'Measured Data'!$E28*'Measured Data'!BB27/'In Process Calc.'!$I28,"")</f>
        <v/>
      </c>
      <c r="AE34" s="247" t="str">
        <f>IF('Measured Data'!$E28&gt;0,'Measured Data'!AE27+'Measured Data'!$E28*'Measured Data'!BC27/'In Process Calc.'!$I28,"")</f>
        <v/>
      </c>
      <c r="AF34" s="247" t="str">
        <f>IF('Measured Data'!$E28&gt;0,'Measured Data'!AF27+'Measured Data'!$E28*'Measured Data'!BD27/'In Process Calc.'!$I28,"")</f>
        <v/>
      </c>
      <c r="AG34" s="247" t="str">
        <f>IF('Measured Data'!$E28&gt;0,'Measured Data'!AG27+'Measured Data'!$E28*'Measured Data'!BE27/'In Process Calc.'!$I28,"")</f>
        <v/>
      </c>
      <c r="AH34" s="247" t="str">
        <f>IF('Measured Data'!$E28&gt;0,'Measured Data'!AH27+'Measured Data'!$E28*'Measured Data'!BF27/'In Process Calc.'!$I28,"")</f>
        <v/>
      </c>
      <c r="AI34" s="247" t="str">
        <f>IF('Measured Data'!$E28&gt;0,'Measured Data'!AI27+'Measured Data'!$E28*'Measured Data'!BG27/'In Process Calc.'!$I28,"")</f>
        <v/>
      </c>
      <c r="AJ34" s="247" t="str">
        <f>IF('Measured Data'!$E28&gt;0,'Measured Data'!AJ27+'Measured Data'!$E28*'Measured Data'!BH27/'In Process Calc.'!$I28,"")</f>
        <v/>
      </c>
      <c r="AK34" s="247" t="str">
        <f>IF('Measured Data'!$E28&gt;0,'Measured Data'!AK27+'Measured Data'!$E28*'Measured Data'!BI27/'In Process Calc.'!$I28,"")</f>
        <v/>
      </c>
      <c r="AL34" s="247" t="str">
        <f>IF('Measured Data'!$E28&gt;0,'Measured Data'!AL27+'Measured Data'!$E28*'Measured Data'!BJ27/'In Process Calc.'!$I28,"")</f>
        <v/>
      </c>
      <c r="AM34" s="247" t="str">
        <f>IF('Measured Data'!$E28&gt;0,'Measured Data'!AM27+'Measured Data'!$E28*'Measured Data'!BK27/'In Process Calc.'!$I28,"")</f>
        <v/>
      </c>
      <c r="AN34" s="247" t="str">
        <f>IF('Measured Data'!$E28&gt;0,'Measured Data'!AN27+'Measured Data'!$E28*'Measured Data'!BL27/'In Process Calc.'!$I28,"")</f>
        <v/>
      </c>
      <c r="AO34" s="247" t="str">
        <f>IF('Measured Data'!$E28&gt;0,'Measured Data'!AO27+'Measured Data'!$E28*'Measured Data'!BM27/'In Process Calc.'!$I28,"")</f>
        <v/>
      </c>
      <c r="AP34" s="247" t="str">
        <f>IF('Measured Data'!$E28&gt;0,'Measured Data'!AP27+'Measured Data'!$E28*'Measured Data'!BN27/'In Process Calc.'!$I28,"")</f>
        <v/>
      </c>
      <c r="AQ34" s="247" t="str">
        <f>IF('Measured Data'!$E28&gt;0,'Measured Data'!AQ27+'Measured Data'!$E28*'Measured Data'!BO27/'In Process Calc.'!$I28,"")</f>
        <v/>
      </c>
      <c r="AR34" s="247" t="str">
        <f>IF('Measured Data'!$E28&gt;0,'Measured Data'!AR27,"")</f>
        <v/>
      </c>
      <c r="AS34" s="247" t="str">
        <f>IF('Measured Data'!$E28&gt;0,'Measured Data'!AS27,"")</f>
        <v/>
      </c>
      <c r="AT34" s="247" t="str">
        <f>IF('Measured Data'!$E28&gt;0,'Measured Data'!AT27,"")</f>
        <v/>
      </c>
      <c r="AU34" s="247" t="str">
        <f>IF('Measured Data'!$E28&gt;0,'Measured Data'!AU27,"")</f>
        <v/>
      </c>
      <c r="AV34" s="247" t="str">
        <f>IF('Measured Data'!$E28&gt;0,'Measured Data'!AV27,"")</f>
        <v/>
      </c>
      <c r="AW34" s="247" t="str">
        <f>IF('Measured Data'!$E28&gt;0,'Measured Data'!AW27,"")</f>
        <v/>
      </c>
      <c r="AX34" s="247" t="str">
        <f>IF('Measured Data'!$E28&gt;0,'Measured Data'!AX27,"")</f>
        <v/>
      </c>
      <c r="AY34" s="247" t="str">
        <f>IF('Measured Data'!$E28&gt;0,'Measured Data'!AY27,"")</f>
        <v/>
      </c>
      <c r="AZ34" s="247" t="str">
        <f>IF('Measured Data'!$E28&gt;0,'Measured Data'!AZ27,"")</f>
        <v/>
      </c>
      <c r="BA34" s="247" t="str">
        <f>IF('Measured Data'!$E28&gt;0,'Measured Data'!BA27,"")</f>
        <v/>
      </c>
      <c r="BB34" s="247" t="str">
        <f>IF('Measured Data'!$E28&gt;0,'Measured Data'!BB27,"")</f>
        <v/>
      </c>
      <c r="BC34" s="247" t="str">
        <f>IF('Measured Data'!$E28&gt;0,'Measured Data'!BC27,"")</f>
        <v/>
      </c>
      <c r="BD34" s="247" t="str">
        <f>IF('Measured Data'!$E28&gt;0,'Measured Data'!BD27,"")</f>
        <v/>
      </c>
      <c r="BE34" s="247" t="str">
        <f>IF('Measured Data'!$E28&gt;0,'Measured Data'!BE27,"")</f>
        <v/>
      </c>
      <c r="BF34" s="247" t="str">
        <f>IF('Measured Data'!$E28&gt;0,'Measured Data'!BF27,"")</f>
        <v/>
      </c>
      <c r="BG34" s="247" t="str">
        <f>IF('Measured Data'!$E28&gt;0,'Measured Data'!BG27,"")</f>
        <v/>
      </c>
      <c r="BH34" s="247" t="str">
        <f>IF('Measured Data'!$E28&gt;0,'Measured Data'!BH27,"")</f>
        <v/>
      </c>
      <c r="BI34" s="247" t="str">
        <f>IF('Measured Data'!$E28&gt;0,'Measured Data'!BI27,"")</f>
        <v/>
      </c>
      <c r="BJ34" s="247" t="str">
        <f>IF('Measured Data'!$E28&gt;0,'Measured Data'!BJ27,"")</f>
        <v/>
      </c>
      <c r="BK34" s="247" t="str">
        <f>IF('Measured Data'!$E28&gt;0,'Measured Data'!BK27,"")</f>
        <v/>
      </c>
      <c r="BL34" s="247" t="str">
        <f>IF('Measured Data'!$E28&gt;0,'Measured Data'!BL27,"")</f>
        <v/>
      </c>
      <c r="BM34" s="247" t="str">
        <f>IF('Measured Data'!$E28&gt;0,'Measured Data'!BM27,"")</f>
        <v/>
      </c>
      <c r="BN34" s="247" t="str">
        <f>IF('Measured Data'!$E28&gt;0,'In Process Calc.'!B27,"")</f>
        <v/>
      </c>
      <c r="BO34" s="247" t="str">
        <f>IF('Measured Data'!$E28&gt;0,'In Process Calc.'!C27,"")</f>
        <v/>
      </c>
    </row>
    <row r="35" spans="1:67" x14ac:dyDescent="0.15">
      <c r="A35" s="241" t="str">
        <f>IF('Measured Data'!$E29&gt;0,'Measured Data'!$B$1,"")</f>
        <v/>
      </c>
      <c r="B35" s="241" t="str">
        <f>IF('Measured Data'!$E29&gt;0,'Measured Data'!A28+0.1,"")</f>
        <v/>
      </c>
      <c r="C35" s="245" t="str">
        <f>IF('Measured Data'!$E29&gt;0,'Measured Data'!B28,"")</f>
        <v/>
      </c>
      <c r="D35" s="250" t="str">
        <f>IF('Measured Data'!$E29&gt;0,'Measured Data'!C28,"")</f>
        <v/>
      </c>
      <c r="E35" s="241" t="str">
        <f>IF('Measured Data'!$E29&gt;0,'Measured Data'!D28,"")</f>
        <v/>
      </c>
      <c r="F35" s="241" t="str">
        <f>IF('Measured Data'!$E29&gt;0,'Measured Data'!E28,"")</f>
        <v/>
      </c>
      <c r="G35" s="241" t="str">
        <f>IF('Measured Data'!$E29&gt;0,'Measured Data'!G28,"")</f>
        <v/>
      </c>
      <c r="H35" s="246" t="str">
        <f>IF('Measured Data'!$E29&gt;0,'Measured Data'!H28,"")</f>
        <v/>
      </c>
      <c r="I35" s="246" t="str">
        <f>IF('Measured Data'!$E29&gt;0,'Measured Data'!I28,"")</f>
        <v/>
      </c>
      <c r="J35" s="246" t="str">
        <f>IF('Measured Data'!$E29&gt;0,'Measured Data'!J28,"")</f>
        <v/>
      </c>
      <c r="K35" s="246" t="str">
        <f>IF('Measured Data'!$E29&gt;0,'Measured Data'!K28,"")</f>
        <v/>
      </c>
      <c r="L35" s="241" t="str">
        <f>IF('Measured Data'!$E29&gt;0,'Measured Data'!L28,"")</f>
        <v/>
      </c>
      <c r="M35" s="241" t="str">
        <f>IF('Measured Data'!$E29&gt;0,'Measured Data'!M28,"")</f>
        <v/>
      </c>
      <c r="N35" s="241" t="str">
        <f>IF('Measured Data'!$E29&gt;0,'Measured Data'!N28,"")</f>
        <v/>
      </c>
      <c r="O35" s="241" t="str">
        <f>IF('Measured Data'!$E29&gt;0,'Measured Data'!O28,"")</f>
        <v/>
      </c>
      <c r="P35" s="241" t="str">
        <f>IF('Measured Data'!$E29&gt;0,'Measured Data'!P28,"")</f>
        <v/>
      </c>
      <c r="Q35" s="241" t="str">
        <f>IF('Measured Data'!$E29&gt;0,'Measured Data'!Q28,"")</f>
        <v/>
      </c>
      <c r="R35" s="241" t="str">
        <f>IF('Measured Data'!$E29&gt;0,'Measured Data'!R28,"")</f>
        <v/>
      </c>
      <c r="S35" s="241" t="str">
        <f>IF('Measured Data'!$E29&gt;0,'Measured Data'!S28,"")</f>
        <v/>
      </c>
      <c r="T35" s="247" t="str">
        <f>IF('Measured Data'!$E29&gt;0,'Measured Data'!T28+'Measured Data'!$E29*'Measured Data'!AR28/'In Process Calc.'!$I29,"")</f>
        <v/>
      </c>
      <c r="U35" s="247" t="str">
        <f>IF('Measured Data'!$E29&gt;0,'Measured Data'!U28+'Measured Data'!$E29*'Measured Data'!AS28/'In Process Calc.'!$I29,"")</f>
        <v/>
      </c>
      <c r="V35" s="247" t="str">
        <f>IF('Measured Data'!$E29&gt;0,'Measured Data'!V28+'Measured Data'!$E29*'Measured Data'!AT28/'In Process Calc.'!$I29,"")</f>
        <v/>
      </c>
      <c r="W35" s="247" t="str">
        <f>IF('Measured Data'!$E29&gt;0,'Measured Data'!W28+'Measured Data'!$E29*'Measured Data'!AU28/'In Process Calc.'!$I29,"")</f>
        <v/>
      </c>
      <c r="X35" s="247" t="str">
        <f>IF('Measured Data'!$E29&gt;0,'Measured Data'!X28+'Measured Data'!$E29*'Measured Data'!AV28/'In Process Calc.'!$I29,"")</f>
        <v/>
      </c>
      <c r="Y35" s="247" t="str">
        <f>IF('Measured Data'!$E29&gt;0,'Measured Data'!Y28+'Measured Data'!$E29*'Measured Data'!AW28/'In Process Calc.'!$I29,"")</f>
        <v/>
      </c>
      <c r="Z35" s="247" t="str">
        <f>IF('Measured Data'!$E29&gt;0,'Measured Data'!Z28+'Measured Data'!$E29*'Measured Data'!AX28/'In Process Calc.'!$I29,"")</f>
        <v/>
      </c>
      <c r="AA35" s="247" t="str">
        <f>IF('Measured Data'!$E29&gt;0,'Measured Data'!AA28+'Measured Data'!$E29*'Measured Data'!AY28/'In Process Calc.'!$I29,"")</f>
        <v/>
      </c>
      <c r="AB35" s="247" t="str">
        <f>IF('Measured Data'!$E29&gt;0,'Measured Data'!AB28+'Measured Data'!$E29*'Measured Data'!AZ28/'In Process Calc.'!$I29,"")</f>
        <v/>
      </c>
      <c r="AC35" s="247" t="str">
        <f>IF('Measured Data'!$E29&gt;0,'Measured Data'!AC28+'Measured Data'!$E29*'Measured Data'!BA28/'In Process Calc.'!$I29,"")</f>
        <v/>
      </c>
      <c r="AD35" s="247" t="str">
        <f>IF('Measured Data'!$E29&gt;0,'Measured Data'!AD28+'Measured Data'!$E29*'Measured Data'!BB28/'In Process Calc.'!$I29,"")</f>
        <v/>
      </c>
      <c r="AE35" s="247" t="str">
        <f>IF('Measured Data'!$E29&gt;0,'Measured Data'!AE28+'Measured Data'!$E29*'Measured Data'!BC28/'In Process Calc.'!$I29,"")</f>
        <v/>
      </c>
      <c r="AF35" s="247" t="str">
        <f>IF('Measured Data'!$E29&gt;0,'Measured Data'!AF28+'Measured Data'!$E29*'Measured Data'!BD28/'In Process Calc.'!$I29,"")</f>
        <v/>
      </c>
      <c r="AG35" s="247" t="str">
        <f>IF('Measured Data'!$E29&gt;0,'Measured Data'!AG28+'Measured Data'!$E29*'Measured Data'!BE28/'In Process Calc.'!$I29,"")</f>
        <v/>
      </c>
      <c r="AH35" s="247" t="str">
        <f>IF('Measured Data'!$E29&gt;0,'Measured Data'!AH28+'Measured Data'!$E29*'Measured Data'!BF28/'In Process Calc.'!$I29,"")</f>
        <v/>
      </c>
      <c r="AI35" s="247" t="str">
        <f>IF('Measured Data'!$E29&gt;0,'Measured Data'!AI28+'Measured Data'!$E29*'Measured Data'!BG28/'In Process Calc.'!$I29,"")</f>
        <v/>
      </c>
      <c r="AJ35" s="247" t="str">
        <f>IF('Measured Data'!$E29&gt;0,'Measured Data'!AJ28+'Measured Data'!$E29*'Measured Data'!BH28/'In Process Calc.'!$I29,"")</f>
        <v/>
      </c>
      <c r="AK35" s="247" t="str">
        <f>IF('Measured Data'!$E29&gt;0,'Measured Data'!AK28+'Measured Data'!$E29*'Measured Data'!BI28/'In Process Calc.'!$I29,"")</f>
        <v/>
      </c>
      <c r="AL35" s="247" t="str">
        <f>IF('Measured Data'!$E29&gt;0,'Measured Data'!AL28+'Measured Data'!$E29*'Measured Data'!BJ28/'In Process Calc.'!$I29,"")</f>
        <v/>
      </c>
      <c r="AM35" s="247" t="str">
        <f>IF('Measured Data'!$E29&gt;0,'Measured Data'!AM28+'Measured Data'!$E29*'Measured Data'!BK28/'In Process Calc.'!$I29,"")</f>
        <v/>
      </c>
      <c r="AN35" s="247" t="str">
        <f>IF('Measured Data'!$E29&gt;0,'Measured Data'!AN28+'Measured Data'!$E29*'Measured Data'!BL28/'In Process Calc.'!$I29,"")</f>
        <v/>
      </c>
      <c r="AO35" s="247" t="str">
        <f>IF('Measured Data'!$E29&gt;0,'Measured Data'!AO28+'Measured Data'!$E29*'Measured Data'!BM28/'In Process Calc.'!$I29,"")</f>
        <v/>
      </c>
      <c r="AP35" s="247" t="str">
        <f>IF('Measured Data'!$E29&gt;0,'Measured Data'!AP28+'Measured Data'!$E29*'Measured Data'!BN28/'In Process Calc.'!$I29,"")</f>
        <v/>
      </c>
      <c r="AQ35" s="247" t="str">
        <f>IF('Measured Data'!$E29&gt;0,'Measured Data'!AQ28+'Measured Data'!$E29*'Measured Data'!BO28/'In Process Calc.'!$I29,"")</f>
        <v/>
      </c>
      <c r="AR35" s="247" t="str">
        <f>IF('Measured Data'!$E29&gt;0,'Measured Data'!AR28,"")</f>
        <v/>
      </c>
      <c r="AS35" s="247" t="str">
        <f>IF('Measured Data'!$E29&gt;0,'Measured Data'!AS28,"")</f>
        <v/>
      </c>
      <c r="AT35" s="247" t="str">
        <f>IF('Measured Data'!$E29&gt;0,'Measured Data'!AT28,"")</f>
        <v/>
      </c>
      <c r="AU35" s="247" t="str">
        <f>IF('Measured Data'!$E29&gt;0,'Measured Data'!AU28,"")</f>
        <v/>
      </c>
      <c r="AV35" s="247" t="str">
        <f>IF('Measured Data'!$E29&gt;0,'Measured Data'!AV28,"")</f>
        <v/>
      </c>
      <c r="AW35" s="247" t="str">
        <f>IF('Measured Data'!$E29&gt;0,'Measured Data'!AW28,"")</f>
        <v/>
      </c>
      <c r="AX35" s="247" t="str">
        <f>IF('Measured Data'!$E29&gt;0,'Measured Data'!AX28,"")</f>
        <v/>
      </c>
      <c r="AY35" s="247" t="str">
        <f>IF('Measured Data'!$E29&gt;0,'Measured Data'!AY28,"")</f>
        <v/>
      </c>
      <c r="AZ35" s="247" t="str">
        <f>IF('Measured Data'!$E29&gt;0,'Measured Data'!AZ28,"")</f>
        <v/>
      </c>
      <c r="BA35" s="247" t="str">
        <f>IF('Measured Data'!$E29&gt;0,'Measured Data'!BA28,"")</f>
        <v/>
      </c>
      <c r="BB35" s="247" t="str">
        <f>IF('Measured Data'!$E29&gt;0,'Measured Data'!BB28,"")</f>
        <v/>
      </c>
      <c r="BC35" s="247" t="str">
        <f>IF('Measured Data'!$E29&gt;0,'Measured Data'!BC28,"")</f>
        <v/>
      </c>
      <c r="BD35" s="247" t="str">
        <f>IF('Measured Data'!$E29&gt;0,'Measured Data'!BD28,"")</f>
        <v/>
      </c>
      <c r="BE35" s="247" t="str">
        <f>IF('Measured Data'!$E29&gt;0,'Measured Data'!BE28,"")</f>
        <v/>
      </c>
      <c r="BF35" s="247" t="str">
        <f>IF('Measured Data'!$E29&gt;0,'Measured Data'!BF28,"")</f>
        <v/>
      </c>
      <c r="BG35" s="247" t="str">
        <f>IF('Measured Data'!$E29&gt;0,'Measured Data'!BG28,"")</f>
        <v/>
      </c>
      <c r="BH35" s="247" t="str">
        <f>IF('Measured Data'!$E29&gt;0,'Measured Data'!BH28,"")</f>
        <v/>
      </c>
      <c r="BI35" s="247" t="str">
        <f>IF('Measured Data'!$E29&gt;0,'Measured Data'!BI28,"")</f>
        <v/>
      </c>
      <c r="BJ35" s="247" t="str">
        <f>IF('Measured Data'!$E29&gt;0,'Measured Data'!BJ28,"")</f>
        <v/>
      </c>
      <c r="BK35" s="247" t="str">
        <f>IF('Measured Data'!$E29&gt;0,'Measured Data'!BK28,"")</f>
        <v/>
      </c>
      <c r="BL35" s="247" t="str">
        <f>IF('Measured Data'!$E29&gt;0,'Measured Data'!BL28,"")</f>
        <v/>
      </c>
      <c r="BM35" s="247" t="str">
        <f>IF('Measured Data'!$E29&gt;0,'Measured Data'!BM28,"")</f>
        <v/>
      </c>
      <c r="BN35" s="247" t="str">
        <f>IF('Measured Data'!$E29&gt;0,'In Process Calc.'!B28,"")</f>
        <v/>
      </c>
      <c r="BO35" s="247" t="str">
        <f>IF('Measured Data'!$E29&gt;0,'In Process Calc.'!C28,"")</f>
        <v/>
      </c>
    </row>
    <row r="36" spans="1:67" x14ac:dyDescent="0.15">
      <c r="A36" s="241" t="str">
        <f>IF('Measured Data'!$E30&gt;0,'Measured Data'!$B$1,"")</f>
        <v/>
      </c>
      <c r="B36" s="241" t="str">
        <f>IF('Measured Data'!$E30&gt;0,'Measured Data'!A29+0.1,"")</f>
        <v/>
      </c>
      <c r="C36" s="245" t="str">
        <f>IF('Measured Data'!$E30&gt;0,'Measured Data'!B29,"")</f>
        <v/>
      </c>
      <c r="D36" s="250" t="str">
        <f>IF('Measured Data'!$E30&gt;0,'Measured Data'!C29,"")</f>
        <v/>
      </c>
      <c r="E36" s="241" t="str">
        <f>IF('Measured Data'!$E30&gt;0,'Measured Data'!D29,"")</f>
        <v/>
      </c>
      <c r="F36" s="241" t="str">
        <f>IF('Measured Data'!$E30&gt;0,'Measured Data'!E29,"")</f>
        <v/>
      </c>
      <c r="G36" s="241" t="str">
        <f>IF('Measured Data'!$E30&gt;0,'Measured Data'!G29,"")</f>
        <v/>
      </c>
      <c r="H36" s="246" t="str">
        <f>IF('Measured Data'!$E30&gt;0,'Measured Data'!H29,"")</f>
        <v/>
      </c>
      <c r="I36" s="246" t="str">
        <f>IF('Measured Data'!$E30&gt;0,'Measured Data'!I29,"")</f>
        <v/>
      </c>
      <c r="J36" s="246" t="str">
        <f>IF('Measured Data'!$E30&gt;0,'Measured Data'!J29,"")</f>
        <v/>
      </c>
      <c r="K36" s="246" t="str">
        <f>IF('Measured Data'!$E30&gt;0,'Measured Data'!K29,"")</f>
        <v/>
      </c>
      <c r="L36" s="241" t="str">
        <f>IF('Measured Data'!$E30&gt;0,'Measured Data'!L29,"")</f>
        <v/>
      </c>
      <c r="M36" s="241" t="str">
        <f>IF('Measured Data'!$E30&gt;0,'Measured Data'!M29,"")</f>
        <v/>
      </c>
      <c r="N36" s="241" t="str">
        <f>IF('Measured Data'!$E30&gt;0,'Measured Data'!N29,"")</f>
        <v/>
      </c>
      <c r="O36" s="241" t="str">
        <f>IF('Measured Data'!$E30&gt;0,'Measured Data'!O29,"")</f>
        <v/>
      </c>
      <c r="P36" s="241" t="str">
        <f>IF('Measured Data'!$E30&gt;0,'Measured Data'!P29,"")</f>
        <v/>
      </c>
      <c r="Q36" s="241" t="str">
        <f>IF('Measured Data'!$E30&gt;0,'Measured Data'!Q29,"")</f>
        <v/>
      </c>
      <c r="R36" s="241" t="str">
        <f>IF('Measured Data'!$E30&gt;0,'Measured Data'!R29,"")</f>
        <v/>
      </c>
      <c r="S36" s="241" t="str">
        <f>IF('Measured Data'!$E30&gt;0,'Measured Data'!S29,"")</f>
        <v/>
      </c>
      <c r="T36" s="247" t="str">
        <f>IF('Measured Data'!$E30&gt;0,'Measured Data'!T29+'Measured Data'!$E30*'Measured Data'!AR29/'In Process Calc.'!$I30,"")</f>
        <v/>
      </c>
      <c r="U36" s="247" t="str">
        <f>IF('Measured Data'!$E30&gt;0,'Measured Data'!U29+'Measured Data'!$E30*'Measured Data'!AS29/'In Process Calc.'!$I30,"")</f>
        <v/>
      </c>
      <c r="V36" s="247" t="str">
        <f>IF('Measured Data'!$E30&gt;0,'Measured Data'!V29+'Measured Data'!$E30*'Measured Data'!AT29/'In Process Calc.'!$I30,"")</f>
        <v/>
      </c>
      <c r="W36" s="247" t="str">
        <f>IF('Measured Data'!$E30&gt;0,'Measured Data'!W29+'Measured Data'!$E30*'Measured Data'!AU29/'In Process Calc.'!$I30,"")</f>
        <v/>
      </c>
      <c r="X36" s="247" t="str">
        <f>IF('Measured Data'!$E30&gt;0,'Measured Data'!X29+'Measured Data'!$E30*'Measured Data'!AV29/'In Process Calc.'!$I30,"")</f>
        <v/>
      </c>
      <c r="Y36" s="247" t="str">
        <f>IF('Measured Data'!$E30&gt;0,'Measured Data'!Y29+'Measured Data'!$E30*'Measured Data'!AW29/'In Process Calc.'!$I30,"")</f>
        <v/>
      </c>
      <c r="Z36" s="247" t="str">
        <f>IF('Measured Data'!$E30&gt;0,'Measured Data'!Z29+'Measured Data'!$E30*'Measured Data'!AX29/'In Process Calc.'!$I30,"")</f>
        <v/>
      </c>
      <c r="AA36" s="247" t="str">
        <f>IF('Measured Data'!$E30&gt;0,'Measured Data'!AA29+'Measured Data'!$E30*'Measured Data'!AY29/'In Process Calc.'!$I30,"")</f>
        <v/>
      </c>
      <c r="AB36" s="247" t="str">
        <f>IF('Measured Data'!$E30&gt;0,'Measured Data'!AB29+'Measured Data'!$E30*'Measured Data'!AZ29/'In Process Calc.'!$I30,"")</f>
        <v/>
      </c>
      <c r="AC36" s="247" t="str">
        <f>IF('Measured Data'!$E30&gt;0,'Measured Data'!AC29+'Measured Data'!$E30*'Measured Data'!BA29/'In Process Calc.'!$I30,"")</f>
        <v/>
      </c>
      <c r="AD36" s="247" t="str">
        <f>IF('Measured Data'!$E30&gt;0,'Measured Data'!AD29+'Measured Data'!$E30*'Measured Data'!BB29/'In Process Calc.'!$I30,"")</f>
        <v/>
      </c>
      <c r="AE36" s="247" t="str">
        <f>IF('Measured Data'!$E30&gt;0,'Measured Data'!AE29+'Measured Data'!$E30*'Measured Data'!BC29/'In Process Calc.'!$I30,"")</f>
        <v/>
      </c>
      <c r="AF36" s="247" t="str">
        <f>IF('Measured Data'!$E30&gt;0,'Measured Data'!AF29+'Measured Data'!$E30*'Measured Data'!BD29/'In Process Calc.'!$I30,"")</f>
        <v/>
      </c>
      <c r="AG36" s="247" t="str">
        <f>IF('Measured Data'!$E30&gt;0,'Measured Data'!AG29+'Measured Data'!$E30*'Measured Data'!BE29/'In Process Calc.'!$I30,"")</f>
        <v/>
      </c>
      <c r="AH36" s="247" t="str">
        <f>IF('Measured Data'!$E30&gt;0,'Measured Data'!AH29+'Measured Data'!$E30*'Measured Data'!BF29/'In Process Calc.'!$I30,"")</f>
        <v/>
      </c>
      <c r="AI36" s="247" t="str">
        <f>IF('Measured Data'!$E30&gt;0,'Measured Data'!AI29+'Measured Data'!$E30*'Measured Data'!BG29/'In Process Calc.'!$I30,"")</f>
        <v/>
      </c>
      <c r="AJ36" s="247" t="str">
        <f>IF('Measured Data'!$E30&gt;0,'Measured Data'!AJ29+'Measured Data'!$E30*'Measured Data'!BH29/'In Process Calc.'!$I30,"")</f>
        <v/>
      </c>
      <c r="AK36" s="247" t="str">
        <f>IF('Measured Data'!$E30&gt;0,'Measured Data'!AK29+'Measured Data'!$E30*'Measured Data'!BI29/'In Process Calc.'!$I30,"")</f>
        <v/>
      </c>
      <c r="AL36" s="247" t="str">
        <f>IF('Measured Data'!$E30&gt;0,'Measured Data'!AL29+'Measured Data'!$E30*'Measured Data'!BJ29/'In Process Calc.'!$I30,"")</f>
        <v/>
      </c>
      <c r="AM36" s="247" t="str">
        <f>IF('Measured Data'!$E30&gt;0,'Measured Data'!AM29+'Measured Data'!$E30*'Measured Data'!BK29/'In Process Calc.'!$I30,"")</f>
        <v/>
      </c>
      <c r="AN36" s="247" t="str">
        <f>IF('Measured Data'!$E30&gt;0,'Measured Data'!AN29+'Measured Data'!$E30*'Measured Data'!BL29/'In Process Calc.'!$I30,"")</f>
        <v/>
      </c>
      <c r="AO36" s="247" t="str">
        <f>IF('Measured Data'!$E30&gt;0,'Measured Data'!AO29+'Measured Data'!$E30*'Measured Data'!BM29/'In Process Calc.'!$I30,"")</f>
        <v/>
      </c>
      <c r="AP36" s="247" t="str">
        <f>IF('Measured Data'!$E30&gt;0,'Measured Data'!AP29+'Measured Data'!$E30*'Measured Data'!BN29/'In Process Calc.'!$I30,"")</f>
        <v/>
      </c>
      <c r="AQ36" s="247" t="str">
        <f>IF('Measured Data'!$E30&gt;0,'Measured Data'!AQ29+'Measured Data'!$E30*'Measured Data'!BO29/'In Process Calc.'!$I30,"")</f>
        <v/>
      </c>
      <c r="AR36" s="247" t="str">
        <f>IF('Measured Data'!$E30&gt;0,'Measured Data'!AR29,"")</f>
        <v/>
      </c>
      <c r="AS36" s="247" t="str">
        <f>IF('Measured Data'!$E30&gt;0,'Measured Data'!AS29,"")</f>
        <v/>
      </c>
      <c r="AT36" s="247" t="str">
        <f>IF('Measured Data'!$E30&gt;0,'Measured Data'!AT29,"")</f>
        <v/>
      </c>
      <c r="AU36" s="247" t="str">
        <f>IF('Measured Data'!$E30&gt;0,'Measured Data'!AU29,"")</f>
        <v/>
      </c>
      <c r="AV36" s="247" t="str">
        <f>IF('Measured Data'!$E30&gt;0,'Measured Data'!AV29,"")</f>
        <v/>
      </c>
      <c r="AW36" s="247" t="str">
        <f>IF('Measured Data'!$E30&gt;0,'Measured Data'!AW29,"")</f>
        <v/>
      </c>
      <c r="AX36" s="247" t="str">
        <f>IF('Measured Data'!$E30&gt;0,'Measured Data'!AX29,"")</f>
        <v/>
      </c>
      <c r="AY36" s="247" t="str">
        <f>IF('Measured Data'!$E30&gt;0,'Measured Data'!AY29,"")</f>
        <v/>
      </c>
      <c r="AZ36" s="247" t="str">
        <f>IF('Measured Data'!$E30&gt;0,'Measured Data'!AZ29,"")</f>
        <v/>
      </c>
      <c r="BA36" s="247" t="str">
        <f>IF('Measured Data'!$E30&gt;0,'Measured Data'!BA29,"")</f>
        <v/>
      </c>
      <c r="BB36" s="247" t="str">
        <f>IF('Measured Data'!$E30&gt;0,'Measured Data'!BB29,"")</f>
        <v/>
      </c>
      <c r="BC36" s="247" t="str">
        <f>IF('Measured Data'!$E30&gt;0,'Measured Data'!BC29,"")</f>
        <v/>
      </c>
      <c r="BD36" s="247" t="str">
        <f>IF('Measured Data'!$E30&gt;0,'Measured Data'!BD29,"")</f>
        <v/>
      </c>
      <c r="BE36" s="247" t="str">
        <f>IF('Measured Data'!$E30&gt;0,'Measured Data'!BE29,"")</f>
        <v/>
      </c>
      <c r="BF36" s="247" t="str">
        <f>IF('Measured Data'!$E30&gt;0,'Measured Data'!BF29,"")</f>
        <v/>
      </c>
      <c r="BG36" s="247" t="str">
        <f>IF('Measured Data'!$E30&gt;0,'Measured Data'!BG29,"")</f>
        <v/>
      </c>
      <c r="BH36" s="247" t="str">
        <f>IF('Measured Data'!$E30&gt;0,'Measured Data'!BH29,"")</f>
        <v/>
      </c>
      <c r="BI36" s="247" t="str">
        <f>IF('Measured Data'!$E30&gt;0,'Measured Data'!BI29,"")</f>
        <v/>
      </c>
      <c r="BJ36" s="247" t="str">
        <f>IF('Measured Data'!$E30&gt;0,'Measured Data'!BJ29,"")</f>
        <v/>
      </c>
      <c r="BK36" s="247" t="str">
        <f>IF('Measured Data'!$E30&gt;0,'Measured Data'!BK29,"")</f>
        <v/>
      </c>
      <c r="BL36" s="247" t="str">
        <f>IF('Measured Data'!$E30&gt;0,'Measured Data'!BL29,"")</f>
        <v/>
      </c>
      <c r="BM36" s="247" t="str">
        <f>IF('Measured Data'!$E30&gt;0,'Measured Data'!BM29,"")</f>
        <v/>
      </c>
      <c r="BN36" s="247" t="str">
        <f>IF('Measured Data'!$E30&gt;0,'In Process Calc.'!B29,"")</f>
        <v/>
      </c>
      <c r="BO36" s="247" t="str">
        <f>IF('Measured Data'!$E30&gt;0,'In Process Calc.'!C29,"")</f>
        <v/>
      </c>
    </row>
    <row r="37" spans="1:67" x14ac:dyDescent="0.15">
      <c r="A37" s="241" t="str">
        <f>IF('Measured Data'!$E31&gt;0,'Measured Data'!$B$1,"")</f>
        <v/>
      </c>
      <c r="B37" s="241" t="str">
        <f>IF('Measured Data'!$E31&gt;0,'Measured Data'!A30+0.1,"")</f>
        <v/>
      </c>
      <c r="C37" s="245" t="str">
        <f>IF('Measured Data'!$E31&gt;0,'Measured Data'!B30,"")</f>
        <v/>
      </c>
      <c r="D37" s="250" t="str">
        <f>IF('Measured Data'!$E31&gt;0,'Measured Data'!C30,"")</f>
        <v/>
      </c>
      <c r="E37" s="241" t="str">
        <f>IF('Measured Data'!$E31&gt;0,'Measured Data'!D30,"")</f>
        <v/>
      </c>
      <c r="F37" s="241" t="str">
        <f>IF('Measured Data'!$E31&gt;0,'Measured Data'!E30,"")</f>
        <v/>
      </c>
      <c r="G37" s="241" t="str">
        <f>IF('Measured Data'!$E31&gt;0,'Measured Data'!G30,"")</f>
        <v/>
      </c>
      <c r="H37" s="246" t="str">
        <f>IF('Measured Data'!$E31&gt;0,'Measured Data'!H30,"")</f>
        <v/>
      </c>
      <c r="I37" s="246" t="str">
        <f>IF('Measured Data'!$E31&gt;0,'Measured Data'!I30,"")</f>
        <v/>
      </c>
      <c r="J37" s="246" t="str">
        <f>IF('Measured Data'!$E31&gt;0,'Measured Data'!J30,"")</f>
        <v/>
      </c>
      <c r="K37" s="246" t="str">
        <f>IF('Measured Data'!$E31&gt;0,'Measured Data'!K30,"")</f>
        <v/>
      </c>
      <c r="L37" s="241" t="str">
        <f>IF('Measured Data'!$E31&gt;0,'Measured Data'!L30,"")</f>
        <v/>
      </c>
      <c r="M37" s="241" t="str">
        <f>IF('Measured Data'!$E31&gt;0,'Measured Data'!M30,"")</f>
        <v/>
      </c>
      <c r="N37" s="241" t="str">
        <f>IF('Measured Data'!$E31&gt;0,'Measured Data'!N30,"")</f>
        <v/>
      </c>
      <c r="O37" s="241" t="str">
        <f>IF('Measured Data'!$E31&gt;0,'Measured Data'!O30,"")</f>
        <v/>
      </c>
      <c r="P37" s="241" t="str">
        <f>IF('Measured Data'!$E31&gt;0,'Measured Data'!P30,"")</f>
        <v/>
      </c>
      <c r="Q37" s="241" t="str">
        <f>IF('Measured Data'!$E31&gt;0,'Measured Data'!Q30,"")</f>
        <v/>
      </c>
      <c r="R37" s="241" t="str">
        <f>IF('Measured Data'!$E31&gt;0,'Measured Data'!R30,"")</f>
        <v/>
      </c>
      <c r="S37" s="241" t="str">
        <f>IF('Measured Data'!$E31&gt;0,'Measured Data'!S30,"")</f>
        <v/>
      </c>
      <c r="T37" s="247" t="str">
        <f>IF('Measured Data'!$E31&gt;0,'Measured Data'!T30+'Measured Data'!$E31*'Measured Data'!AR30/'In Process Calc.'!$I31,"")</f>
        <v/>
      </c>
      <c r="U37" s="247" t="str">
        <f>IF('Measured Data'!$E31&gt;0,'Measured Data'!U30+'Measured Data'!$E31*'Measured Data'!AS30/'In Process Calc.'!$I31,"")</f>
        <v/>
      </c>
      <c r="V37" s="247" t="str">
        <f>IF('Measured Data'!$E31&gt;0,'Measured Data'!V30+'Measured Data'!$E31*'Measured Data'!AT30/'In Process Calc.'!$I31,"")</f>
        <v/>
      </c>
      <c r="W37" s="247" t="str">
        <f>IF('Measured Data'!$E31&gt;0,'Measured Data'!W30+'Measured Data'!$E31*'Measured Data'!AU30/'In Process Calc.'!$I31,"")</f>
        <v/>
      </c>
      <c r="X37" s="247" t="str">
        <f>IF('Measured Data'!$E31&gt;0,'Measured Data'!X30+'Measured Data'!$E31*'Measured Data'!AV30/'In Process Calc.'!$I31,"")</f>
        <v/>
      </c>
      <c r="Y37" s="247" t="str">
        <f>IF('Measured Data'!$E31&gt;0,'Measured Data'!Y30+'Measured Data'!$E31*'Measured Data'!AW30/'In Process Calc.'!$I31,"")</f>
        <v/>
      </c>
      <c r="Z37" s="247" t="str">
        <f>IF('Measured Data'!$E31&gt;0,'Measured Data'!Z30+'Measured Data'!$E31*'Measured Data'!AX30/'In Process Calc.'!$I31,"")</f>
        <v/>
      </c>
      <c r="AA37" s="247" t="str">
        <f>IF('Measured Data'!$E31&gt;0,'Measured Data'!AA30+'Measured Data'!$E31*'Measured Data'!AY30/'In Process Calc.'!$I31,"")</f>
        <v/>
      </c>
      <c r="AB37" s="247" t="str">
        <f>IF('Measured Data'!$E31&gt;0,'Measured Data'!AB30+'Measured Data'!$E31*'Measured Data'!AZ30/'In Process Calc.'!$I31,"")</f>
        <v/>
      </c>
      <c r="AC37" s="247" t="str">
        <f>IF('Measured Data'!$E31&gt;0,'Measured Data'!AC30+'Measured Data'!$E31*'Measured Data'!BA30/'In Process Calc.'!$I31,"")</f>
        <v/>
      </c>
      <c r="AD37" s="247" t="str">
        <f>IF('Measured Data'!$E31&gt;0,'Measured Data'!AD30+'Measured Data'!$E31*'Measured Data'!BB30/'In Process Calc.'!$I31,"")</f>
        <v/>
      </c>
      <c r="AE37" s="247" t="str">
        <f>IF('Measured Data'!$E31&gt;0,'Measured Data'!AE30+'Measured Data'!$E31*'Measured Data'!BC30/'In Process Calc.'!$I31,"")</f>
        <v/>
      </c>
      <c r="AF37" s="247" t="str">
        <f>IF('Measured Data'!$E31&gt;0,'Measured Data'!AF30+'Measured Data'!$E31*'Measured Data'!BD30/'In Process Calc.'!$I31,"")</f>
        <v/>
      </c>
      <c r="AG37" s="247" t="str">
        <f>IF('Measured Data'!$E31&gt;0,'Measured Data'!AG30+'Measured Data'!$E31*'Measured Data'!BE30/'In Process Calc.'!$I31,"")</f>
        <v/>
      </c>
      <c r="AH37" s="247" t="str">
        <f>IF('Measured Data'!$E31&gt;0,'Measured Data'!AH30+'Measured Data'!$E31*'Measured Data'!BF30/'In Process Calc.'!$I31,"")</f>
        <v/>
      </c>
      <c r="AI37" s="247" t="str">
        <f>IF('Measured Data'!$E31&gt;0,'Measured Data'!AI30+'Measured Data'!$E31*'Measured Data'!BG30/'In Process Calc.'!$I31,"")</f>
        <v/>
      </c>
      <c r="AJ37" s="247" t="str">
        <f>IF('Measured Data'!$E31&gt;0,'Measured Data'!AJ30+'Measured Data'!$E31*'Measured Data'!BH30/'In Process Calc.'!$I31,"")</f>
        <v/>
      </c>
      <c r="AK37" s="247" t="str">
        <f>IF('Measured Data'!$E31&gt;0,'Measured Data'!AK30+'Measured Data'!$E31*'Measured Data'!BI30/'In Process Calc.'!$I31,"")</f>
        <v/>
      </c>
      <c r="AL37" s="247" t="str">
        <f>IF('Measured Data'!$E31&gt;0,'Measured Data'!AL30+'Measured Data'!$E31*'Measured Data'!BJ30/'In Process Calc.'!$I31,"")</f>
        <v/>
      </c>
      <c r="AM37" s="247" t="str">
        <f>IF('Measured Data'!$E31&gt;0,'Measured Data'!AM30+'Measured Data'!$E31*'Measured Data'!BK30/'In Process Calc.'!$I31,"")</f>
        <v/>
      </c>
      <c r="AN37" s="247" t="str">
        <f>IF('Measured Data'!$E31&gt;0,'Measured Data'!AN30+'Measured Data'!$E31*'Measured Data'!BL30/'In Process Calc.'!$I31,"")</f>
        <v/>
      </c>
      <c r="AO37" s="247" t="str">
        <f>IF('Measured Data'!$E31&gt;0,'Measured Data'!AO30+'Measured Data'!$E31*'Measured Data'!BM30/'In Process Calc.'!$I31,"")</f>
        <v/>
      </c>
      <c r="AP37" s="247" t="str">
        <f>IF('Measured Data'!$E31&gt;0,'Measured Data'!AP30+'Measured Data'!$E31*'Measured Data'!BN30/'In Process Calc.'!$I31,"")</f>
        <v/>
      </c>
      <c r="AQ37" s="247" t="str">
        <f>IF('Measured Data'!$E31&gt;0,'Measured Data'!AQ30+'Measured Data'!$E31*'Measured Data'!BO30/'In Process Calc.'!$I31,"")</f>
        <v/>
      </c>
      <c r="AR37" s="247" t="str">
        <f>IF('Measured Data'!$E31&gt;0,'Measured Data'!AR30,"")</f>
        <v/>
      </c>
      <c r="AS37" s="247" t="str">
        <f>IF('Measured Data'!$E31&gt;0,'Measured Data'!AS30,"")</f>
        <v/>
      </c>
      <c r="AT37" s="247" t="str">
        <f>IF('Measured Data'!$E31&gt;0,'Measured Data'!AT30,"")</f>
        <v/>
      </c>
      <c r="AU37" s="247" t="str">
        <f>IF('Measured Data'!$E31&gt;0,'Measured Data'!AU30,"")</f>
        <v/>
      </c>
      <c r="AV37" s="247" t="str">
        <f>IF('Measured Data'!$E31&gt;0,'Measured Data'!AV30,"")</f>
        <v/>
      </c>
      <c r="AW37" s="247" t="str">
        <f>IF('Measured Data'!$E31&gt;0,'Measured Data'!AW30,"")</f>
        <v/>
      </c>
      <c r="AX37" s="247" t="str">
        <f>IF('Measured Data'!$E31&gt;0,'Measured Data'!AX30,"")</f>
        <v/>
      </c>
      <c r="AY37" s="247" t="str">
        <f>IF('Measured Data'!$E31&gt;0,'Measured Data'!AY30,"")</f>
        <v/>
      </c>
      <c r="AZ37" s="247" t="str">
        <f>IF('Measured Data'!$E31&gt;0,'Measured Data'!AZ30,"")</f>
        <v/>
      </c>
      <c r="BA37" s="247" t="str">
        <f>IF('Measured Data'!$E31&gt;0,'Measured Data'!BA30,"")</f>
        <v/>
      </c>
      <c r="BB37" s="247" t="str">
        <f>IF('Measured Data'!$E31&gt;0,'Measured Data'!BB30,"")</f>
        <v/>
      </c>
      <c r="BC37" s="247" t="str">
        <f>IF('Measured Data'!$E31&gt;0,'Measured Data'!BC30,"")</f>
        <v/>
      </c>
      <c r="BD37" s="247" t="str">
        <f>IF('Measured Data'!$E31&gt;0,'Measured Data'!BD30,"")</f>
        <v/>
      </c>
      <c r="BE37" s="247" t="str">
        <f>IF('Measured Data'!$E31&gt;0,'Measured Data'!BE30,"")</f>
        <v/>
      </c>
      <c r="BF37" s="247" t="str">
        <f>IF('Measured Data'!$E31&gt;0,'Measured Data'!BF30,"")</f>
        <v/>
      </c>
      <c r="BG37" s="247" t="str">
        <f>IF('Measured Data'!$E31&gt;0,'Measured Data'!BG30,"")</f>
        <v/>
      </c>
      <c r="BH37" s="247" t="str">
        <f>IF('Measured Data'!$E31&gt;0,'Measured Data'!BH30,"")</f>
        <v/>
      </c>
      <c r="BI37" s="247" t="str">
        <f>IF('Measured Data'!$E31&gt;0,'Measured Data'!BI30,"")</f>
        <v/>
      </c>
      <c r="BJ37" s="247" t="str">
        <f>IF('Measured Data'!$E31&gt;0,'Measured Data'!BJ30,"")</f>
        <v/>
      </c>
      <c r="BK37" s="247" t="str">
        <f>IF('Measured Data'!$E31&gt;0,'Measured Data'!BK30,"")</f>
        <v/>
      </c>
      <c r="BL37" s="247" t="str">
        <f>IF('Measured Data'!$E31&gt;0,'Measured Data'!BL30,"")</f>
        <v/>
      </c>
      <c r="BM37" s="247" t="str">
        <f>IF('Measured Data'!$E31&gt;0,'Measured Data'!BM30,"")</f>
        <v/>
      </c>
      <c r="BN37" s="247" t="str">
        <f>IF('Measured Data'!$E31&gt;0,'In Process Calc.'!B30,"")</f>
        <v/>
      </c>
      <c r="BO37" s="247" t="str">
        <f>IF('Measured Data'!$E31&gt;0,'In Process Calc.'!C30,"")</f>
        <v/>
      </c>
    </row>
    <row r="38" spans="1:67" x14ac:dyDescent="0.15">
      <c r="A38" s="241" t="str">
        <f>IF('Measured Data'!$E32&gt;0,'Measured Data'!$B$1,"")</f>
        <v/>
      </c>
      <c r="B38" s="241" t="str">
        <f>IF('Measured Data'!$E32&gt;0,'Measured Data'!A31+0.1,"")</f>
        <v/>
      </c>
      <c r="C38" s="245" t="str">
        <f>IF('Measured Data'!$E32&gt;0,'Measured Data'!B31,"")</f>
        <v/>
      </c>
      <c r="D38" s="250" t="str">
        <f>IF('Measured Data'!$E32&gt;0,'Measured Data'!C31,"")</f>
        <v/>
      </c>
      <c r="E38" s="241" t="str">
        <f>IF('Measured Data'!$E32&gt;0,'Measured Data'!D31,"")</f>
        <v/>
      </c>
      <c r="F38" s="241" t="str">
        <f>IF('Measured Data'!$E32&gt;0,'Measured Data'!E31,"")</f>
        <v/>
      </c>
      <c r="G38" s="241" t="str">
        <f>IF('Measured Data'!$E32&gt;0,'Measured Data'!G31,"")</f>
        <v/>
      </c>
      <c r="H38" s="246" t="str">
        <f>IF('Measured Data'!$E32&gt;0,'Measured Data'!H31,"")</f>
        <v/>
      </c>
      <c r="I38" s="246" t="str">
        <f>IF('Measured Data'!$E32&gt;0,'Measured Data'!I31,"")</f>
        <v/>
      </c>
      <c r="J38" s="246" t="str">
        <f>IF('Measured Data'!$E32&gt;0,'Measured Data'!J31,"")</f>
        <v/>
      </c>
      <c r="K38" s="246" t="str">
        <f>IF('Measured Data'!$E32&gt;0,'Measured Data'!K31,"")</f>
        <v/>
      </c>
      <c r="L38" s="241" t="str">
        <f>IF('Measured Data'!$E32&gt;0,'Measured Data'!L31,"")</f>
        <v/>
      </c>
      <c r="M38" s="241" t="str">
        <f>IF('Measured Data'!$E32&gt;0,'Measured Data'!M31,"")</f>
        <v/>
      </c>
      <c r="N38" s="241" t="str">
        <f>IF('Measured Data'!$E32&gt;0,'Measured Data'!N31,"")</f>
        <v/>
      </c>
      <c r="O38" s="241" t="str">
        <f>IF('Measured Data'!$E32&gt;0,'Measured Data'!O31,"")</f>
        <v/>
      </c>
      <c r="P38" s="241" t="str">
        <f>IF('Measured Data'!$E32&gt;0,'Measured Data'!P31,"")</f>
        <v/>
      </c>
      <c r="Q38" s="241" t="str">
        <f>IF('Measured Data'!$E32&gt;0,'Measured Data'!Q31,"")</f>
        <v/>
      </c>
      <c r="R38" s="241" t="str">
        <f>IF('Measured Data'!$E32&gt;0,'Measured Data'!R31,"")</f>
        <v/>
      </c>
      <c r="S38" s="241" t="str">
        <f>IF('Measured Data'!$E32&gt;0,'Measured Data'!S31,"")</f>
        <v/>
      </c>
      <c r="T38" s="247" t="str">
        <f>IF('Measured Data'!$E32&gt;0,'Measured Data'!T31+'Measured Data'!$E32*'Measured Data'!AR31/'In Process Calc.'!$I32,"")</f>
        <v/>
      </c>
      <c r="U38" s="247" t="str">
        <f>IF('Measured Data'!$E32&gt;0,'Measured Data'!U31+'Measured Data'!$E32*'Measured Data'!AS31/'In Process Calc.'!$I32,"")</f>
        <v/>
      </c>
      <c r="V38" s="247" t="str">
        <f>IF('Measured Data'!$E32&gt;0,'Measured Data'!V31+'Measured Data'!$E32*'Measured Data'!AT31/'In Process Calc.'!$I32,"")</f>
        <v/>
      </c>
      <c r="W38" s="247" t="str">
        <f>IF('Measured Data'!$E32&gt;0,'Measured Data'!W31+'Measured Data'!$E32*'Measured Data'!AU31/'In Process Calc.'!$I32,"")</f>
        <v/>
      </c>
      <c r="X38" s="247" t="str">
        <f>IF('Measured Data'!$E32&gt;0,'Measured Data'!X31+'Measured Data'!$E32*'Measured Data'!AV31/'In Process Calc.'!$I32,"")</f>
        <v/>
      </c>
      <c r="Y38" s="247" t="str">
        <f>IF('Measured Data'!$E32&gt;0,'Measured Data'!Y31+'Measured Data'!$E32*'Measured Data'!AW31/'In Process Calc.'!$I32,"")</f>
        <v/>
      </c>
      <c r="Z38" s="247" t="str">
        <f>IF('Measured Data'!$E32&gt;0,'Measured Data'!Z31+'Measured Data'!$E32*'Measured Data'!AX31/'In Process Calc.'!$I32,"")</f>
        <v/>
      </c>
      <c r="AA38" s="247" t="str">
        <f>IF('Measured Data'!$E32&gt;0,'Measured Data'!AA31+'Measured Data'!$E32*'Measured Data'!AY31/'In Process Calc.'!$I32,"")</f>
        <v/>
      </c>
      <c r="AB38" s="247" t="str">
        <f>IF('Measured Data'!$E32&gt;0,'Measured Data'!AB31+'Measured Data'!$E32*'Measured Data'!AZ31/'In Process Calc.'!$I32,"")</f>
        <v/>
      </c>
      <c r="AC38" s="247" t="str">
        <f>IF('Measured Data'!$E32&gt;0,'Measured Data'!AC31+'Measured Data'!$E32*'Measured Data'!BA31/'In Process Calc.'!$I32,"")</f>
        <v/>
      </c>
      <c r="AD38" s="247" t="str">
        <f>IF('Measured Data'!$E32&gt;0,'Measured Data'!AD31+'Measured Data'!$E32*'Measured Data'!BB31/'In Process Calc.'!$I32,"")</f>
        <v/>
      </c>
      <c r="AE38" s="247" t="str">
        <f>IF('Measured Data'!$E32&gt;0,'Measured Data'!AE31+'Measured Data'!$E32*'Measured Data'!BC31/'In Process Calc.'!$I32,"")</f>
        <v/>
      </c>
      <c r="AF38" s="247" t="str">
        <f>IF('Measured Data'!$E32&gt;0,'Measured Data'!AF31+'Measured Data'!$E32*'Measured Data'!BD31/'In Process Calc.'!$I32,"")</f>
        <v/>
      </c>
      <c r="AG38" s="247" t="str">
        <f>IF('Measured Data'!$E32&gt;0,'Measured Data'!AG31+'Measured Data'!$E32*'Measured Data'!BE31/'In Process Calc.'!$I32,"")</f>
        <v/>
      </c>
      <c r="AH38" s="247" t="str">
        <f>IF('Measured Data'!$E32&gt;0,'Measured Data'!AH31+'Measured Data'!$E32*'Measured Data'!BF31/'In Process Calc.'!$I32,"")</f>
        <v/>
      </c>
      <c r="AI38" s="247" t="str">
        <f>IF('Measured Data'!$E32&gt;0,'Measured Data'!AI31+'Measured Data'!$E32*'Measured Data'!BG31/'In Process Calc.'!$I32,"")</f>
        <v/>
      </c>
      <c r="AJ38" s="247" t="str">
        <f>IF('Measured Data'!$E32&gt;0,'Measured Data'!AJ31+'Measured Data'!$E32*'Measured Data'!BH31/'In Process Calc.'!$I32,"")</f>
        <v/>
      </c>
      <c r="AK38" s="247" t="str">
        <f>IF('Measured Data'!$E32&gt;0,'Measured Data'!AK31+'Measured Data'!$E32*'Measured Data'!BI31/'In Process Calc.'!$I32,"")</f>
        <v/>
      </c>
      <c r="AL38" s="247" t="str">
        <f>IF('Measured Data'!$E32&gt;0,'Measured Data'!AL31+'Measured Data'!$E32*'Measured Data'!BJ31/'In Process Calc.'!$I32,"")</f>
        <v/>
      </c>
      <c r="AM38" s="247" t="str">
        <f>IF('Measured Data'!$E32&gt;0,'Measured Data'!AM31+'Measured Data'!$E32*'Measured Data'!BK31/'In Process Calc.'!$I32,"")</f>
        <v/>
      </c>
      <c r="AN38" s="247" t="str">
        <f>IF('Measured Data'!$E32&gt;0,'Measured Data'!AN31+'Measured Data'!$E32*'Measured Data'!BL31/'In Process Calc.'!$I32,"")</f>
        <v/>
      </c>
      <c r="AO38" s="247" t="str">
        <f>IF('Measured Data'!$E32&gt;0,'Measured Data'!AO31+'Measured Data'!$E32*'Measured Data'!BM31/'In Process Calc.'!$I32,"")</f>
        <v/>
      </c>
      <c r="AP38" s="247" t="str">
        <f>IF('Measured Data'!$E32&gt;0,'Measured Data'!AP31+'Measured Data'!$E32*'Measured Data'!BN31/'In Process Calc.'!$I32,"")</f>
        <v/>
      </c>
      <c r="AQ38" s="247" t="str">
        <f>IF('Measured Data'!$E32&gt;0,'Measured Data'!AQ31+'Measured Data'!$E32*'Measured Data'!BO31/'In Process Calc.'!$I32,"")</f>
        <v/>
      </c>
      <c r="AR38" s="247" t="str">
        <f>IF('Measured Data'!$E32&gt;0,'Measured Data'!AR31,"")</f>
        <v/>
      </c>
      <c r="AS38" s="247" t="str">
        <f>IF('Measured Data'!$E32&gt;0,'Measured Data'!AS31,"")</f>
        <v/>
      </c>
      <c r="AT38" s="247" t="str">
        <f>IF('Measured Data'!$E32&gt;0,'Measured Data'!AT31,"")</f>
        <v/>
      </c>
      <c r="AU38" s="247" t="str">
        <f>IF('Measured Data'!$E32&gt;0,'Measured Data'!AU31,"")</f>
        <v/>
      </c>
      <c r="AV38" s="247" t="str">
        <f>IF('Measured Data'!$E32&gt;0,'Measured Data'!AV31,"")</f>
        <v/>
      </c>
      <c r="AW38" s="247" t="str">
        <f>IF('Measured Data'!$E32&gt;0,'Measured Data'!AW31,"")</f>
        <v/>
      </c>
      <c r="AX38" s="247" t="str">
        <f>IF('Measured Data'!$E32&gt;0,'Measured Data'!AX31,"")</f>
        <v/>
      </c>
      <c r="AY38" s="247" t="str">
        <f>IF('Measured Data'!$E32&gt;0,'Measured Data'!AY31,"")</f>
        <v/>
      </c>
      <c r="AZ38" s="247" t="str">
        <f>IF('Measured Data'!$E32&gt;0,'Measured Data'!AZ31,"")</f>
        <v/>
      </c>
      <c r="BA38" s="247" t="str">
        <f>IF('Measured Data'!$E32&gt;0,'Measured Data'!BA31,"")</f>
        <v/>
      </c>
      <c r="BB38" s="247" t="str">
        <f>IF('Measured Data'!$E32&gt;0,'Measured Data'!BB31,"")</f>
        <v/>
      </c>
      <c r="BC38" s="247" t="str">
        <f>IF('Measured Data'!$E32&gt;0,'Measured Data'!BC31,"")</f>
        <v/>
      </c>
      <c r="BD38" s="247" t="str">
        <f>IF('Measured Data'!$E32&gt;0,'Measured Data'!BD31,"")</f>
        <v/>
      </c>
      <c r="BE38" s="247" t="str">
        <f>IF('Measured Data'!$E32&gt;0,'Measured Data'!BE31,"")</f>
        <v/>
      </c>
      <c r="BF38" s="247" t="str">
        <f>IF('Measured Data'!$E32&gt;0,'Measured Data'!BF31,"")</f>
        <v/>
      </c>
      <c r="BG38" s="247" t="str">
        <f>IF('Measured Data'!$E32&gt;0,'Measured Data'!BG31,"")</f>
        <v/>
      </c>
      <c r="BH38" s="247" t="str">
        <f>IF('Measured Data'!$E32&gt;0,'Measured Data'!BH31,"")</f>
        <v/>
      </c>
      <c r="BI38" s="247" t="str">
        <f>IF('Measured Data'!$E32&gt;0,'Measured Data'!BI31,"")</f>
        <v/>
      </c>
      <c r="BJ38" s="247" t="str">
        <f>IF('Measured Data'!$E32&gt;0,'Measured Data'!BJ31,"")</f>
        <v/>
      </c>
      <c r="BK38" s="247" t="str">
        <f>IF('Measured Data'!$E32&gt;0,'Measured Data'!BK31,"")</f>
        <v/>
      </c>
      <c r="BL38" s="247" t="str">
        <f>IF('Measured Data'!$E32&gt;0,'Measured Data'!BL31,"")</f>
        <v/>
      </c>
      <c r="BM38" s="247" t="str">
        <f>IF('Measured Data'!$E32&gt;0,'Measured Data'!BM31,"")</f>
        <v/>
      </c>
      <c r="BN38" s="247" t="str">
        <f>IF('Measured Data'!$E32&gt;0,'In Process Calc.'!B31,"")</f>
        <v/>
      </c>
      <c r="BO38" s="247" t="str">
        <f>IF('Measured Data'!$E32&gt;0,'In Process Calc.'!C31,"")</f>
        <v/>
      </c>
    </row>
    <row r="39" spans="1:67" x14ac:dyDescent="0.15">
      <c r="A39" s="241" t="str">
        <f>IF('Measured Data'!$E33&gt;0,'Measured Data'!$B$1,"")</f>
        <v/>
      </c>
      <c r="B39" s="241" t="str">
        <f>IF('Measured Data'!$E33&gt;0,'Measured Data'!A32+0.1,"")</f>
        <v/>
      </c>
      <c r="C39" s="245" t="str">
        <f>IF('Measured Data'!$E33&gt;0,'Measured Data'!B32,"")</f>
        <v/>
      </c>
      <c r="D39" s="250" t="str">
        <f>IF('Measured Data'!$E33&gt;0,'Measured Data'!C32,"")</f>
        <v/>
      </c>
      <c r="E39" s="241" t="str">
        <f>IF('Measured Data'!$E33&gt;0,'Measured Data'!D32,"")</f>
        <v/>
      </c>
      <c r="F39" s="241" t="str">
        <f>IF('Measured Data'!$E33&gt;0,'Measured Data'!E32,"")</f>
        <v/>
      </c>
      <c r="G39" s="241" t="str">
        <f>IF('Measured Data'!$E33&gt;0,'Measured Data'!G32,"")</f>
        <v/>
      </c>
      <c r="H39" s="246" t="str">
        <f>IF('Measured Data'!$E33&gt;0,'Measured Data'!H32,"")</f>
        <v/>
      </c>
      <c r="I39" s="246" t="str">
        <f>IF('Measured Data'!$E33&gt;0,'Measured Data'!I32,"")</f>
        <v/>
      </c>
      <c r="J39" s="246" t="str">
        <f>IF('Measured Data'!$E33&gt;0,'Measured Data'!J32,"")</f>
        <v/>
      </c>
      <c r="K39" s="246" t="str">
        <f>IF('Measured Data'!$E33&gt;0,'Measured Data'!K32,"")</f>
        <v/>
      </c>
      <c r="L39" s="241" t="str">
        <f>IF('Measured Data'!$E33&gt;0,'Measured Data'!L32,"")</f>
        <v/>
      </c>
      <c r="M39" s="241" t="str">
        <f>IF('Measured Data'!$E33&gt;0,'Measured Data'!M32,"")</f>
        <v/>
      </c>
      <c r="N39" s="241" t="str">
        <f>IF('Measured Data'!$E33&gt;0,'Measured Data'!N32,"")</f>
        <v/>
      </c>
      <c r="O39" s="241" t="str">
        <f>IF('Measured Data'!$E33&gt;0,'Measured Data'!O32,"")</f>
        <v/>
      </c>
      <c r="P39" s="241" t="str">
        <f>IF('Measured Data'!$E33&gt;0,'Measured Data'!P32,"")</f>
        <v/>
      </c>
      <c r="Q39" s="241" t="str">
        <f>IF('Measured Data'!$E33&gt;0,'Measured Data'!Q32,"")</f>
        <v/>
      </c>
      <c r="R39" s="241" t="str">
        <f>IF('Measured Data'!$E33&gt;0,'Measured Data'!R32,"")</f>
        <v/>
      </c>
      <c r="S39" s="241" t="str">
        <f>IF('Measured Data'!$E33&gt;0,'Measured Data'!S32,"")</f>
        <v/>
      </c>
      <c r="T39" s="247" t="str">
        <f>IF('Measured Data'!$E33&gt;0,'Measured Data'!T32+'Measured Data'!$E33*'Measured Data'!AR32/'In Process Calc.'!$I33,"")</f>
        <v/>
      </c>
      <c r="U39" s="247" t="str">
        <f>IF('Measured Data'!$E33&gt;0,'Measured Data'!U32+'Measured Data'!$E33*'Measured Data'!AS32/'In Process Calc.'!$I33,"")</f>
        <v/>
      </c>
      <c r="V39" s="247" t="str">
        <f>IF('Measured Data'!$E33&gt;0,'Measured Data'!V32+'Measured Data'!$E33*'Measured Data'!AT32/'In Process Calc.'!$I33,"")</f>
        <v/>
      </c>
      <c r="W39" s="247" t="str">
        <f>IF('Measured Data'!$E33&gt;0,'Measured Data'!W32+'Measured Data'!$E33*'Measured Data'!AU32/'In Process Calc.'!$I33,"")</f>
        <v/>
      </c>
      <c r="X39" s="247" t="str">
        <f>IF('Measured Data'!$E33&gt;0,'Measured Data'!X32+'Measured Data'!$E33*'Measured Data'!AV32/'In Process Calc.'!$I33,"")</f>
        <v/>
      </c>
      <c r="Y39" s="247" t="str">
        <f>IF('Measured Data'!$E33&gt;0,'Measured Data'!Y32+'Measured Data'!$E33*'Measured Data'!AW32/'In Process Calc.'!$I33,"")</f>
        <v/>
      </c>
      <c r="Z39" s="247" t="str">
        <f>IF('Measured Data'!$E33&gt;0,'Measured Data'!Z32+'Measured Data'!$E33*'Measured Data'!AX32/'In Process Calc.'!$I33,"")</f>
        <v/>
      </c>
      <c r="AA39" s="247" t="str">
        <f>IF('Measured Data'!$E33&gt;0,'Measured Data'!AA32+'Measured Data'!$E33*'Measured Data'!AY32/'In Process Calc.'!$I33,"")</f>
        <v/>
      </c>
      <c r="AB39" s="247" t="str">
        <f>IF('Measured Data'!$E33&gt;0,'Measured Data'!AB32+'Measured Data'!$E33*'Measured Data'!AZ32/'In Process Calc.'!$I33,"")</f>
        <v/>
      </c>
      <c r="AC39" s="247" t="str">
        <f>IF('Measured Data'!$E33&gt;0,'Measured Data'!AC32+'Measured Data'!$E33*'Measured Data'!BA32/'In Process Calc.'!$I33,"")</f>
        <v/>
      </c>
      <c r="AD39" s="247" t="str">
        <f>IF('Measured Data'!$E33&gt;0,'Measured Data'!AD32+'Measured Data'!$E33*'Measured Data'!BB32/'In Process Calc.'!$I33,"")</f>
        <v/>
      </c>
      <c r="AE39" s="247" t="str">
        <f>IF('Measured Data'!$E33&gt;0,'Measured Data'!AE32+'Measured Data'!$E33*'Measured Data'!BC32/'In Process Calc.'!$I33,"")</f>
        <v/>
      </c>
      <c r="AF39" s="247" t="str">
        <f>IF('Measured Data'!$E33&gt;0,'Measured Data'!AF32+'Measured Data'!$E33*'Measured Data'!BD32/'In Process Calc.'!$I33,"")</f>
        <v/>
      </c>
      <c r="AG39" s="247" t="str">
        <f>IF('Measured Data'!$E33&gt;0,'Measured Data'!AG32+'Measured Data'!$E33*'Measured Data'!BE32/'In Process Calc.'!$I33,"")</f>
        <v/>
      </c>
      <c r="AH39" s="247" t="str">
        <f>IF('Measured Data'!$E33&gt;0,'Measured Data'!AH32+'Measured Data'!$E33*'Measured Data'!BF32/'In Process Calc.'!$I33,"")</f>
        <v/>
      </c>
      <c r="AI39" s="247" t="str">
        <f>IF('Measured Data'!$E33&gt;0,'Measured Data'!AI32+'Measured Data'!$E33*'Measured Data'!BG32/'In Process Calc.'!$I33,"")</f>
        <v/>
      </c>
      <c r="AJ39" s="247" t="str">
        <f>IF('Measured Data'!$E33&gt;0,'Measured Data'!AJ32+'Measured Data'!$E33*'Measured Data'!BH32/'In Process Calc.'!$I33,"")</f>
        <v/>
      </c>
      <c r="AK39" s="247" t="str">
        <f>IF('Measured Data'!$E33&gt;0,'Measured Data'!AK32+'Measured Data'!$E33*'Measured Data'!BI32/'In Process Calc.'!$I33,"")</f>
        <v/>
      </c>
      <c r="AL39" s="247" t="str">
        <f>IF('Measured Data'!$E33&gt;0,'Measured Data'!AL32+'Measured Data'!$E33*'Measured Data'!BJ32/'In Process Calc.'!$I33,"")</f>
        <v/>
      </c>
      <c r="AM39" s="247" t="str">
        <f>IF('Measured Data'!$E33&gt;0,'Measured Data'!AM32+'Measured Data'!$E33*'Measured Data'!BK32/'In Process Calc.'!$I33,"")</f>
        <v/>
      </c>
      <c r="AN39" s="247" t="str">
        <f>IF('Measured Data'!$E33&gt;0,'Measured Data'!AN32+'Measured Data'!$E33*'Measured Data'!BL32/'In Process Calc.'!$I33,"")</f>
        <v/>
      </c>
      <c r="AO39" s="247" t="str">
        <f>IF('Measured Data'!$E33&gt;0,'Measured Data'!AO32+'Measured Data'!$E33*'Measured Data'!BM32/'In Process Calc.'!$I33,"")</f>
        <v/>
      </c>
      <c r="AP39" s="247" t="str">
        <f>IF('Measured Data'!$E33&gt;0,'Measured Data'!AP32+'Measured Data'!$E33*'Measured Data'!BN32/'In Process Calc.'!$I33,"")</f>
        <v/>
      </c>
      <c r="AQ39" s="247" t="str">
        <f>IF('Measured Data'!$E33&gt;0,'Measured Data'!AQ32+'Measured Data'!$E33*'Measured Data'!BO32/'In Process Calc.'!$I33,"")</f>
        <v/>
      </c>
      <c r="AR39" s="247" t="str">
        <f>IF('Measured Data'!$E33&gt;0,'Measured Data'!AR32,"")</f>
        <v/>
      </c>
      <c r="AS39" s="247" t="str">
        <f>IF('Measured Data'!$E33&gt;0,'Measured Data'!AS32,"")</f>
        <v/>
      </c>
      <c r="AT39" s="247" t="str">
        <f>IF('Measured Data'!$E33&gt;0,'Measured Data'!AT32,"")</f>
        <v/>
      </c>
      <c r="AU39" s="247" t="str">
        <f>IF('Measured Data'!$E33&gt;0,'Measured Data'!AU32,"")</f>
        <v/>
      </c>
      <c r="AV39" s="247" t="str">
        <f>IF('Measured Data'!$E33&gt;0,'Measured Data'!AV32,"")</f>
        <v/>
      </c>
      <c r="AW39" s="247" t="str">
        <f>IF('Measured Data'!$E33&gt;0,'Measured Data'!AW32,"")</f>
        <v/>
      </c>
      <c r="AX39" s="247" t="str">
        <f>IF('Measured Data'!$E33&gt;0,'Measured Data'!AX32,"")</f>
        <v/>
      </c>
      <c r="AY39" s="247" t="str">
        <f>IF('Measured Data'!$E33&gt;0,'Measured Data'!AY32,"")</f>
        <v/>
      </c>
      <c r="AZ39" s="247" t="str">
        <f>IF('Measured Data'!$E33&gt;0,'Measured Data'!AZ32,"")</f>
        <v/>
      </c>
      <c r="BA39" s="247" t="str">
        <f>IF('Measured Data'!$E33&gt;0,'Measured Data'!BA32,"")</f>
        <v/>
      </c>
      <c r="BB39" s="247" t="str">
        <f>IF('Measured Data'!$E33&gt;0,'Measured Data'!BB32,"")</f>
        <v/>
      </c>
      <c r="BC39" s="247" t="str">
        <f>IF('Measured Data'!$E33&gt;0,'Measured Data'!BC32,"")</f>
        <v/>
      </c>
      <c r="BD39" s="247" t="str">
        <f>IF('Measured Data'!$E33&gt;0,'Measured Data'!BD32,"")</f>
        <v/>
      </c>
      <c r="BE39" s="247" t="str">
        <f>IF('Measured Data'!$E33&gt;0,'Measured Data'!BE32,"")</f>
        <v/>
      </c>
      <c r="BF39" s="247" t="str">
        <f>IF('Measured Data'!$E33&gt;0,'Measured Data'!BF32,"")</f>
        <v/>
      </c>
      <c r="BG39" s="247" t="str">
        <f>IF('Measured Data'!$E33&gt;0,'Measured Data'!BG32,"")</f>
        <v/>
      </c>
      <c r="BH39" s="247" t="str">
        <f>IF('Measured Data'!$E33&gt;0,'Measured Data'!BH32,"")</f>
        <v/>
      </c>
      <c r="BI39" s="247" t="str">
        <f>IF('Measured Data'!$E33&gt;0,'Measured Data'!BI32,"")</f>
        <v/>
      </c>
      <c r="BJ39" s="247" t="str">
        <f>IF('Measured Data'!$E33&gt;0,'Measured Data'!BJ32,"")</f>
        <v/>
      </c>
      <c r="BK39" s="247" t="str">
        <f>IF('Measured Data'!$E33&gt;0,'Measured Data'!BK32,"")</f>
        <v/>
      </c>
      <c r="BL39" s="247" t="str">
        <f>IF('Measured Data'!$E33&gt;0,'Measured Data'!BL32,"")</f>
        <v/>
      </c>
      <c r="BM39" s="247" t="str">
        <f>IF('Measured Data'!$E33&gt;0,'Measured Data'!BM32,"")</f>
        <v/>
      </c>
      <c r="BN39" s="247" t="str">
        <f>IF('Measured Data'!$E33&gt;0,'In Process Calc.'!B32,"")</f>
        <v/>
      </c>
      <c r="BO39" s="247" t="str">
        <f>IF('Measured Data'!$E33&gt;0,'In Process Calc.'!C32,"")</f>
        <v/>
      </c>
    </row>
    <row r="40" spans="1:67" x14ac:dyDescent="0.15">
      <c r="A40" s="241" t="str">
        <f>IF('Measured Data'!$E34&gt;0,'Measured Data'!$B$1,"")</f>
        <v/>
      </c>
      <c r="B40" s="241" t="str">
        <f>IF('Measured Data'!$E34&gt;0,'Measured Data'!A33+0.1,"")</f>
        <v/>
      </c>
      <c r="C40" s="245" t="str">
        <f>IF('Measured Data'!$E34&gt;0,'Measured Data'!B33,"")</f>
        <v/>
      </c>
      <c r="D40" s="250" t="str">
        <f>IF('Measured Data'!$E34&gt;0,'Measured Data'!C33,"")</f>
        <v/>
      </c>
      <c r="E40" s="241" t="str">
        <f>IF('Measured Data'!$E34&gt;0,'Measured Data'!D33,"")</f>
        <v/>
      </c>
      <c r="F40" s="241" t="str">
        <f>IF('Measured Data'!$E34&gt;0,'Measured Data'!E33,"")</f>
        <v/>
      </c>
      <c r="G40" s="241" t="str">
        <f>IF('Measured Data'!$E34&gt;0,'Measured Data'!G33,"")</f>
        <v/>
      </c>
      <c r="H40" s="246" t="str">
        <f>IF('Measured Data'!$E34&gt;0,'Measured Data'!H33,"")</f>
        <v/>
      </c>
      <c r="I40" s="246" t="str">
        <f>IF('Measured Data'!$E34&gt;0,'Measured Data'!I33,"")</f>
        <v/>
      </c>
      <c r="J40" s="246" t="str">
        <f>IF('Measured Data'!$E34&gt;0,'Measured Data'!J33,"")</f>
        <v/>
      </c>
      <c r="K40" s="246" t="str">
        <f>IF('Measured Data'!$E34&gt;0,'Measured Data'!K33,"")</f>
        <v/>
      </c>
      <c r="L40" s="241" t="str">
        <f>IF('Measured Data'!$E34&gt;0,'Measured Data'!L33,"")</f>
        <v/>
      </c>
      <c r="M40" s="241" t="str">
        <f>IF('Measured Data'!$E34&gt;0,'Measured Data'!M33,"")</f>
        <v/>
      </c>
      <c r="N40" s="241" t="str">
        <f>IF('Measured Data'!$E34&gt;0,'Measured Data'!N33,"")</f>
        <v/>
      </c>
      <c r="O40" s="241" t="str">
        <f>IF('Measured Data'!$E34&gt;0,'Measured Data'!O33,"")</f>
        <v/>
      </c>
      <c r="P40" s="241" t="str">
        <f>IF('Measured Data'!$E34&gt;0,'Measured Data'!P33,"")</f>
        <v/>
      </c>
      <c r="Q40" s="241" t="str">
        <f>IF('Measured Data'!$E34&gt;0,'Measured Data'!Q33,"")</f>
        <v/>
      </c>
      <c r="R40" s="241" t="str">
        <f>IF('Measured Data'!$E34&gt;0,'Measured Data'!R33,"")</f>
        <v/>
      </c>
      <c r="S40" s="241" t="str">
        <f>IF('Measured Data'!$E34&gt;0,'Measured Data'!S33,"")</f>
        <v/>
      </c>
      <c r="T40" s="247" t="str">
        <f>IF('Measured Data'!$E34&gt;0,'Measured Data'!T33+'Measured Data'!$E34*'Measured Data'!AR33/'In Process Calc.'!$I34,"")</f>
        <v/>
      </c>
      <c r="U40" s="247" t="str">
        <f>IF('Measured Data'!$E34&gt;0,'Measured Data'!U33+'Measured Data'!$E34*'Measured Data'!AS33/'In Process Calc.'!$I34,"")</f>
        <v/>
      </c>
      <c r="V40" s="247" t="str">
        <f>IF('Measured Data'!$E34&gt;0,'Measured Data'!V33+'Measured Data'!$E34*'Measured Data'!AT33/'In Process Calc.'!$I34,"")</f>
        <v/>
      </c>
      <c r="W40" s="247" t="str">
        <f>IF('Measured Data'!$E34&gt;0,'Measured Data'!W33+'Measured Data'!$E34*'Measured Data'!AU33/'In Process Calc.'!$I34,"")</f>
        <v/>
      </c>
      <c r="X40" s="247" t="str">
        <f>IF('Measured Data'!$E34&gt;0,'Measured Data'!X33+'Measured Data'!$E34*'Measured Data'!AV33/'In Process Calc.'!$I34,"")</f>
        <v/>
      </c>
      <c r="Y40" s="247" t="str">
        <f>IF('Measured Data'!$E34&gt;0,'Measured Data'!Y33+'Measured Data'!$E34*'Measured Data'!AW33/'In Process Calc.'!$I34,"")</f>
        <v/>
      </c>
      <c r="Z40" s="247" t="str">
        <f>IF('Measured Data'!$E34&gt;0,'Measured Data'!Z33+'Measured Data'!$E34*'Measured Data'!AX33/'In Process Calc.'!$I34,"")</f>
        <v/>
      </c>
      <c r="AA40" s="247" t="str">
        <f>IF('Measured Data'!$E34&gt;0,'Measured Data'!AA33+'Measured Data'!$E34*'Measured Data'!AY33/'In Process Calc.'!$I34,"")</f>
        <v/>
      </c>
      <c r="AB40" s="247" t="str">
        <f>IF('Measured Data'!$E34&gt;0,'Measured Data'!AB33+'Measured Data'!$E34*'Measured Data'!AZ33/'In Process Calc.'!$I34,"")</f>
        <v/>
      </c>
      <c r="AC40" s="247" t="str">
        <f>IF('Measured Data'!$E34&gt;0,'Measured Data'!AC33+'Measured Data'!$E34*'Measured Data'!BA33/'In Process Calc.'!$I34,"")</f>
        <v/>
      </c>
      <c r="AD40" s="247" t="str">
        <f>IF('Measured Data'!$E34&gt;0,'Measured Data'!AD33+'Measured Data'!$E34*'Measured Data'!BB33/'In Process Calc.'!$I34,"")</f>
        <v/>
      </c>
      <c r="AE40" s="247" t="str">
        <f>IF('Measured Data'!$E34&gt;0,'Measured Data'!AE33+'Measured Data'!$E34*'Measured Data'!BC33/'In Process Calc.'!$I34,"")</f>
        <v/>
      </c>
      <c r="AF40" s="247" t="str">
        <f>IF('Measured Data'!$E34&gt;0,'Measured Data'!AF33+'Measured Data'!$E34*'Measured Data'!BD33/'In Process Calc.'!$I34,"")</f>
        <v/>
      </c>
      <c r="AG40" s="247" t="str">
        <f>IF('Measured Data'!$E34&gt;0,'Measured Data'!AG33+'Measured Data'!$E34*'Measured Data'!BE33/'In Process Calc.'!$I34,"")</f>
        <v/>
      </c>
      <c r="AH40" s="247" t="str">
        <f>IF('Measured Data'!$E34&gt;0,'Measured Data'!AH33+'Measured Data'!$E34*'Measured Data'!BF33/'In Process Calc.'!$I34,"")</f>
        <v/>
      </c>
      <c r="AI40" s="247" t="str">
        <f>IF('Measured Data'!$E34&gt;0,'Measured Data'!AI33+'Measured Data'!$E34*'Measured Data'!BG33/'In Process Calc.'!$I34,"")</f>
        <v/>
      </c>
      <c r="AJ40" s="247" t="str">
        <f>IF('Measured Data'!$E34&gt;0,'Measured Data'!AJ33+'Measured Data'!$E34*'Measured Data'!BH33/'In Process Calc.'!$I34,"")</f>
        <v/>
      </c>
      <c r="AK40" s="247" t="str">
        <f>IF('Measured Data'!$E34&gt;0,'Measured Data'!AK33+'Measured Data'!$E34*'Measured Data'!BI33/'In Process Calc.'!$I34,"")</f>
        <v/>
      </c>
      <c r="AL40" s="247" t="str">
        <f>IF('Measured Data'!$E34&gt;0,'Measured Data'!AL33+'Measured Data'!$E34*'Measured Data'!BJ33/'In Process Calc.'!$I34,"")</f>
        <v/>
      </c>
      <c r="AM40" s="247" t="str">
        <f>IF('Measured Data'!$E34&gt;0,'Measured Data'!AM33+'Measured Data'!$E34*'Measured Data'!BK33/'In Process Calc.'!$I34,"")</f>
        <v/>
      </c>
      <c r="AN40" s="247" t="str">
        <f>IF('Measured Data'!$E34&gt;0,'Measured Data'!AN33+'Measured Data'!$E34*'Measured Data'!BL33/'In Process Calc.'!$I34,"")</f>
        <v/>
      </c>
      <c r="AO40" s="247" t="str">
        <f>IF('Measured Data'!$E34&gt;0,'Measured Data'!AO33+'Measured Data'!$E34*'Measured Data'!BM33/'In Process Calc.'!$I34,"")</f>
        <v/>
      </c>
      <c r="AP40" s="247" t="str">
        <f>IF('Measured Data'!$E34&gt;0,'Measured Data'!AP33+'Measured Data'!$E34*'Measured Data'!BN33/'In Process Calc.'!$I34,"")</f>
        <v/>
      </c>
      <c r="AQ40" s="247" t="str">
        <f>IF('Measured Data'!$E34&gt;0,'Measured Data'!AQ33+'Measured Data'!$E34*'Measured Data'!BO33/'In Process Calc.'!$I34,"")</f>
        <v/>
      </c>
      <c r="AR40" s="247" t="str">
        <f>IF('Measured Data'!$E34&gt;0,'Measured Data'!AR33,"")</f>
        <v/>
      </c>
      <c r="AS40" s="247" t="str">
        <f>IF('Measured Data'!$E34&gt;0,'Measured Data'!AS33,"")</f>
        <v/>
      </c>
      <c r="AT40" s="247" t="str">
        <f>IF('Measured Data'!$E34&gt;0,'Measured Data'!AT33,"")</f>
        <v/>
      </c>
      <c r="AU40" s="247" t="str">
        <f>IF('Measured Data'!$E34&gt;0,'Measured Data'!AU33,"")</f>
        <v/>
      </c>
      <c r="AV40" s="247" t="str">
        <f>IF('Measured Data'!$E34&gt;0,'Measured Data'!AV33,"")</f>
        <v/>
      </c>
      <c r="AW40" s="247" t="str">
        <f>IF('Measured Data'!$E34&gt;0,'Measured Data'!AW33,"")</f>
        <v/>
      </c>
      <c r="AX40" s="247" t="str">
        <f>IF('Measured Data'!$E34&gt;0,'Measured Data'!AX33,"")</f>
        <v/>
      </c>
      <c r="AY40" s="247" t="str">
        <f>IF('Measured Data'!$E34&gt;0,'Measured Data'!AY33,"")</f>
        <v/>
      </c>
      <c r="AZ40" s="247" t="str">
        <f>IF('Measured Data'!$E34&gt;0,'Measured Data'!AZ33,"")</f>
        <v/>
      </c>
      <c r="BA40" s="247" t="str">
        <f>IF('Measured Data'!$E34&gt;0,'Measured Data'!BA33,"")</f>
        <v/>
      </c>
      <c r="BB40" s="247" t="str">
        <f>IF('Measured Data'!$E34&gt;0,'Measured Data'!BB33,"")</f>
        <v/>
      </c>
      <c r="BC40" s="247" t="str">
        <f>IF('Measured Data'!$E34&gt;0,'Measured Data'!BC33,"")</f>
        <v/>
      </c>
      <c r="BD40" s="247" t="str">
        <f>IF('Measured Data'!$E34&gt;0,'Measured Data'!BD33,"")</f>
        <v/>
      </c>
      <c r="BE40" s="247" t="str">
        <f>IF('Measured Data'!$E34&gt;0,'Measured Data'!BE33,"")</f>
        <v/>
      </c>
      <c r="BF40" s="247" t="str">
        <f>IF('Measured Data'!$E34&gt;0,'Measured Data'!BF33,"")</f>
        <v/>
      </c>
      <c r="BG40" s="247" t="str">
        <f>IF('Measured Data'!$E34&gt;0,'Measured Data'!BG33,"")</f>
        <v/>
      </c>
      <c r="BH40" s="247" t="str">
        <f>IF('Measured Data'!$E34&gt;0,'Measured Data'!BH33,"")</f>
        <v/>
      </c>
      <c r="BI40" s="247" t="str">
        <f>IF('Measured Data'!$E34&gt;0,'Measured Data'!BI33,"")</f>
        <v/>
      </c>
      <c r="BJ40" s="247" t="str">
        <f>IF('Measured Data'!$E34&gt;0,'Measured Data'!BJ33,"")</f>
        <v/>
      </c>
      <c r="BK40" s="247" t="str">
        <f>IF('Measured Data'!$E34&gt;0,'Measured Data'!BK33,"")</f>
        <v/>
      </c>
      <c r="BL40" s="247" t="str">
        <f>IF('Measured Data'!$E34&gt;0,'Measured Data'!BL33,"")</f>
        <v/>
      </c>
      <c r="BM40" s="247" t="str">
        <f>IF('Measured Data'!$E34&gt;0,'Measured Data'!BM33,"")</f>
        <v/>
      </c>
      <c r="BN40" s="247" t="str">
        <f>IF('Measured Data'!$E34&gt;0,'In Process Calc.'!B33,"")</f>
        <v/>
      </c>
      <c r="BO40" s="247" t="str">
        <f>IF('Measured Data'!$E34&gt;0,'In Process Calc.'!C33,"")</f>
        <v/>
      </c>
    </row>
    <row r="41" spans="1:67" x14ac:dyDescent="0.15">
      <c r="A41" s="241" t="str">
        <f>IF('Measured Data'!$E35&gt;0,'Measured Data'!$B$1,"")</f>
        <v/>
      </c>
      <c r="B41" s="241" t="str">
        <f>IF('Measured Data'!$E35&gt;0,'Measured Data'!A34+0.1,"")</f>
        <v/>
      </c>
      <c r="C41" s="245" t="str">
        <f>IF('Measured Data'!$E35&gt;0,'Measured Data'!B34,"")</f>
        <v/>
      </c>
      <c r="D41" s="250" t="str">
        <f>IF('Measured Data'!$E35&gt;0,'Measured Data'!C34,"")</f>
        <v/>
      </c>
      <c r="E41" s="241" t="str">
        <f>IF('Measured Data'!$E35&gt;0,'Measured Data'!D34,"")</f>
        <v/>
      </c>
      <c r="F41" s="241" t="str">
        <f>IF('Measured Data'!$E35&gt;0,'Measured Data'!E34,"")</f>
        <v/>
      </c>
      <c r="G41" s="241" t="str">
        <f>IF('Measured Data'!$E35&gt;0,'Measured Data'!G34,"")</f>
        <v/>
      </c>
      <c r="H41" s="246" t="str">
        <f>IF('Measured Data'!$E35&gt;0,'Measured Data'!H34,"")</f>
        <v/>
      </c>
      <c r="I41" s="246" t="str">
        <f>IF('Measured Data'!$E35&gt;0,'Measured Data'!I34,"")</f>
        <v/>
      </c>
      <c r="J41" s="246" t="str">
        <f>IF('Measured Data'!$E35&gt;0,'Measured Data'!J34,"")</f>
        <v/>
      </c>
      <c r="K41" s="246" t="str">
        <f>IF('Measured Data'!$E35&gt;0,'Measured Data'!K34,"")</f>
        <v/>
      </c>
      <c r="L41" s="241" t="str">
        <f>IF('Measured Data'!$E35&gt;0,'Measured Data'!L34,"")</f>
        <v/>
      </c>
      <c r="M41" s="241" t="str">
        <f>IF('Measured Data'!$E35&gt;0,'Measured Data'!M34,"")</f>
        <v/>
      </c>
      <c r="N41" s="241" t="str">
        <f>IF('Measured Data'!$E35&gt;0,'Measured Data'!N34,"")</f>
        <v/>
      </c>
      <c r="O41" s="241" t="str">
        <f>IF('Measured Data'!$E35&gt;0,'Measured Data'!O34,"")</f>
        <v/>
      </c>
      <c r="P41" s="241" t="str">
        <f>IF('Measured Data'!$E35&gt;0,'Measured Data'!P34,"")</f>
        <v/>
      </c>
      <c r="Q41" s="241" t="str">
        <f>IF('Measured Data'!$E35&gt;0,'Measured Data'!Q34,"")</f>
        <v/>
      </c>
      <c r="R41" s="241" t="str">
        <f>IF('Measured Data'!$E35&gt;0,'Measured Data'!R34,"")</f>
        <v/>
      </c>
      <c r="S41" s="241" t="str">
        <f>IF('Measured Data'!$E35&gt;0,'Measured Data'!S34,"")</f>
        <v/>
      </c>
      <c r="T41" s="247" t="str">
        <f>IF('Measured Data'!$E35&gt;0,'Measured Data'!T34+'Measured Data'!$E35*'Measured Data'!AR34/'In Process Calc.'!$I35,"")</f>
        <v/>
      </c>
      <c r="U41" s="247" t="str">
        <f>IF('Measured Data'!$E35&gt;0,'Measured Data'!U34+'Measured Data'!$E35*'Measured Data'!AS34/'In Process Calc.'!$I35,"")</f>
        <v/>
      </c>
      <c r="V41" s="247" t="str">
        <f>IF('Measured Data'!$E35&gt;0,'Measured Data'!V34+'Measured Data'!$E35*'Measured Data'!AT34/'In Process Calc.'!$I35,"")</f>
        <v/>
      </c>
      <c r="W41" s="247" t="str">
        <f>IF('Measured Data'!$E35&gt;0,'Measured Data'!W34+'Measured Data'!$E35*'Measured Data'!AU34/'In Process Calc.'!$I35,"")</f>
        <v/>
      </c>
      <c r="X41" s="247" t="str">
        <f>IF('Measured Data'!$E35&gt;0,'Measured Data'!X34+'Measured Data'!$E35*'Measured Data'!AV34/'In Process Calc.'!$I35,"")</f>
        <v/>
      </c>
      <c r="Y41" s="247" t="str">
        <f>IF('Measured Data'!$E35&gt;0,'Measured Data'!Y34+'Measured Data'!$E35*'Measured Data'!AW34/'In Process Calc.'!$I35,"")</f>
        <v/>
      </c>
      <c r="Z41" s="247" t="str">
        <f>IF('Measured Data'!$E35&gt;0,'Measured Data'!Z34+'Measured Data'!$E35*'Measured Data'!AX34/'In Process Calc.'!$I35,"")</f>
        <v/>
      </c>
      <c r="AA41" s="247" t="str">
        <f>IF('Measured Data'!$E35&gt;0,'Measured Data'!AA34+'Measured Data'!$E35*'Measured Data'!AY34/'In Process Calc.'!$I35,"")</f>
        <v/>
      </c>
      <c r="AB41" s="247" t="str">
        <f>IF('Measured Data'!$E35&gt;0,'Measured Data'!AB34+'Measured Data'!$E35*'Measured Data'!AZ34/'In Process Calc.'!$I35,"")</f>
        <v/>
      </c>
      <c r="AC41" s="247" t="str">
        <f>IF('Measured Data'!$E35&gt;0,'Measured Data'!AC34+'Measured Data'!$E35*'Measured Data'!BA34/'In Process Calc.'!$I35,"")</f>
        <v/>
      </c>
      <c r="AD41" s="247" t="str">
        <f>IF('Measured Data'!$E35&gt;0,'Measured Data'!AD34+'Measured Data'!$E35*'Measured Data'!BB34/'In Process Calc.'!$I35,"")</f>
        <v/>
      </c>
      <c r="AE41" s="247" t="str">
        <f>IF('Measured Data'!$E35&gt;0,'Measured Data'!AE34+'Measured Data'!$E35*'Measured Data'!BC34/'In Process Calc.'!$I35,"")</f>
        <v/>
      </c>
      <c r="AF41" s="247" t="str">
        <f>IF('Measured Data'!$E35&gt;0,'Measured Data'!AF34+'Measured Data'!$E35*'Measured Data'!BD34/'In Process Calc.'!$I35,"")</f>
        <v/>
      </c>
      <c r="AG41" s="247" t="str">
        <f>IF('Measured Data'!$E35&gt;0,'Measured Data'!AG34+'Measured Data'!$E35*'Measured Data'!BE34/'In Process Calc.'!$I35,"")</f>
        <v/>
      </c>
      <c r="AH41" s="247" t="str">
        <f>IF('Measured Data'!$E35&gt;0,'Measured Data'!AH34+'Measured Data'!$E35*'Measured Data'!BF34/'In Process Calc.'!$I35,"")</f>
        <v/>
      </c>
      <c r="AI41" s="247" t="str">
        <f>IF('Measured Data'!$E35&gt;0,'Measured Data'!AI34+'Measured Data'!$E35*'Measured Data'!BG34/'In Process Calc.'!$I35,"")</f>
        <v/>
      </c>
      <c r="AJ41" s="247" t="str">
        <f>IF('Measured Data'!$E35&gt;0,'Measured Data'!AJ34+'Measured Data'!$E35*'Measured Data'!BH34/'In Process Calc.'!$I35,"")</f>
        <v/>
      </c>
      <c r="AK41" s="247" t="str">
        <f>IF('Measured Data'!$E35&gt;0,'Measured Data'!AK34+'Measured Data'!$E35*'Measured Data'!BI34/'In Process Calc.'!$I35,"")</f>
        <v/>
      </c>
      <c r="AL41" s="247" t="str">
        <f>IF('Measured Data'!$E35&gt;0,'Measured Data'!AL34+'Measured Data'!$E35*'Measured Data'!BJ34/'In Process Calc.'!$I35,"")</f>
        <v/>
      </c>
      <c r="AM41" s="247" t="str">
        <f>IF('Measured Data'!$E35&gt;0,'Measured Data'!AM34+'Measured Data'!$E35*'Measured Data'!BK34/'In Process Calc.'!$I35,"")</f>
        <v/>
      </c>
      <c r="AN41" s="247" t="str">
        <f>IF('Measured Data'!$E35&gt;0,'Measured Data'!AN34+'Measured Data'!$E35*'Measured Data'!BL34/'In Process Calc.'!$I35,"")</f>
        <v/>
      </c>
      <c r="AO41" s="247" t="str">
        <f>IF('Measured Data'!$E35&gt;0,'Measured Data'!AO34+'Measured Data'!$E35*'Measured Data'!BM34/'In Process Calc.'!$I35,"")</f>
        <v/>
      </c>
      <c r="AP41" s="247" t="str">
        <f>IF('Measured Data'!$E35&gt;0,'Measured Data'!AP34+'Measured Data'!$E35*'Measured Data'!BN34/'In Process Calc.'!$I35,"")</f>
        <v/>
      </c>
      <c r="AQ41" s="247" t="str">
        <f>IF('Measured Data'!$E35&gt;0,'Measured Data'!AQ34+'Measured Data'!$E35*'Measured Data'!BO34/'In Process Calc.'!$I35,"")</f>
        <v/>
      </c>
      <c r="AR41" s="247" t="str">
        <f>IF('Measured Data'!$E35&gt;0,'Measured Data'!AR34,"")</f>
        <v/>
      </c>
      <c r="AS41" s="247" t="str">
        <f>IF('Measured Data'!$E35&gt;0,'Measured Data'!AS34,"")</f>
        <v/>
      </c>
      <c r="AT41" s="247" t="str">
        <f>IF('Measured Data'!$E35&gt;0,'Measured Data'!AT34,"")</f>
        <v/>
      </c>
      <c r="AU41" s="247" t="str">
        <f>IF('Measured Data'!$E35&gt;0,'Measured Data'!AU34,"")</f>
        <v/>
      </c>
      <c r="AV41" s="247" t="str">
        <f>IF('Measured Data'!$E35&gt;0,'Measured Data'!AV34,"")</f>
        <v/>
      </c>
      <c r="AW41" s="247" t="str">
        <f>IF('Measured Data'!$E35&gt;0,'Measured Data'!AW34,"")</f>
        <v/>
      </c>
      <c r="AX41" s="247" t="str">
        <f>IF('Measured Data'!$E35&gt;0,'Measured Data'!AX34,"")</f>
        <v/>
      </c>
      <c r="AY41" s="247" t="str">
        <f>IF('Measured Data'!$E35&gt;0,'Measured Data'!AY34,"")</f>
        <v/>
      </c>
      <c r="AZ41" s="247" t="str">
        <f>IF('Measured Data'!$E35&gt;0,'Measured Data'!AZ34,"")</f>
        <v/>
      </c>
      <c r="BA41" s="247" t="str">
        <f>IF('Measured Data'!$E35&gt;0,'Measured Data'!BA34,"")</f>
        <v/>
      </c>
      <c r="BB41" s="247" t="str">
        <f>IF('Measured Data'!$E35&gt;0,'Measured Data'!BB34,"")</f>
        <v/>
      </c>
      <c r="BC41" s="247" t="str">
        <f>IF('Measured Data'!$E35&gt;0,'Measured Data'!BC34,"")</f>
        <v/>
      </c>
      <c r="BD41" s="247" t="str">
        <f>IF('Measured Data'!$E35&gt;0,'Measured Data'!BD34,"")</f>
        <v/>
      </c>
      <c r="BE41" s="247" t="str">
        <f>IF('Measured Data'!$E35&gt;0,'Measured Data'!BE34,"")</f>
        <v/>
      </c>
      <c r="BF41" s="247" t="str">
        <f>IF('Measured Data'!$E35&gt;0,'Measured Data'!BF34,"")</f>
        <v/>
      </c>
      <c r="BG41" s="247" t="str">
        <f>IF('Measured Data'!$E35&gt;0,'Measured Data'!BG34,"")</f>
        <v/>
      </c>
      <c r="BH41" s="247" t="str">
        <f>IF('Measured Data'!$E35&gt;0,'Measured Data'!BH34,"")</f>
        <v/>
      </c>
      <c r="BI41" s="247" t="str">
        <f>IF('Measured Data'!$E35&gt;0,'Measured Data'!BI34,"")</f>
        <v/>
      </c>
      <c r="BJ41" s="247" t="str">
        <f>IF('Measured Data'!$E35&gt;0,'Measured Data'!BJ34,"")</f>
        <v/>
      </c>
      <c r="BK41" s="247" t="str">
        <f>IF('Measured Data'!$E35&gt;0,'Measured Data'!BK34,"")</f>
        <v/>
      </c>
      <c r="BL41" s="247" t="str">
        <f>IF('Measured Data'!$E35&gt;0,'Measured Data'!BL34,"")</f>
        <v/>
      </c>
      <c r="BM41" s="247" t="str">
        <f>IF('Measured Data'!$E35&gt;0,'Measured Data'!BM34,"")</f>
        <v/>
      </c>
      <c r="BN41" s="247" t="str">
        <f>IF('Measured Data'!$E35&gt;0,'In Process Calc.'!B34,"")</f>
        <v/>
      </c>
      <c r="BO41" s="247" t="str">
        <f>IF('Measured Data'!$E35&gt;0,'In Process Calc.'!C34,"")</f>
        <v/>
      </c>
    </row>
    <row r="42" spans="1:67" x14ac:dyDescent="0.15">
      <c r="A42" s="241" t="str">
        <f>IF('Measured Data'!$E36&gt;0,'Measured Data'!$B$1,"")</f>
        <v/>
      </c>
      <c r="B42" s="241" t="str">
        <f>IF('Measured Data'!$E36&gt;0,'Measured Data'!A35+0.1,"")</f>
        <v/>
      </c>
      <c r="C42" s="245" t="str">
        <f>IF('Measured Data'!$E36&gt;0,'Measured Data'!B35,"")</f>
        <v/>
      </c>
      <c r="D42" s="250" t="str">
        <f>IF('Measured Data'!$E36&gt;0,'Measured Data'!C35,"")</f>
        <v/>
      </c>
      <c r="E42" s="241" t="str">
        <f>IF('Measured Data'!$E36&gt;0,'Measured Data'!D35,"")</f>
        <v/>
      </c>
      <c r="F42" s="241" t="str">
        <f>IF('Measured Data'!$E36&gt;0,'Measured Data'!E35,"")</f>
        <v/>
      </c>
      <c r="G42" s="241" t="str">
        <f>IF('Measured Data'!$E36&gt;0,'Measured Data'!G35,"")</f>
        <v/>
      </c>
      <c r="H42" s="246" t="str">
        <f>IF('Measured Data'!$E36&gt;0,'Measured Data'!H35,"")</f>
        <v/>
      </c>
      <c r="I42" s="246" t="str">
        <f>IF('Measured Data'!$E36&gt;0,'Measured Data'!I35,"")</f>
        <v/>
      </c>
      <c r="J42" s="246" t="str">
        <f>IF('Measured Data'!$E36&gt;0,'Measured Data'!J35,"")</f>
        <v/>
      </c>
      <c r="K42" s="246" t="str">
        <f>IF('Measured Data'!$E36&gt;0,'Measured Data'!K35,"")</f>
        <v/>
      </c>
      <c r="L42" s="241" t="str">
        <f>IF('Measured Data'!$E36&gt;0,'Measured Data'!L35,"")</f>
        <v/>
      </c>
      <c r="M42" s="241" t="str">
        <f>IF('Measured Data'!$E36&gt;0,'Measured Data'!M35,"")</f>
        <v/>
      </c>
      <c r="N42" s="241" t="str">
        <f>IF('Measured Data'!$E36&gt;0,'Measured Data'!N35,"")</f>
        <v/>
      </c>
      <c r="O42" s="241" t="str">
        <f>IF('Measured Data'!$E36&gt;0,'Measured Data'!O35,"")</f>
        <v/>
      </c>
      <c r="P42" s="241" t="str">
        <f>IF('Measured Data'!$E36&gt;0,'Measured Data'!P35,"")</f>
        <v/>
      </c>
      <c r="Q42" s="241" t="str">
        <f>IF('Measured Data'!$E36&gt;0,'Measured Data'!Q35,"")</f>
        <v/>
      </c>
      <c r="R42" s="241" t="str">
        <f>IF('Measured Data'!$E36&gt;0,'Measured Data'!R35,"")</f>
        <v/>
      </c>
      <c r="S42" s="241" t="str">
        <f>IF('Measured Data'!$E36&gt;0,'Measured Data'!S35,"")</f>
        <v/>
      </c>
      <c r="T42" s="247" t="str">
        <f>IF('Measured Data'!$E36&gt;0,'Measured Data'!T35+'Measured Data'!$E36*'Measured Data'!AR35/'In Process Calc.'!$I36,"")</f>
        <v/>
      </c>
      <c r="U42" s="247" t="str">
        <f>IF('Measured Data'!$E36&gt;0,'Measured Data'!U35+'Measured Data'!$E36*'Measured Data'!AS35/'In Process Calc.'!$I36,"")</f>
        <v/>
      </c>
      <c r="V42" s="247" t="str">
        <f>IF('Measured Data'!$E36&gt;0,'Measured Data'!V35+'Measured Data'!$E36*'Measured Data'!AT35/'In Process Calc.'!$I36,"")</f>
        <v/>
      </c>
      <c r="W42" s="247" t="str">
        <f>IF('Measured Data'!$E36&gt;0,'Measured Data'!W35+'Measured Data'!$E36*'Measured Data'!AU35/'In Process Calc.'!$I36,"")</f>
        <v/>
      </c>
      <c r="X42" s="247" t="str">
        <f>IF('Measured Data'!$E36&gt;0,'Measured Data'!X35+'Measured Data'!$E36*'Measured Data'!AV35/'In Process Calc.'!$I36,"")</f>
        <v/>
      </c>
      <c r="Y42" s="247" t="str">
        <f>IF('Measured Data'!$E36&gt;0,'Measured Data'!Y35+'Measured Data'!$E36*'Measured Data'!AW35/'In Process Calc.'!$I36,"")</f>
        <v/>
      </c>
      <c r="Z42" s="247" t="str">
        <f>IF('Measured Data'!$E36&gt;0,'Measured Data'!Z35+'Measured Data'!$E36*'Measured Data'!AX35/'In Process Calc.'!$I36,"")</f>
        <v/>
      </c>
      <c r="AA42" s="247" t="str">
        <f>IF('Measured Data'!$E36&gt;0,'Measured Data'!AA35+'Measured Data'!$E36*'Measured Data'!AY35/'In Process Calc.'!$I36,"")</f>
        <v/>
      </c>
      <c r="AB42" s="247" t="str">
        <f>IF('Measured Data'!$E36&gt;0,'Measured Data'!AB35+'Measured Data'!$E36*'Measured Data'!AZ35/'In Process Calc.'!$I36,"")</f>
        <v/>
      </c>
      <c r="AC42" s="247" t="str">
        <f>IF('Measured Data'!$E36&gt;0,'Measured Data'!AC35+'Measured Data'!$E36*'Measured Data'!BA35/'In Process Calc.'!$I36,"")</f>
        <v/>
      </c>
      <c r="AD42" s="247" t="str">
        <f>IF('Measured Data'!$E36&gt;0,'Measured Data'!AD35+'Measured Data'!$E36*'Measured Data'!BB35/'In Process Calc.'!$I36,"")</f>
        <v/>
      </c>
      <c r="AE42" s="247" t="str">
        <f>IF('Measured Data'!$E36&gt;0,'Measured Data'!AE35+'Measured Data'!$E36*'Measured Data'!BC35/'In Process Calc.'!$I36,"")</f>
        <v/>
      </c>
      <c r="AF42" s="247" t="str">
        <f>IF('Measured Data'!$E36&gt;0,'Measured Data'!AF35+'Measured Data'!$E36*'Measured Data'!BD35/'In Process Calc.'!$I36,"")</f>
        <v/>
      </c>
      <c r="AG42" s="247" t="str">
        <f>IF('Measured Data'!$E36&gt;0,'Measured Data'!AG35+'Measured Data'!$E36*'Measured Data'!BE35/'In Process Calc.'!$I36,"")</f>
        <v/>
      </c>
      <c r="AH42" s="247" t="str">
        <f>IF('Measured Data'!$E36&gt;0,'Measured Data'!AH35+'Measured Data'!$E36*'Measured Data'!BF35/'In Process Calc.'!$I36,"")</f>
        <v/>
      </c>
      <c r="AI42" s="247" t="str">
        <f>IF('Measured Data'!$E36&gt;0,'Measured Data'!AI35+'Measured Data'!$E36*'Measured Data'!BG35/'In Process Calc.'!$I36,"")</f>
        <v/>
      </c>
      <c r="AJ42" s="247" t="str">
        <f>IF('Measured Data'!$E36&gt;0,'Measured Data'!AJ35+'Measured Data'!$E36*'Measured Data'!BH35/'In Process Calc.'!$I36,"")</f>
        <v/>
      </c>
      <c r="AK42" s="247" t="str">
        <f>IF('Measured Data'!$E36&gt;0,'Measured Data'!AK35+'Measured Data'!$E36*'Measured Data'!BI35/'In Process Calc.'!$I36,"")</f>
        <v/>
      </c>
      <c r="AL42" s="247" t="str">
        <f>IF('Measured Data'!$E36&gt;0,'Measured Data'!AL35+'Measured Data'!$E36*'Measured Data'!BJ35/'In Process Calc.'!$I36,"")</f>
        <v/>
      </c>
      <c r="AM42" s="247" t="str">
        <f>IF('Measured Data'!$E36&gt;0,'Measured Data'!AM35+'Measured Data'!$E36*'Measured Data'!BK35/'In Process Calc.'!$I36,"")</f>
        <v/>
      </c>
      <c r="AN42" s="247" t="str">
        <f>IF('Measured Data'!$E36&gt;0,'Measured Data'!AN35+'Measured Data'!$E36*'Measured Data'!BL35/'In Process Calc.'!$I36,"")</f>
        <v/>
      </c>
      <c r="AO42" s="247" t="str">
        <f>IF('Measured Data'!$E36&gt;0,'Measured Data'!AO35+'Measured Data'!$E36*'Measured Data'!BM35/'In Process Calc.'!$I36,"")</f>
        <v/>
      </c>
      <c r="AP42" s="247" t="str">
        <f>IF('Measured Data'!$E36&gt;0,'Measured Data'!AP35+'Measured Data'!$E36*'Measured Data'!BN35/'In Process Calc.'!$I36,"")</f>
        <v/>
      </c>
      <c r="AQ42" s="247" t="str">
        <f>IF('Measured Data'!$E36&gt;0,'Measured Data'!AQ35+'Measured Data'!$E36*'Measured Data'!BO35/'In Process Calc.'!$I36,"")</f>
        <v/>
      </c>
      <c r="AR42" s="247" t="str">
        <f>IF('Measured Data'!$E36&gt;0,'Measured Data'!AR35,"")</f>
        <v/>
      </c>
      <c r="AS42" s="247" t="str">
        <f>IF('Measured Data'!$E36&gt;0,'Measured Data'!AS35,"")</f>
        <v/>
      </c>
      <c r="AT42" s="247" t="str">
        <f>IF('Measured Data'!$E36&gt;0,'Measured Data'!AT35,"")</f>
        <v/>
      </c>
      <c r="AU42" s="247" t="str">
        <f>IF('Measured Data'!$E36&gt;0,'Measured Data'!AU35,"")</f>
        <v/>
      </c>
      <c r="AV42" s="247" t="str">
        <f>IF('Measured Data'!$E36&gt;0,'Measured Data'!AV35,"")</f>
        <v/>
      </c>
      <c r="AW42" s="247" t="str">
        <f>IF('Measured Data'!$E36&gt;0,'Measured Data'!AW35,"")</f>
        <v/>
      </c>
      <c r="AX42" s="247" t="str">
        <f>IF('Measured Data'!$E36&gt;0,'Measured Data'!AX35,"")</f>
        <v/>
      </c>
      <c r="AY42" s="247" t="str">
        <f>IF('Measured Data'!$E36&gt;0,'Measured Data'!AY35,"")</f>
        <v/>
      </c>
      <c r="AZ42" s="247" t="str">
        <f>IF('Measured Data'!$E36&gt;0,'Measured Data'!AZ35,"")</f>
        <v/>
      </c>
      <c r="BA42" s="247" t="str">
        <f>IF('Measured Data'!$E36&gt;0,'Measured Data'!BA35,"")</f>
        <v/>
      </c>
      <c r="BB42" s="247" t="str">
        <f>IF('Measured Data'!$E36&gt;0,'Measured Data'!BB35,"")</f>
        <v/>
      </c>
      <c r="BC42" s="247" t="str">
        <f>IF('Measured Data'!$E36&gt;0,'Measured Data'!BC35,"")</f>
        <v/>
      </c>
      <c r="BD42" s="247" t="str">
        <f>IF('Measured Data'!$E36&gt;0,'Measured Data'!BD35,"")</f>
        <v/>
      </c>
      <c r="BE42" s="247" t="str">
        <f>IF('Measured Data'!$E36&gt;0,'Measured Data'!BE35,"")</f>
        <v/>
      </c>
      <c r="BF42" s="247" t="str">
        <f>IF('Measured Data'!$E36&gt;0,'Measured Data'!BF35,"")</f>
        <v/>
      </c>
      <c r="BG42" s="247" t="str">
        <f>IF('Measured Data'!$E36&gt;0,'Measured Data'!BG35,"")</f>
        <v/>
      </c>
      <c r="BH42" s="247" t="str">
        <f>IF('Measured Data'!$E36&gt;0,'Measured Data'!BH35,"")</f>
        <v/>
      </c>
      <c r="BI42" s="247" t="str">
        <f>IF('Measured Data'!$E36&gt;0,'Measured Data'!BI35,"")</f>
        <v/>
      </c>
      <c r="BJ42" s="247" t="str">
        <f>IF('Measured Data'!$E36&gt;0,'Measured Data'!BJ35,"")</f>
        <v/>
      </c>
      <c r="BK42" s="247" t="str">
        <f>IF('Measured Data'!$E36&gt;0,'Measured Data'!BK35,"")</f>
        <v/>
      </c>
      <c r="BL42" s="247" t="str">
        <f>IF('Measured Data'!$E36&gt;0,'Measured Data'!BL35,"")</f>
        <v/>
      </c>
      <c r="BM42" s="247" t="str">
        <f>IF('Measured Data'!$E36&gt;0,'Measured Data'!BM35,"")</f>
        <v/>
      </c>
      <c r="BN42" s="247" t="str">
        <f>IF('Measured Data'!$E36&gt;0,'In Process Calc.'!B35,"")</f>
        <v/>
      </c>
      <c r="BO42" s="247" t="str">
        <f>IF('Measured Data'!$E36&gt;0,'In Process Calc.'!C35,"")</f>
        <v/>
      </c>
    </row>
    <row r="43" spans="1:67" x14ac:dyDescent="0.15">
      <c r="A43" s="241" t="str">
        <f>IF('Measured Data'!$E37&gt;0,'Measured Data'!$B$1,"")</f>
        <v/>
      </c>
      <c r="B43" s="241" t="str">
        <f>IF('Measured Data'!$E37&gt;0,'Measured Data'!A36+0.1,"")</f>
        <v/>
      </c>
      <c r="C43" s="245" t="str">
        <f>IF('Measured Data'!$E37&gt;0,'Measured Data'!B36,"")</f>
        <v/>
      </c>
      <c r="D43" s="250" t="str">
        <f>IF('Measured Data'!$E37&gt;0,'Measured Data'!C36,"")</f>
        <v/>
      </c>
      <c r="E43" s="241" t="str">
        <f>IF('Measured Data'!$E37&gt;0,'Measured Data'!D36,"")</f>
        <v/>
      </c>
      <c r="F43" s="241" t="str">
        <f>IF('Measured Data'!$E37&gt;0,'Measured Data'!E36,"")</f>
        <v/>
      </c>
      <c r="G43" s="241" t="str">
        <f>IF('Measured Data'!$E37&gt;0,'Measured Data'!G36,"")</f>
        <v/>
      </c>
      <c r="H43" s="246" t="str">
        <f>IF('Measured Data'!$E37&gt;0,'Measured Data'!H36,"")</f>
        <v/>
      </c>
      <c r="I43" s="246" t="str">
        <f>IF('Measured Data'!$E37&gt;0,'Measured Data'!I36,"")</f>
        <v/>
      </c>
      <c r="J43" s="246" t="str">
        <f>IF('Measured Data'!$E37&gt;0,'Measured Data'!J36,"")</f>
        <v/>
      </c>
      <c r="K43" s="246" t="str">
        <f>IF('Measured Data'!$E37&gt;0,'Measured Data'!K36,"")</f>
        <v/>
      </c>
      <c r="L43" s="241" t="str">
        <f>IF('Measured Data'!$E37&gt;0,'Measured Data'!L36,"")</f>
        <v/>
      </c>
      <c r="M43" s="241" t="str">
        <f>IF('Measured Data'!$E37&gt;0,'Measured Data'!M36,"")</f>
        <v/>
      </c>
      <c r="N43" s="241" t="str">
        <f>IF('Measured Data'!$E37&gt;0,'Measured Data'!N36,"")</f>
        <v/>
      </c>
      <c r="O43" s="241" t="str">
        <f>IF('Measured Data'!$E37&gt;0,'Measured Data'!O36,"")</f>
        <v/>
      </c>
      <c r="P43" s="241" t="str">
        <f>IF('Measured Data'!$E37&gt;0,'Measured Data'!P36,"")</f>
        <v/>
      </c>
      <c r="Q43" s="241" t="str">
        <f>IF('Measured Data'!$E37&gt;0,'Measured Data'!Q36,"")</f>
        <v/>
      </c>
      <c r="R43" s="241" t="str">
        <f>IF('Measured Data'!$E37&gt;0,'Measured Data'!R36,"")</f>
        <v/>
      </c>
      <c r="S43" s="241" t="str">
        <f>IF('Measured Data'!$E37&gt;0,'Measured Data'!S36,"")</f>
        <v/>
      </c>
      <c r="T43" s="247" t="str">
        <f>IF('Measured Data'!$E37&gt;0,'Measured Data'!T36+'Measured Data'!$E37*'Measured Data'!AR36/'In Process Calc.'!$I37,"")</f>
        <v/>
      </c>
      <c r="U43" s="247" t="str">
        <f>IF('Measured Data'!$E37&gt;0,'Measured Data'!U36+'Measured Data'!$E37*'Measured Data'!AS36/'In Process Calc.'!$I37,"")</f>
        <v/>
      </c>
      <c r="V43" s="247" t="str">
        <f>IF('Measured Data'!$E37&gt;0,'Measured Data'!V36+'Measured Data'!$E37*'Measured Data'!AT36/'In Process Calc.'!$I37,"")</f>
        <v/>
      </c>
      <c r="W43" s="247" t="str">
        <f>IF('Measured Data'!$E37&gt;0,'Measured Data'!W36+'Measured Data'!$E37*'Measured Data'!AU36/'In Process Calc.'!$I37,"")</f>
        <v/>
      </c>
      <c r="X43" s="247" t="str">
        <f>IF('Measured Data'!$E37&gt;0,'Measured Data'!X36+'Measured Data'!$E37*'Measured Data'!AV36/'In Process Calc.'!$I37,"")</f>
        <v/>
      </c>
      <c r="Y43" s="247" t="str">
        <f>IF('Measured Data'!$E37&gt;0,'Measured Data'!Y36+'Measured Data'!$E37*'Measured Data'!AW36/'In Process Calc.'!$I37,"")</f>
        <v/>
      </c>
      <c r="Z43" s="247" t="str">
        <f>IF('Measured Data'!$E37&gt;0,'Measured Data'!Z36+'Measured Data'!$E37*'Measured Data'!AX36/'In Process Calc.'!$I37,"")</f>
        <v/>
      </c>
      <c r="AA43" s="247" t="str">
        <f>IF('Measured Data'!$E37&gt;0,'Measured Data'!AA36+'Measured Data'!$E37*'Measured Data'!AY36/'In Process Calc.'!$I37,"")</f>
        <v/>
      </c>
      <c r="AB43" s="247" t="str">
        <f>IF('Measured Data'!$E37&gt;0,'Measured Data'!AB36+'Measured Data'!$E37*'Measured Data'!AZ36/'In Process Calc.'!$I37,"")</f>
        <v/>
      </c>
      <c r="AC43" s="247" t="str">
        <f>IF('Measured Data'!$E37&gt;0,'Measured Data'!AC36+'Measured Data'!$E37*'Measured Data'!BA36/'In Process Calc.'!$I37,"")</f>
        <v/>
      </c>
      <c r="AD43" s="247" t="str">
        <f>IF('Measured Data'!$E37&gt;0,'Measured Data'!AD36+'Measured Data'!$E37*'Measured Data'!BB36/'In Process Calc.'!$I37,"")</f>
        <v/>
      </c>
      <c r="AE43" s="247" t="str">
        <f>IF('Measured Data'!$E37&gt;0,'Measured Data'!AE36+'Measured Data'!$E37*'Measured Data'!BC36/'In Process Calc.'!$I37,"")</f>
        <v/>
      </c>
      <c r="AF43" s="247" t="str">
        <f>IF('Measured Data'!$E37&gt;0,'Measured Data'!AF36+'Measured Data'!$E37*'Measured Data'!BD36/'In Process Calc.'!$I37,"")</f>
        <v/>
      </c>
      <c r="AG43" s="247" t="str">
        <f>IF('Measured Data'!$E37&gt;0,'Measured Data'!AG36+'Measured Data'!$E37*'Measured Data'!BE36/'In Process Calc.'!$I37,"")</f>
        <v/>
      </c>
      <c r="AH43" s="247" t="str">
        <f>IF('Measured Data'!$E37&gt;0,'Measured Data'!AH36+'Measured Data'!$E37*'Measured Data'!BF36/'In Process Calc.'!$I37,"")</f>
        <v/>
      </c>
      <c r="AI43" s="247" t="str">
        <f>IF('Measured Data'!$E37&gt;0,'Measured Data'!AI36+'Measured Data'!$E37*'Measured Data'!BG36/'In Process Calc.'!$I37,"")</f>
        <v/>
      </c>
      <c r="AJ43" s="247" t="str">
        <f>IF('Measured Data'!$E37&gt;0,'Measured Data'!AJ36+'Measured Data'!$E37*'Measured Data'!BH36/'In Process Calc.'!$I37,"")</f>
        <v/>
      </c>
      <c r="AK43" s="247" t="str">
        <f>IF('Measured Data'!$E37&gt;0,'Measured Data'!AK36+'Measured Data'!$E37*'Measured Data'!BI36/'In Process Calc.'!$I37,"")</f>
        <v/>
      </c>
      <c r="AL43" s="247" t="str">
        <f>IF('Measured Data'!$E37&gt;0,'Measured Data'!AL36+'Measured Data'!$E37*'Measured Data'!BJ36/'In Process Calc.'!$I37,"")</f>
        <v/>
      </c>
      <c r="AM43" s="247" t="str">
        <f>IF('Measured Data'!$E37&gt;0,'Measured Data'!AM36+'Measured Data'!$E37*'Measured Data'!BK36/'In Process Calc.'!$I37,"")</f>
        <v/>
      </c>
      <c r="AN43" s="247" t="str">
        <f>IF('Measured Data'!$E37&gt;0,'Measured Data'!AN36+'Measured Data'!$E37*'Measured Data'!BL36/'In Process Calc.'!$I37,"")</f>
        <v/>
      </c>
      <c r="AO43" s="247" t="str">
        <f>IF('Measured Data'!$E37&gt;0,'Measured Data'!AO36+'Measured Data'!$E37*'Measured Data'!BM36/'In Process Calc.'!$I37,"")</f>
        <v/>
      </c>
      <c r="AP43" s="247" t="str">
        <f>IF('Measured Data'!$E37&gt;0,'Measured Data'!AP36+'Measured Data'!$E37*'Measured Data'!BN36/'In Process Calc.'!$I37,"")</f>
        <v/>
      </c>
      <c r="AQ43" s="247" t="str">
        <f>IF('Measured Data'!$E37&gt;0,'Measured Data'!AQ36+'Measured Data'!$E37*'Measured Data'!BO36/'In Process Calc.'!$I37,"")</f>
        <v/>
      </c>
      <c r="AR43" s="247" t="str">
        <f>IF('Measured Data'!$E37&gt;0,'Measured Data'!AR36,"")</f>
        <v/>
      </c>
      <c r="AS43" s="247" t="str">
        <f>IF('Measured Data'!$E37&gt;0,'Measured Data'!AS36,"")</f>
        <v/>
      </c>
      <c r="AT43" s="247" t="str">
        <f>IF('Measured Data'!$E37&gt;0,'Measured Data'!AT36,"")</f>
        <v/>
      </c>
      <c r="AU43" s="247" t="str">
        <f>IF('Measured Data'!$E37&gt;0,'Measured Data'!AU36,"")</f>
        <v/>
      </c>
      <c r="AV43" s="247" t="str">
        <f>IF('Measured Data'!$E37&gt;0,'Measured Data'!AV36,"")</f>
        <v/>
      </c>
      <c r="AW43" s="247" t="str">
        <f>IF('Measured Data'!$E37&gt;0,'Measured Data'!AW36,"")</f>
        <v/>
      </c>
      <c r="AX43" s="247" t="str">
        <f>IF('Measured Data'!$E37&gt;0,'Measured Data'!AX36,"")</f>
        <v/>
      </c>
      <c r="AY43" s="247" t="str">
        <f>IF('Measured Data'!$E37&gt;0,'Measured Data'!AY36,"")</f>
        <v/>
      </c>
      <c r="AZ43" s="247" t="str">
        <f>IF('Measured Data'!$E37&gt;0,'Measured Data'!AZ36,"")</f>
        <v/>
      </c>
      <c r="BA43" s="247" t="str">
        <f>IF('Measured Data'!$E37&gt;0,'Measured Data'!BA36,"")</f>
        <v/>
      </c>
      <c r="BB43" s="247" t="str">
        <f>IF('Measured Data'!$E37&gt;0,'Measured Data'!BB36,"")</f>
        <v/>
      </c>
      <c r="BC43" s="247" t="str">
        <f>IF('Measured Data'!$E37&gt;0,'Measured Data'!BC36,"")</f>
        <v/>
      </c>
      <c r="BD43" s="247" t="str">
        <f>IF('Measured Data'!$E37&gt;0,'Measured Data'!BD36,"")</f>
        <v/>
      </c>
      <c r="BE43" s="247" t="str">
        <f>IF('Measured Data'!$E37&gt;0,'Measured Data'!BE36,"")</f>
        <v/>
      </c>
      <c r="BF43" s="247" t="str">
        <f>IF('Measured Data'!$E37&gt;0,'Measured Data'!BF36,"")</f>
        <v/>
      </c>
      <c r="BG43" s="247" t="str">
        <f>IF('Measured Data'!$E37&gt;0,'Measured Data'!BG36,"")</f>
        <v/>
      </c>
      <c r="BH43" s="247" t="str">
        <f>IF('Measured Data'!$E37&gt;0,'Measured Data'!BH36,"")</f>
        <v/>
      </c>
      <c r="BI43" s="247" t="str">
        <f>IF('Measured Data'!$E37&gt;0,'Measured Data'!BI36,"")</f>
        <v/>
      </c>
      <c r="BJ43" s="247" t="str">
        <f>IF('Measured Data'!$E37&gt;0,'Measured Data'!BJ36,"")</f>
        <v/>
      </c>
      <c r="BK43" s="247" t="str">
        <f>IF('Measured Data'!$E37&gt;0,'Measured Data'!BK36,"")</f>
        <v/>
      </c>
      <c r="BL43" s="247" t="str">
        <f>IF('Measured Data'!$E37&gt;0,'Measured Data'!BL36,"")</f>
        <v/>
      </c>
      <c r="BM43" s="247" t="str">
        <f>IF('Measured Data'!$E37&gt;0,'Measured Data'!BM36,"")</f>
        <v/>
      </c>
      <c r="BN43" s="247" t="str">
        <f>IF('Measured Data'!$E37&gt;0,'In Process Calc.'!B36,"")</f>
        <v/>
      </c>
      <c r="BO43" s="247" t="str">
        <f>IF('Measured Data'!$E37&gt;0,'In Process Calc.'!C36,"")</f>
        <v/>
      </c>
    </row>
    <row r="44" spans="1:67" x14ac:dyDescent="0.15">
      <c r="A44" s="241" t="str">
        <f>IF('Measured Data'!$E38&gt;0,'Measured Data'!$B$1,"")</f>
        <v/>
      </c>
      <c r="B44" s="241" t="str">
        <f>IF('Measured Data'!$E38&gt;0,'Measured Data'!A37+0.1,"")</f>
        <v/>
      </c>
      <c r="C44" s="245" t="str">
        <f>IF('Measured Data'!$E38&gt;0,'Measured Data'!B37,"")</f>
        <v/>
      </c>
      <c r="D44" s="250" t="str">
        <f>IF('Measured Data'!$E38&gt;0,'Measured Data'!C37,"")</f>
        <v/>
      </c>
      <c r="E44" s="241" t="str">
        <f>IF('Measured Data'!$E38&gt;0,'Measured Data'!D37,"")</f>
        <v/>
      </c>
      <c r="F44" s="241" t="str">
        <f>IF('Measured Data'!$E38&gt;0,'Measured Data'!E37,"")</f>
        <v/>
      </c>
      <c r="G44" s="241" t="str">
        <f>IF('Measured Data'!$E38&gt;0,'Measured Data'!G37,"")</f>
        <v/>
      </c>
      <c r="H44" s="246" t="str">
        <f>IF('Measured Data'!$E38&gt;0,'Measured Data'!H37,"")</f>
        <v/>
      </c>
      <c r="I44" s="246" t="str">
        <f>IF('Measured Data'!$E38&gt;0,'Measured Data'!I37,"")</f>
        <v/>
      </c>
      <c r="J44" s="246" t="str">
        <f>IF('Measured Data'!$E38&gt;0,'Measured Data'!J37,"")</f>
        <v/>
      </c>
      <c r="K44" s="246" t="str">
        <f>IF('Measured Data'!$E38&gt;0,'Measured Data'!K37,"")</f>
        <v/>
      </c>
      <c r="L44" s="241" t="str">
        <f>IF('Measured Data'!$E38&gt;0,'Measured Data'!L37,"")</f>
        <v/>
      </c>
      <c r="M44" s="241" t="str">
        <f>IF('Measured Data'!$E38&gt;0,'Measured Data'!M37,"")</f>
        <v/>
      </c>
      <c r="N44" s="241" t="str">
        <f>IF('Measured Data'!$E38&gt;0,'Measured Data'!N37,"")</f>
        <v/>
      </c>
      <c r="O44" s="241" t="str">
        <f>IF('Measured Data'!$E38&gt;0,'Measured Data'!O37,"")</f>
        <v/>
      </c>
      <c r="P44" s="241" t="str">
        <f>IF('Measured Data'!$E38&gt;0,'Measured Data'!P37,"")</f>
        <v/>
      </c>
      <c r="Q44" s="241" t="str">
        <f>IF('Measured Data'!$E38&gt;0,'Measured Data'!Q37,"")</f>
        <v/>
      </c>
      <c r="R44" s="241" t="str">
        <f>IF('Measured Data'!$E38&gt;0,'Measured Data'!R37,"")</f>
        <v/>
      </c>
      <c r="S44" s="241" t="str">
        <f>IF('Measured Data'!$E38&gt;0,'Measured Data'!S37,"")</f>
        <v/>
      </c>
      <c r="T44" s="247" t="str">
        <f>IF('Measured Data'!$E38&gt;0,'Measured Data'!T37+'Measured Data'!$E38*'Measured Data'!AR37/'In Process Calc.'!$I38,"")</f>
        <v/>
      </c>
      <c r="U44" s="247" t="str">
        <f>IF('Measured Data'!$E38&gt;0,'Measured Data'!U37+'Measured Data'!$E38*'Measured Data'!AS37/'In Process Calc.'!$I38,"")</f>
        <v/>
      </c>
      <c r="V44" s="247" t="str">
        <f>IF('Measured Data'!$E38&gt;0,'Measured Data'!V37+'Measured Data'!$E38*'Measured Data'!AT37/'In Process Calc.'!$I38,"")</f>
        <v/>
      </c>
      <c r="W44" s="247" t="str">
        <f>IF('Measured Data'!$E38&gt;0,'Measured Data'!W37+'Measured Data'!$E38*'Measured Data'!AU37/'In Process Calc.'!$I38,"")</f>
        <v/>
      </c>
      <c r="X44" s="247" t="str">
        <f>IF('Measured Data'!$E38&gt;0,'Measured Data'!X37+'Measured Data'!$E38*'Measured Data'!AV37/'In Process Calc.'!$I38,"")</f>
        <v/>
      </c>
      <c r="Y44" s="247" t="str">
        <f>IF('Measured Data'!$E38&gt;0,'Measured Data'!Y37+'Measured Data'!$E38*'Measured Data'!AW37/'In Process Calc.'!$I38,"")</f>
        <v/>
      </c>
      <c r="Z44" s="247" t="str">
        <f>IF('Measured Data'!$E38&gt;0,'Measured Data'!Z37+'Measured Data'!$E38*'Measured Data'!AX37/'In Process Calc.'!$I38,"")</f>
        <v/>
      </c>
      <c r="AA44" s="247" t="str">
        <f>IF('Measured Data'!$E38&gt;0,'Measured Data'!AA37+'Measured Data'!$E38*'Measured Data'!AY37/'In Process Calc.'!$I38,"")</f>
        <v/>
      </c>
      <c r="AB44" s="247" t="str">
        <f>IF('Measured Data'!$E38&gt;0,'Measured Data'!AB37+'Measured Data'!$E38*'Measured Data'!AZ37/'In Process Calc.'!$I38,"")</f>
        <v/>
      </c>
      <c r="AC44" s="247" t="str">
        <f>IF('Measured Data'!$E38&gt;0,'Measured Data'!AC37+'Measured Data'!$E38*'Measured Data'!BA37/'In Process Calc.'!$I38,"")</f>
        <v/>
      </c>
      <c r="AD44" s="247" t="str">
        <f>IF('Measured Data'!$E38&gt;0,'Measured Data'!AD37+'Measured Data'!$E38*'Measured Data'!BB37/'In Process Calc.'!$I38,"")</f>
        <v/>
      </c>
      <c r="AE44" s="247" t="str">
        <f>IF('Measured Data'!$E38&gt;0,'Measured Data'!AE37+'Measured Data'!$E38*'Measured Data'!BC37/'In Process Calc.'!$I38,"")</f>
        <v/>
      </c>
      <c r="AF44" s="247" t="str">
        <f>IF('Measured Data'!$E38&gt;0,'Measured Data'!AF37+'Measured Data'!$E38*'Measured Data'!BD37/'In Process Calc.'!$I38,"")</f>
        <v/>
      </c>
      <c r="AG44" s="247" t="str">
        <f>IF('Measured Data'!$E38&gt;0,'Measured Data'!AG37+'Measured Data'!$E38*'Measured Data'!BE37/'In Process Calc.'!$I38,"")</f>
        <v/>
      </c>
      <c r="AH44" s="247" t="str">
        <f>IF('Measured Data'!$E38&gt;0,'Measured Data'!AH37+'Measured Data'!$E38*'Measured Data'!BF37/'In Process Calc.'!$I38,"")</f>
        <v/>
      </c>
      <c r="AI44" s="247" t="str">
        <f>IF('Measured Data'!$E38&gt;0,'Measured Data'!AI37+'Measured Data'!$E38*'Measured Data'!BG37/'In Process Calc.'!$I38,"")</f>
        <v/>
      </c>
      <c r="AJ44" s="247" t="str">
        <f>IF('Measured Data'!$E38&gt;0,'Measured Data'!AJ37+'Measured Data'!$E38*'Measured Data'!BH37/'In Process Calc.'!$I38,"")</f>
        <v/>
      </c>
      <c r="AK44" s="247" t="str">
        <f>IF('Measured Data'!$E38&gt;0,'Measured Data'!AK37+'Measured Data'!$E38*'Measured Data'!BI37/'In Process Calc.'!$I38,"")</f>
        <v/>
      </c>
      <c r="AL44" s="247" t="str">
        <f>IF('Measured Data'!$E38&gt;0,'Measured Data'!AL37+'Measured Data'!$E38*'Measured Data'!BJ37/'In Process Calc.'!$I38,"")</f>
        <v/>
      </c>
      <c r="AM44" s="247" t="str">
        <f>IF('Measured Data'!$E38&gt;0,'Measured Data'!AM37+'Measured Data'!$E38*'Measured Data'!BK37/'In Process Calc.'!$I38,"")</f>
        <v/>
      </c>
      <c r="AN44" s="247" t="str">
        <f>IF('Measured Data'!$E38&gt;0,'Measured Data'!AN37+'Measured Data'!$E38*'Measured Data'!BL37/'In Process Calc.'!$I38,"")</f>
        <v/>
      </c>
      <c r="AO44" s="247" t="str">
        <f>IF('Measured Data'!$E38&gt;0,'Measured Data'!AO37+'Measured Data'!$E38*'Measured Data'!BM37/'In Process Calc.'!$I38,"")</f>
        <v/>
      </c>
      <c r="AP44" s="247" t="str">
        <f>IF('Measured Data'!$E38&gt;0,'Measured Data'!AP37+'Measured Data'!$E38*'Measured Data'!BN37/'In Process Calc.'!$I38,"")</f>
        <v/>
      </c>
      <c r="AQ44" s="247" t="str">
        <f>IF('Measured Data'!$E38&gt;0,'Measured Data'!AQ37+'Measured Data'!$E38*'Measured Data'!BO37/'In Process Calc.'!$I38,"")</f>
        <v/>
      </c>
      <c r="AR44" s="247" t="str">
        <f>IF('Measured Data'!$E38&gt;0,'Measured Data'!AR37,"")</f>
        <v/>
      </c>
      <c r="AS44" s="247" t="str">
        <f>IF('Measured Data'!$E38&gt;0,'Measured Data'!AS37,"")</f>
        <v/>
      </c>
      <c r="AT44" s="247" t="str">
        <f>IF('Measured Data'!$E38&gt;0,'Measured Data'!AT37,"")</f>
        <v/>
      </c>
      <c r="AU44" s="247" t="str">
        <f>IF('Measured Data'!$E38&gt;0,'Measured Data'!AU37,"")</f>
        <v/>
      </c>
      <c r="AV44" s="247" t="str">
        <f>IF('Measured Data'!$E38&gt;0,'Measured Data'!AV37,"")</f>
        <v/>
      </c>
      <c r="AW44" s="247" t="str">
        <f>IF('Measured Data'!$E38&gt;0,'Measured Data'!AW37,"")</f>
        <v/>
      </c>
      <c r="AX44" s="247" t="str">
        <f>IF('Measured Data'!$E38&gt;0,'Measured Data'!AX37,"")</f>
        <v/>
      </c>
      <c r="AY44" s="247" t="str">
        <f>IF('Measured Data'!$E38&gt;0,'Measured Data'!AY37,"")</f>
        <v/>
      </c>
      <c r="AZ44" s="247" t="str">
        <f>IF('Measured Data'!$E38&gt;0,'Measured Data'!AZ37,"")</f>
        <v/>
      </c>
      <c r="BA44" s="247" t="str">
        <f>IF('Measured Data'!$E38&gt;0,'Measured Data'!BA37,"")</f>
        <v/>
      </c>
      <c r="BB44" s="247" t="str">
        <f>IF('Measured Data'!$E38&gt;0,'Measured Data'!BB37,"")</f>
        <v/>
      </c>
      <c r="BC44" s="247" t="str">
        <f>IF('Measured Data'!$E38&gt;0,'Measured Data'!BC37,"")</f>
        <v/>
      </c>
      <c r="BD44" s="247" t="str">
        <f>IF('Measured Data'!$E38&gt;0,'Measured Data'!BD37,"")</f>
        <v/>
      </c>
      <c r="BE44" s="247" t="str">
        <f>IF('Measured Data'!$E38&gt;0,'Measured Data'!BE37,"")</f>
        <v/>
      </c>
      <c r="BF44" s="247" t="str">
        <f>IF('Measured Data'!$E38&gt;0,'Measured Data'!BF37,"")</f>
        <v/>
      </c>
      <c r="BG44" s="247" t="str">
        <f>IF('Measured Data'!$E38&gt;0,'Measured Data'!BG37,"")</f>
        <v/>
      </c>
      <c r="BH44" s="247" t="str">
        <f>IF('Measured Data'!$E38&gt;0,'Measured Data'!BH37,"")</f>
        <v/>
      </c>
      <c r="BI44" s="247" t="str">
        <f>IF('Measured Data'!$E38&gt;0,'Measured Data'!BI37,"")</f>
        <v/>
      </c>
      <c r="BJ44" s="247" t="str">
        <f>IF('Measured Data'!$E38&gt;0,'Measured Data'!BJ37,"")</f>
        <v/>
      </c>
      <c r="BK44" s="247" t="str">
        <f>IF('Measured Data'!$E38&gt;0,'Measured Data'!BK37,"")</f>
        <v/>
      </c>
      <c r="BL44" s="247" t="str">
        <f>IF('Measured Data'!$E38&gt;0,'Measured Data'!BL37,"")</f>
        <v/>
      </c>
      <c r="BM44" s="247" t="str">
        <f>IF('Measured Data'!$E38&gt;0,'Measured Data'!BM37,"")</f>
        <v/>
      </c>
      <c r="BN44" s="247" t="str">
        <f>IF('Measured Data'!$E38&gt;0,'In Process Calc.'!B37,"")</f>
        <v/>
      </c>
      <c r="BO44" s="247" t="str">
        <f>IF('Measured Data'!$E38&gt;0,'In Process Calc.'!C37,"")</f>
        <v/>
      </c>
    </row>
    <row r="45" spans="1:67" x14ac:dyDescent="0.15">
      <c r="A45" s="241" t="str">
        <f>IF('Measured Data'!$E39&gt;0,'Measured Data'!$B$1,"")</f>
        <v/>
      </c>
      <c r="B45" s="241" t="str">
        <f>IF('Measured Data'!$E39&gt;0,'Measured Data'!A38+0.1,"")</f>
        <v/>
      </c>
      <c r="C45" s="245" t="str">
        <f>IF('Measured Data'!$E39&gt;0,'Measured Data'!B38,"")</f>
        <v/>
      </c>
      <c r="D45" s="250" t="str">
        <f>IF('Measured Data'!$E39&gt;0,'Measured Data'!C38,"")</f>
        <v/>
      </c>
      <c r="E45" s="241" t="str">
        <f>IF('Measured Data'!$E39&gt;0,'Measured Data'!D38,"")</f>
        <v/>
      </c>
      <c r="F45" s="241" t="str">
        <f>IF('Measured Data'!$E39&gt;0,'Measured Data'!E38,"")</f>
        <v/>
      </c>
      <c r="G45" s="241" t="str">
        <f>IF('Measured Data'!$E39&gt;0,'Measured Data'!G38,"")</f>
        <v/>
      </c>
      <c r="H45" s="246" t="str">
        <f>IF('Measured Data'!$E39&gt;0,'Measured Data'!H38,"")</f>
        <v/>
      </c>
      <c r="I45" s="246" t="str">
        <f>IF('Measured Data'!$E39&gt;0,'Measured Data'!I38,"")</f>
        <v/>
      </c>
      <c r="J45" s="246" t="str">
        <f>IF('Measured Data'!$E39&gt;0,'Measured Data'!J38,"")</f>
        <v/>
      </c>
      <c r="K45" s="246" t="str">
        <f>IF('Measured Data'!$E39&gt;0,'Measured Data'!K38,"")</f>
        <v/>
      </c>
      <c r="L45" s="241" t="str">
        <f>IF('Measured Data'!$E39&gt;0,'Measured Data'!L38,"")</f>
        <v/>
      </c>
      <c r="M45" s="241" t="str">
        <f>IF('Measured Data'!$E39&gt;0,'Measured Data'!M38,"")</f>
        <v/>
      </c>
      <c r="N45" s="241" t="str">
        <f>IF('Measured Data'!$E39&gt;0,'Measured Data'!N38,"")</f>
        <v/>
      </c>
      <c r="O45" s="241" t="str">
        <f>IF('Measured Data'!$E39&gt;0,'Measured Data'!O38,"")</f>
        <v/>
      </c>
      <c r="P45" s="241" t="str">
        <f>IF('Measured Data'!$E39&gt;0,'Measured Data'!P38,"")</f>
        <v/>
      </c>
      <c r="Q45" s="241" t="str">
        <f>IF('Measured Data'!$E39&gt;0,'Measured Data'!Q38,"")</f>
        <v/>
      </c>
      <c r="R45" s="241" t="str">
        <f>IF('Measured Data'!$E39&gt;0,'Measured Data'!R38,"")</f>
        <v/>
      </c>
      <c r="S45" s="241" t="str">
        <f>IF('Measured Data'!$E39&gt;0,'Measured Data'!S38,"")</f>
        <v/>
      </c>
      <c r="T45" s="247" t="str">
        <f>IF('Measured Data'!$E39&gt;0,'Measured Data'!T38+'Measured Data'!$E39*'Measured Data'!AR38/'In Process Calc.'!$I39,"")</f>
        <v/>
      </c>
      <c r="U45" s="247" t="str">
        <f>IF('Measured Data'!$E39&gt;0,'Measured Data'!U38+'Measured Data'!$E39*'Measured Data'!AS38/'In Process Calc.'!$I39,"")</f>
        <v/>
      </c>
      <c r="V45" s="247" t="str">
        <f>IF('Measured Data'!$E39&gt;0,'Measured Data'!V38+'Measured Data'!$E39*'Measured Data'!AT38/'In Process Calc.'!$I39,"")</f>
        <v/>
      </c>
      <c r="W45" s="247" t="str">
        <f>IF('Measured Data'!$E39&gt;0,'Measured Data'!W38+'Measured Data'!$E39*'Measured Data'!AU38/'In Process Calc.'!$I39,"")</f>
        <v/>
      </c>
      <c r="X45" s="247" t="str">
        <f>IF('Measured Data'!$E39&gt;0,'Measured Data'!X38+'Measured Data'!$E39*'Measured Data'!AV38/'In Process Calc.'!$I39,"")</f>
        <v/>
      </c>
      <c r="Y45" s="247" t="str">
        <f>IF('Measured Data'!$E39&gt;0,'Measured Data'!Y38+'Measured Data'!$E39*'Measured Data'!AW38/'In Process Calc.'!$I39,"")</f>
        <v/>
      </c>
      <c r="Z45" s="247" t="str">
        <f>IF('Measured Data'!$E39&gt;0,'Measured Data'!Z38+'Measured Data'!$E39*'Measured Data'!AX38/'In Process Calc.'!$I39,"")</f>
        <v/>
      </c>
      <c r="AA45" s="247" t="str">
        <f>IF('Measured Data'!$E39&gt;0,'Measured Data'!AA38+'Measured Data'!$E39*'Measured Data'!AY38/'In Process Calc.'!$I39,"")</f>
        <v/>
      </c>
      <c r="AB45" s="247" t="str">
        <f>IF('Measured Data'!$E39&gt;0,'Measured Data'!AB38+'Measured Data'!$E39*'Measured Data'!AZ38/'In Process Calc.'!$I39,"")</f>
        <v/>
      </c>
      <c r="AC45" s="247" t="str">
        <f>IF('Measured Data'!$E39&gt;0,'Measured Data'!AC38+'Measured Data'!$E39*'Measured Data'!BA38/'In Process Calc.'!$I39,"")</f>
        <v/>
      </c>
      <c r="AD45" s="247" t="str">
        <f>IF('Measured Data'!$E39&gt;0,'Measured Data'!AD38+'Measured Data'!$E39*'Measured Data'!BB38/'In Process Calc.'!$I39,"")</f>
        <v/>
      </c>
      <c r="AE45" s="247" t="str">
        <f>IF('Measured Data'!$E39&gt;0,'Measured Data'!AE38+'Measured Data'!$E39*'Measured Data'!BC38/'In Process Calc.'!$I39,"")</f>
        <v/>
      </c>
      <c r="AF45" s="247" t="str">
        <f>IF('Measured Data'!$E39&gt;0,'Measured Data'!AF38+'Measured Data'!$E39*'Measured Data'!BD38/'In Process Calc.'!$I39,"")</f>
        <v/>
      </c>
      <c r="AG45" s="247" t="str">
        <f>IF('Measured Data'!$E39&gt;0,'Measured Data'!AG38+'Measured Data'!$E39*'Measured Data'!BE38/'In Process Calc.'!$I39,"")</f>
        <v/>
      </c>
      <c r="AH45" s="247" t="str">
        <f>IF('Measured Data'!$E39&gt;0,'Measured Data'!AH38+'Measured Data'!$E39*'Measured Data'!BF38/'In Process Calc.'!$I39,"")</f>
        <v/>
      </c>
      <c r="AI45" s="247" t="str">
        <f>IF('Measured Data'!$E39&gt;0,'Measured Data'!AI38+'Measured Data'!$E39*'Measured Data'!BG38/'In Process Calc.'!$I39,"")</f>
        <v/>
      </c>
      <c r="AJ45" s="247" t="str">
        <f>IF('Measured Data'!$E39&gt;0,'Measured Data'!AJ38+'Measured Data'!$E39*'Measured Data'!BH38/'In Process Calc.'!$I39,"")</f>
        <v/>
      </c>
      <c r="AK45" s="247" t="str">
        <f>IF('Measured Data'!$E39&gt;0,'Measured Data'!AK38+'Measured Data'!$E39*'Measured Data'!BI38/'In Process Calc.'!$I39,"")</f>
        <v/>
      </c>
      <c r="AL45" s="247" t="str">
        <f>IF('Measured Data'!$E39&gt;0,'Measured Data'!AL38+'Measured Data'!$E39*'Measured Data'!BJ38/'In Process Calc.'!$I39,"")</f>
        <v/>
      </c>
      <c r="AM45" s="247" t="str">
        <f>IF('Measured Data'!$E39&gt;0,'Measured Data'!AM38+'Measured Data'!$E39*'Measured Data'!BK38/'In Process Calc.'!$I39,"")</f>
        <v/>
      </c>
      <c r="AN45" s="247" t="str">
        <f>IF('Measured Data'!$E39&gt;0,'Measured Data'!AN38+'Measured Data'!$E39*'Measured Data'!BL38/'In Process Calc.'!$I39,"")</f>
        <v/>
      </c>
      <c r="AO45" s="247" t="str">
        <f>IF('Measured Data'!$E39&gt;0,'Measured Data'!AO38+'Measured Data'!$E39*'Measured Data'!BM38/'In Process Calc.'!$I39,"")</f>
        <v/>
      </c>
      <c r="AP45" s="247" t="str">
        <f>IF('Measured Data'!$E39&gt;0,'Measured Data'!AP38+'Measured Data'!$E39*'Measured Data'!BN38/'In Process Calc.'!$I39,"")</f>
        <v/>
      </c>
      <c r="AQ45" s="247" t="str">
        <f>IF('Measured Data'!$E39&gt;0,'Measured Data'!AQ38+'Measured Data'!$E39*'Measured Data'!BO38/'In Process Calc.'!$I39,"")</f>
        <v/>
      </c>
      <c r="AR45" s="247" t="str">
        <f>IF('Measured Data'!$E39&gt;0,'Measured Data'!AR38,"")</f>
        <v/>
      </c>
      <c r="AS45" s="247" t="str">
        <f>IF('Measured Data'!$E39&gt;0,'Measured Data'!AS38,"")</f>
        <v/>
      </c>
      <c r="AT45" s="247" t="str">
        <f>IF('Measured Data'!$E39&gt;0,'Measured Data'!AT38,"")</f>
        <v/>
      </c>
      <c r="AU45" s="247" t="str">
        <f>IF('Measured Data'!$E39&gt;0,'Measured Data'!AU38,"")</f>
        <v/>
      </c>
      <c r="AV45" s="247" t="str">
        <f>IF('Measured Data'!$E39&gt;0,'Measured Data'!AV38,"")</f>
        <v/>
      </c>
      <c r="AW45" s="247" t="str">
        <f>IF('Measured Data'!$E39&gt;0,'Measured Data'!AW38,"")</f>
        <v/>
      </c>
      <c r="AX45" s="247" t="str">
        <f>IF('Measured Data'!$E39&gt;0,'Measured Data'!AX38,"")</f>
        <v/>
      </c>
      <c r="AY45" s="247" t="str">
        <f>IF('Measured Data'!$E39&gt;0,'Measured Data'!AY38,"")</f>
        <v/>
      </c>
      <c r="AZ45" s="247" t="str">
        <f>IF('Measured Data'!$E39&gt;0,'Measured Data'!AZ38,"")</f>
        <v/>
      </c>
      <c r="BA45" s="247" t="str">
        <f>IF('Measured Data'!$E39&gt;0,'Measured Data'!BA38,"")</f>
        <v/>
      </c>
      <c r="BB45" s="247" t="str">
        <f>IF('Measured Data'!$E39&gt;0,'Measured Data'!BB38,"")</f>
        <v/>
      </c>
      <c r="BC45" s="247" t="str">
        <f>IF('Measured Data'!$E39&gt;0,'Measured Data'!BC38,"")</f>
        <v/>
      </c>
      <c r="BD45" s="247" t="str">
        <f>IF('Measured Data'!$E39&gt;0,'Measured Data'!BD38,"")</f>
        <v/>
      </c>
      <c r="BE45" s="247" t="str">
        <f>IF('Measured Data'!$E39&gt;0,'Measured Data'!BE38,"")</f>
        <v/>
      </c>
      <c r="BF45" s="247" t="str">
        <f>IF('Measured Data'!$E39&gt;0,'Measured Data'!BF38,"")</f>
        <v/>
      </c>
      <c r="BG45" s="247" t="str">
        <f>IF('Measured Data'!$E39&gt;0,'Measured Data'!BG38,"")</f>
        <v/>
      </c>
      <c r="BH45" s="247" t="str">
        <f>IF('Measured Data'!$E39&gt;0,'Measured Data'!BH38,"")</f>
        <v/>
      </c>
      <c r="BI45" s="247" t="str">
        <f>IF('Measured Data'!$E39&gt;0,'Measured Data'!BI38,"")</f>
        <v/>
      </c>
      <c r="BJ45" s="247" t="str">
        <f>IF('Measured Data'!$E39&gt;0,'Measured Data'!BJ38,"")</f>
        <v/>
      </c>
      <c r="BK45" s="247" t="str">
        <f>IF('Measured Data'!$E39&gt;0,'Measured Data'!BK38,"")</f>
        <v/>
      </c>
      <c r="BL45" s="247" t="str">
        <f>IF('Measured Data'!$E39&gt;0,'Measured Data'!BL38,"")</f>
        <v/>
      </c>
      <c r="BM45" s="247" t="str">
        <f>IF('Measured Data'!$E39&gt;0,'Measured Data'!BM38,"")</f>
        <v/>
      </c>
      <c r="BN45" s="247" t="str">
        <f>IF('Measured Data'!$E39&gt;0,'In Process Calc.'!B38,"")</f>
        <v/>
      </c>
      <c r="BO45" s="247" t="str">
        <f>IF('Measured Data'!$E39&gt;0,'In Process Calc.'!C38,"")</f>
        <v/>
      </c>
    </row>
    <row r="46" spans="1:67" x14ac:dyDescent="0.15">
      <c r="A46" s="241" t="str">
        <f>IF('Measured Data'!$E40&gt;0,'Measured Data'!$B$1,"")</f>
        <v/>
      </c>
      <c r="B46" s="241" t="str">
        <f>IF('Measured Data'!$E40&gt;0,'Measured Data'!A39+0.1,"")</f>
        <v/>
      </c>
      <c r="C46" s="245" t="str">
        <f>IF('Measured Data'!$E40&gt;0,'Measured Data'!B39,"")</f>
        <v/>
      </c>
      <c r="D46" s="250" t="str">
        <f>IF('Measured Data'!$E40&gt;0,'Measured Data'!C39,"")</f>
        <v/>
      </c>
      <c r="E46" s="241" t="str">
        <f>IF('Measured Data'!$E40&gt;0,'Measured Data'!D39,"")</f>
        <v/>
      </c>
      <c r="F46" s="241" t="str">
        <f>IF('Measured Data'!$E40&gt;0,'Measured Data'!E39,"")</f>
        <v/>
      </c>
      <c r="G46" s="241" t="str">
        <f>IF('Measured Data'!$E40&gt;0,'Measured Data'!G39,"")</f>
        <v/>
      </c>
      <c r="H46" s="246" t="str">
        <f>IF('Measured Data'!$E40&gt;0,'Measured Data'!H39,"")</f>
        <v/>
      </c>
      <c r="I46" s="246" t="str">
        <f>IF('Measured Data'!$E40&gt;0,'Measured Data'!I39,"")</f>
        <v/>
      </c>
      <c r="J46" s="246" t="str">
        <f>IF('Measured Data'!$E40&gt;0,'Measured Data'!J39,"")</f>
        <v/>
      </c>
      <c r="K46" s="246" t="str">
        <f>IF('Measured Data'!$E40&gt;0,'Measured Data'!K39,"")</f>
        <v/>
      </c>
      <c r="L46" s="241" t="str">
        <f>IF('Measured Data'!$E40&gt;0,'Measured Data'!L39,"")</f>
        <v/>
      </c>
      <c r="M46" s="241" t="str">
        <f>IF('Measured Data'!$E40&gt;0,'Measured Data'!M39,"")</f>
        <v/>
      </c>
      <c r="N46" s="241" t="str">
        <f>IF('Measured Data'!$E40&gt;0,'Measured Data'!N39,"")</f>
        <v/>
      </c>
      <c r="O46" s="241" t="str">
        <f>IF('Measured Data'!$E40&gt;0,'Measured Data'!O39,"")</f>
        <v/>
      </c>
      <c r="P46" s="241" t="str">
        <f>IF('Measured Data'!$E40&gt;0,'Measured Data'!P39,"")</f>
        <v/>
      </c>
      <c r="Q46" s="241" t="str">
        <f>IF('Measured Data'!$E40&gt;0,'Measured Data'!Q39,"")</f>
        <v/>
      </c>
      <c r="R46" s="241" t="str">
        <f>IF('Measured Data'!$E40&gt;0,'Measured Data'!R39,"")</f>
        <v/>
      </c>
      <c r="S46" s="241" t="str">
        <f>IF('Measured Data'!$E40&gt;0,'Measured Data'!S39,"")</f>
        <v/>
      </c>
      <c r="T46" s="247" t="str">
        <f>IF('Measured Data'!$E40&gt;0,'Measured Data'!T39+'Measured Data'!$E40*'Measured Data'!AR39/'In Process Calc.'!$I40,"")</f>
        <v/>
      </c>
      <c r="U46" s="247" t="str">
        <f>IF('Measured Data'!$E40&gt;0,'Measured Data'!U39+'Measured Data'!$E40*'Measured Data'!AS39/'In Process Calc.'!$I40,"")</f>
        <v/>
      </c>
      <c r="V46" s="247" t="str">
        <f>IF('Measured Data'!$E40&gt;0,'Measured Data'!V39+'Measured Data'!$E40*'Measured Data'!AT39/'In Process Calc.'!$I40,"")</f>
        <v/>
      </c>
      <c r="W46" s="247" t="str">
        <f>IF('Measured Data'!$E40&gt;0,'Measured Data'!W39+'Measured Data'!$E40*'Measured Data'!AU39/'In Process Calc.'!$I40,"")</f>
        <v/>
      </c>
      <c r="X46" s="247" t="str">
        <f>IF('Measured Data'!$E40&gt;0,'Measured Data'!X39+'Measured Data'!$E40*'Measured Data'!AV39/'In Process Calc.'!$I40,"")</f>
        <v/>
      </c>
      <c r="Y46" s="247" t="str">
        <f>IF('Measured Data'!$E40&gt;0,'Measured Data'!Y39+'Measured Data'!$E40*'Measured Data'!AW39/'In Process Calc.'!$I40,"")</f>
        <v/>
      </c>
      <c r="Z46" s="247" t="str">
        <f>IF('Measured Data'!$E40&gt;0,'Measured Data'!Z39+'Measured Data'!$E40*'Measured Data'!AX39/'In Process Calc.'!$I40,"")</f>
        <v/>
      </c>
      <c r="AA46" s="247" t="str">
        <f>IF('Measured Data'!$E40&gt;0,'Measured Data'!AA39+'Measured Data'!$E40*'Measured Data'!AY39/'In Process Calc.'!$I40,"")</f>
        <v/>
      </c>
      <c r="AB46" s="247" t="str">
        <f>IF('Measured Data'!$E40&gt;0,'Measured Data'!AB39+'Measured Data'!$E40*'Measured Data'!AZ39/'In Process Calc.'!$I40,"")</f>
        <v/>
      </c>
      <c r="AC46" s="247" t="str">
        <f>IF('Measured Data'!$E40&gt;0,'Measured Data'!AC39+'Measured Data'!$E40*'Measured Data'!BA39/'In Process Calc.'!$I40,"")</f>
        <v/>
      </c>
      <c r="AD46" s="247" t="str">
        <f>IF('Measured Data'!$E40&gt;0,'Measured Data'!AD39+'Measured Data'!$E40*'Measured Data'!BB39/'In Process Calc.'!$I40,"")</f>
        <v/>
      </c>
      <c r="AE46" s="247" t="str">
        <f>IF('Measured Data'!$E40&gt;0,'Measured Data'!AE39+'Measured Data'!$E40*'Measured Data'!BC39/'In Process Calc.'!$I40,"")</f>
        <v/>
      </c>
      <c r="AF46" s="247" t="str">
        <f>IF('Measured Data'!$E40&gt;0,'Measured Data'!AF39+'Measured Data'!$E40*'Measured Data'!BD39/'In Process Calc.'!$I40,"")</f>
        <v/>
      </c>
      <c r="AG46" s="247" t="str">
        <f>IF('Measured Data'!$E40&gt;0,'Measured Data'!AG39+'Measured Data'!$E40*'Measured Data'!BE39/'In Process Calc.'!$I40,"")</f>
        <v/>
      </c>
      <c r="AH46" s="247" t="str">
        <f>IF('Measured Data'!$E40&gt;0,'Measured Data'!AH39+'Measured Data'!$E40*'Measured Data'!BF39/'In Process Calc.'!$I40,"")</f>
        <v/>
      </c>
      <c r="AI46" s="247" t="str">
        <f>IF('Measured Data'!$E40&gt;0,'Measured Data'!AI39+'Measured Data'!$E40*'Measured Data'!BG39/'In Process Calc.'!$I40,"")</f>
        <v/>
      </c>
      <c r="AJ46" s="247" t="str">
        <f>IF('Measured Data'!$E40&gt;0,'Measured Data'!AJ39+'Measured Data'!$E40*'Measured Data'!BH39/'In Process Calc.'!$I40,"")</f>
        <v/>
      </c>
      <c r="AK46" s="247" t="str">
        <f>IF('Measured Data'!$E40&gt;0,'Measured Data'!AK39+'Measured Data'!$E40*'Measured Data'!BI39/'In Process Calc.'!$I40,"")</f>
        <v/>
      </c>
      <c r="AL46" s="247" t="str">
        <f>IF('Measured Data'!$E40&gt;0,'Measured Data'!AL39+'Measured Data'!$E40*'Measured Data'!BJ39/'In Process Calc.'!$I40,"")</f>
        <v/>
      </c>
      <c r="AM46" s="247" t="str">
        <f>IF('Measured Data'!$E40&gt;0,'Measured Data'!AM39+'Measured Data'!$E40*'Measured Data'!BK39/'In Process Calc.'!$I40,"")</f>
        <v/>
      </c>
      <c r="AN46" s="247" t="str">
        <f>IF('Measured Data'!$E40&gt;0,'Measured Data'!AN39+'Measured Data'!$E40*'Measured Data'!BL39/'In Process Calc.'!$I40,"")</f>
        <v/>
      </c>
      <c r="AO46" s="247" t="str">
        <f>IF('Measured Data'!$E40&gt;0,'Measured Data'!AO39+'Measured Data'!$E40*'Measured Data'!BM39/'In Process Calc.'!$I40,"")</f>
        <v/>
      </c>
      <c r="AP46" s="247" t="str">
        <f>IF('Measured Data'!$E40&gt;0,'Measured Data'!AP39+'Measured Data'!$E40*'Measured Data'!BN39/'In Process Calc.'!$I40,"")</f>
        <v/>
      </c>
      <c r="AQ46" s="247" t="str">
        <f>IF('Measured Data'!$E40&gt;0,'Measured Data'!AQ39+'Measured Data'!$E40*'Measured Data'!BO39/'In Process Calc.'!$I40,"")</f>
        <v/>
      </c>
      <c r="AR46" s="247" t="str">
        <f>IF('Measured Data'!$E40&gt;0,'Measured Data'!AR39,"")</f>
        <v/>
      </c>
      <c r="AS46" s="247" t="str">
        <f>IF('Measured Data'!$E40&gt;0,'Measured Data'!AS39,"")</f>
        <v/>
      </c>
      <c r="AT46" s="247" t="str">
        <f>IF('Measured Data'!$E40&gt;0,'Measured Data'!AT39,"")</f>
        <v/>
      </c>
      <c r="AU46" s="247" t="str">
        <f>IF('Measured Data'!$E40&gt;0,'Measured Data'!AU39,"")</f>
        <v/>
      </c>
      <c r="AV46" s="247" t="str">
        <f>IF('Measured Data'!$E40&gt;0,'Measured Data'!AV39,"")</f>
        <v/>
      </c>
      <c r="AW46" s="247" t="str">
        <f>IF('Measured Data'!$E40&gt;0,'Measured Data'!AW39,"")</f>
        <v/>
      </c>
      <c r="AX46" s="247" t="str">
        <f>IF('Measured Data'!$E40&gt;0,'Measured Data'!AX39,"")</f>
        <v/>
      </c>
      <c r="AY46" s="247" t="str">
        <f>IF('Measured Data'!$E40&gt;0,'Measured Data'!AY39,"")</f>
        <v/>
      </c>
      <c r="AZ46" s="247" t="str">
        <f>IF('Measured Data'!$E40&gt;0,'Measured Data'!AZ39,"")</f>
        <v/>
      </c>
      <c r="BA46" s="247" t="str">
        <f>IF('Measured Data'!$E40&gt;0,'Measured Data'!BA39,"")</f>
        <v/>
      </c>
      <c r="BB46" s="247" t="str">
        <f>IF('Measured Data'!$E40&gt;0,'Measured Data'!BB39,"")</f>
        <v/>
      </c>
      <c r="BC46" s="247" t="str">
        <f>IF('Measured Data'!$E40&gt;0,'Measured Data'!BC39,"")</f>
        <v/>
      </c>
      <c r="BD46" s="247" t="str">
        <f>IF('Measured Data'!$E40&gt;0,'Measured Data'!BD39,"")</f>
        <v/>
      </c>
      <c r="BE46" s="247" t="str">
        <f>IF('Measured Data'!$E40&gt;0,'Measured Data'!BE39,"")</f>
        <v/>
      </c>
      <c r="BF46" s="247" t="str">
        <f>IF('Measured Data'!$E40&gt;0,'Measured Data'!BF39,"")</f>
        <v/>
      </c>
      <c r="BG46" s="247" t="str">
        <f>IF('Measured Data'!$E40&gt;0,'Measured Data'!BG39,"")</f>
        <v/>
      </c>
      <c r="BH46" s="247" t="str">
        <f>IF('Measured Data'!$E40&gt;0,'Measured Data'!BH39,"")</f>
        <v/>
      </c>
      <c r="BI46" s="247" t="str">
        <f>IF('Measured Data'!$E40&gt;0,'Measured Data'!BI39,"")</f>
        <v/>
      </c>
      <c r="BJ46" s="247" t="str">
        <f>IF('Measured Data'!$E40&gt;0,'Measured Data'!BJ39,"")</f>
        <v/>
      </c>
      <c r="BK46" s="247" t="str">
        <f>IF('Measured Data'!$E40&gt;0,'Measured Data'!BK39,"")</f>
        <v/>
      </c>
      <c r="BL46" s="247" t="str">
        <f>IF('Measured Data'!$E40&gt;0,'Measured Data'!BL39,"")</f>
        <v/>
      </c>
      <c r="BM46" s="247" t="str">
        <f>IF('Measured Data'!$E40&gt;0,'Measured Data'!BM39,"")</f>
        <v/>
      </c>
      <c r="BN46" s="247" t="str">
        <f>IF('Measured Data'!$E40&gt;0,'In Process Calc.'!B39,"")</f>
        <v/>
      </c>
      <c r="BO46" s="247" t="str">
        <f>IF('Measured Data'!$E40&gt;0,'In Process Calc.'!C39,"")</f>
        <v/>
      </c>
    </row>
    <row r="47" spans="1:67" x14ac:dyDescent="0.15">
      <c r="A47" s="241" t="str">
        <f>IF('Measured Data'!$E41&gt;0,'Measured Data'!$B$1,"")</f>
        <v/>
      </c>
      <c r="B47" s="241" t="str">
        <f>IF('Measured Data'!$E41&gt;0,'Measured Data'!A40+0.1,"")</f>
        <v/>
      </c>
      <c r="C47" s="245" t="str">
        <f>IF('Measured Data'!$E41&gt;0,'Measured Data'!B40,"")</f>
        <v/>
      </c>
      <c r="D47" s="250" t="str">
        <f>IF('Measured Data'!$E41&gt;0,'Measured Data'!C40,"")</f>
        <v/>
      </c>
      <c r="E47" s="241" t="str">
        <f>IF('Measured Data'!$E41&gt;0,'Measured Data'!D40,"")</f>
        <v/>
      </c>
      <c r="F47" s="241" t="str">
        <f>IF('Measured Data'!$E41&gt;0,'Measured Data'!E40,"")</f>
        <v/>
      </c>
      <c r="G47" s="241" t="str">
        <f>IF('Measured Data'!$E41&gt;0,'Measured Data'!G40,"")</f>
        <v/>
      </c>
      <c r="H47" s="246" t="str">
        <f>IF('Measured Data'!$E41&gt;0,'Measured Data'!H40,"")</f>
        <v/>
      </c>
      <c r="I47" s="246" t="str">
        <f>IF('Measured Data'!$E41&gt;0,'Measured Data'!I40,"")</f>
        <v/>
      </c>
      <c r="J47" s="246" t="str">
        <f>IF('Measured Data'!$E41&gt;0,'Measured Data'!J40,"")</f>
        <v/>
      </c>
      <c r="K47" s="246" t="str">
        <f>IF('Measured Data'!$E41&gt;0,'Measured Data'!K40,"")</f>
        <v/>
      </c>
      <c r="L47" s="241" t="str">
        <f>IF('Measured Data'!$E41&gt;0,'Measured Data'!L40,"")</f>
        <v/>
      </c>
      <c r="M47" s="241" t="str">
        <f>IF('Measured Data'!$E41&gt;0,'Measured Data'!M40,"")</f>
        <v/>
      </c>
      <c r="N47" s="241" t="str">
        <f>IF('Measured Data'!$E41&gt;0,'Measured Data'!N40,"")</f>
        <v/>
      </c>
      <c r="O47" s="241" t="str">
        <f>IF('Measured Data'!$E41&gt;0,'Measured Data'!O40,"")</f>
        <v/>
      </c>
      <c r="P47" s="241" t="str">
        <f>IF('Measured Data'!$E41&gt;0,'Measured Data'!P40,"")</f>
        <v/>
      </c>
      <c r="Q47" s="241" t="str">
        <f>IF('Measured Data'!$E41&gt;0,'Measured Data'!Q40,"")</f>
        <v/>
      </c>
      <c r="R47" s="241" t="str">
        <f>IF('Measured Data'!$E41&gt;0,'Measured Data'!R40,"")</f>
        <v/>
      </c>
      <c r="S47" s="241" t="str">
        <f>IF('Measured Data'!$E41&gt;0,'Measured Data'!S40,"")</f>
        <v/>
      </c>
      <c r="T47" s="247" t="str">
        <f>IF('Measured Data'!$E41&gt;0,'Measured Data'!T40+'Measured Data'!$E41*'Measured Data'!AR40/'In Process Calc.'!$I41,"")</f>
        <v/>
      </c>
      <c r="U47" s="247" t="str">
        <f>IF('Measured Data'!$E41&gt;0,'Measured Data'!U40+'Measured Data'!$E41*'Measured Data'!AS40/'In Process Calc.'!$I41,"")</f>
        <v/>
      </c>
      <c r="V47" s="247" t="str">
        <f>IF('Measured Data'!$E41&gt;0,'Measured Data'!V40+'Measured Data'!$E41*'Measured Data'!AT40/'In Process Calc.'!$I41,"")</f>
        <v/>
      </c>
      <c r="W47" s="247" t="str">
        <f>IF('Measured Data'!$E41&gt;0,'Measured Data'!W40+'Measured Data'!$E41*'Measured Data'!AU40/'In Process Calc.'!$I41,"")</f>
        <v/>
      </c>
      <c r="X47" s="247" t="str">
        <f>IF('Measured Data'!$E41&gt;0,'Measured Data'!X40+'Measured Data'!$E41*'Measured Data'!AV40/'In Process Calc.'!$I41,"")</f>
        <v/>
      </c>
      <c r="Y47" s="247" t="str">
        <f>IF('Measured Data'!$E41&gt;0,'Measured Data'!Y40+'Measured Data'!$E41*'Measured Data'!AW40/'In Process Calc.'!$I41,"")</f>
        <v/>
      </c>
      <c r="Z47" s="247" t="str">
        <f>IF('Measured Data'!$E41&gt;0,'Measured Data'!Z40+'Measured Data'!$E41*'Measured Data'!AX40/'In Process Calc.'!$I41,"")</f>
        <v/>
      </c>
      <c r="AA47" s="247" t="str">
        <f>IF('Measured Data'!$E41&gt;0,'Measured Data'!AA40+'Measured Data'!$E41*'Measured Data'!AY40/'In Process Calc.'!$I41,"")</f>
        <v/>
      </c>
      <c r="AB47" s="247" t="str">
        <f>IF('Measured Data'!$E41&gt;0,'Measured Data'!AB40+'Measured Data'!$E41*'Measured Data'!AZ40/'In Process Calc.'!$I41,"")</f>
        <v/>
      </c>
      <c r="AC47" s="247" t="str">
        <f>IF('Measured Data'!$E41&gt;0,'Measured Data'!AC40+'Measured Data'!$E41*'Measured Data'!BA40/'In Process Calc.'!$I41,"")</f>
        <v/>
      </c>
      <c r="AD47" s="247" t="str">
        <f>IF('Measured Data'!$E41&gt;0,'Measured Data'!AD40+'Measured Data'!$E41*'Measured Data'!BB40/'In Process Calc.'!$I41,"")</f>
        <v/>
      </c>
      <c r="AE47" s="247" t="str">
        <f>IF('Measured Data'!$E41&gt;0,'Measured Data'!AE40+'Measured Data'!$E41*'Measured Data'!BC40/'In Process Calc.'!$I41,"")</f>
        <v/>
      </c>
      <c r="AF47" s="247" t="str">
        <f>IF('Measured Data'!$E41&gt;0,'Measured Data'!AF40+'Measured Data'!$E41*'Measured Data'!BD40/'In Process Calc.'!$I41,"")</f>
        <v/>
      </c>
      <c r="AG47" s="247" t="str">
        <f>IF('Measured Data'!$E41&gt;0,'Measured Data'!AG40+'Measured Data'!$E41*'Measured Data'!BE40/'In Process Calc.'!$I41,"")</f>
        <v/>
      </c>
      <c r="AH47" s="247" t="str">
        <f>IF('Measured Data'!$E41&gt;0,'Measured Data'!AH40+'Measured Data'!$E41*'Measured Data'!BF40/'In Process Calc.'!$I41,"")</f>
        <v/>
      </c>
      <c r="AI47" s="247" t="str">
        <f>IF('Measured Data'!$E41&gt;0,'Measured Data'!AI40+'Measured Data'!$E41*'Measured Data'!BG40/'In Process Calc.'!$I41,"")</f>
        <v/>
      </c>
      <c r="AJ47" s="247" t="str">
        <f>IF('Measured Data'!$E41&gt;0,'Measured Data'!AJ40+'Measured Data'!$E41*'Measured Data'!BH40/'In Process Calc.'!$I41,"")</f>
        <v/>
      </c>
      <c r="AK47" s="247" t="str">
        <f>IF('Measured Data'!$E41&gt;0,'Measured Data'!AK40+'Measured Data'!$E41*'Measured Data'!BI40/'In Process Calc.'!$I41,"")</f>
        <v/>
      </c>
      <c r="AL47" s="247" t="str">
        <f>IF('Measured Data'!$E41&gt;0,'Measured Data'!AL40+'Measured Data'!$E41*'Measured Data'!BJ40/'In Process Calc.'!$I41,"")</f>
        <v/>
      </c>
      <c r="AM47" s="247" t="str">
        <f>IF('Measured Data'!$E41&gt;0,'Measured Data'!AM40+'Measured Data'!$E41*'Measured Data'!BK40/'In Process Calc.'!$I41,"")</f>
        <v/>
      </c>
      <c r="AN47" s="247" t="str">
        <f>IF('Measured Data'!$E41&gt;0,'Measured Data'!AN40+'Measured Data'!$E41*'Measured Data'!BL40/'In Process Calc.'!$I41,"")</f>
        <v/>
      </c>
      <c r="AO47" s="247" t="str">
        <f>IF('Measured Data'!$E41&gt;0,'Measured Data'!AO40+'Measured Data'!$E41*'Measured Data'!BM40/'In Process Calc.'!$I41,"")</f>
        <v/>
      </c>
      <c r="AP47" s="247" t="str">
        <f>IF('Measured Data'!$E41&gt;0,'Measured Data'!AP40+'Measured Data'!$E41*'Measured Data'!BN40/'In Process Calc.'!$I41,"")</f>
        <v/>
      </c>
      <c r="AQ47" s="247" t="str">
        <f>IF('Measured Data'!$E41&gt;0,'Measured Data'!AQ40+'Measured Data'!$E41*'Measured Data'!BO40/'In Process Calc.'!$I41,"")</f>
        <v/>
      </c>
      <c r="AR47" s="247" t="str">
        <f>IF('Measured Data'!$E41&gt;0,'Measured Data'!AR40,"")</f>
        <v/>
      </c>
      <c r="AS47" s="247" t="str">
        <f>IF('Measured Data'!$E41&gt;0,'Measured Data'!AS40,"")</f>
        <v/>
      </c>
      <c r="AT47" s="247" t="str">
        <f>IF('Measured Data'!$E41&gt;0,'Measured Data'!AT40,"")</f>
        <v/>
      </c>
      <c r="AU47" s="247" t="str">
        <f>IF('Measured Data'!$E41&gt;0,'Measured Data'!AU40,"")</f>
        <v/>
      </c>
      <c r="AV47" s="247" t="str">
        <f>IF('Measured Data'!$E41&gt;0,'Measured Data'!AV40,"")</f>
        <v/>
      </c>
      <c r="AW47" s="247" t="str">
        <f>IF('Measured Data'!$E41&gt;0,'Measured Data'!AW40,"")</f>
        <v/>
      </c>
      <c r="AX47" s="247" t="str">
        <f>IF('Measured Data'!$E41&gt;0,'Measured Data'!AX40,"")</f>
        <v/>
      </c>
      <c r="AY47" s="247" t="str">
        <f>IF('Measured Data'!$E41&gt;0,'Measured Data'!AY40,"")</f>
        <v/>
      </c>
      <c r="AZ47" s="247" t="str">
        <f>IF('Measured Data'!$E41&gt;0,'Measured Data'!AZ40,"")</f>
        <v/>
      </c>
      <c r="BA47" s="247" t="str">
        <f>IF('Measured Data'!$E41&gt;0,'Measured Data'!BA40,"")</f>
        <v/>
      </c>
      <c r="BB47" s="247" t="str">
        <f>IF('Measured Data'!$E41&gt;0,'Measured Data'!BB40,"")</f>
        <v/>
      </c>
      <c r="BC47" s="247" t="str">
        <f>IF('Measured Data'!$E41&gt;0,'Measured Data'!BC40,"")</f>
        <v/>
      </c>
      <c r="BD47" s="247" t="str">
        <f>IF('Measured Data'!$E41&gt;0,'Measured Data'!BD40,"")</f>
        <v/>
      </c>
      <c r="BE47" s="247" t="str">
        <f>IF('Measured Data'!$E41&gt;0,'Measured Data'!BE40,"")</f>
        <v/>
      </c>
      <c r="BF47" s="247" t="str">
        <f>IF('Measured Data'!$E41&gt;0,'Measured Data'!BF40,"")</f>
        <v/>
      </c>
      <c r="BG47" s="247" t="str">
        <f>IF('Measured Data'!$E41&gt;0,'Measured Data'!BG40,"")</f>
        <v/>
      </c>
      <c r="BH47" s="247" t="str">
        <f>IF('Measured Data'!$E41&gt;0,'Measured Data'!BH40,"")</f>
        <v/>
      </c>
      <c r="BI47" s="247" t="str">
        <f>IF('Measured Data'!$E41&gt;0,'Measured Data'!BI40,"")</f>
        <v/>
      </c>
      <c r="BJ47" s="247" t="str">
        <f>IF('Measured Data'!$E41&gt;0,'Measured Data'!BJ40,"")</f>
        <v/>
      </c>
      <c r="BK47" s="247" t="str">
        <f>IF('Measured Data'!$E41&gt;0,'Measured Data'!BK40,"")</f>
        <v/>
      </c>
      <c r="BL47" s="247" t="str">
        <f>IF('Measured Data'!$E41&gt;0,'Measured Data'!BL40,"")</f>
        <v/>
      </c>
      <c r="BM47" s="247" t="str">
        <f>IF('Measured Data'!$E41&gt;0,'Measured Data'!BM40,"")</f>
        <v/>
      </c>
      <c r="BN47" s="247" t="str">
        <f>IF('Measured Data'!$E41&gt;0,'In Process Calc.'!B40,"")</f>
        <v/>
      </c>
      <c r="BO47" s="247" t="str">
        <f>IF('Measured Data'!$E41&gt;0,'In Process Calc.'!C40,"")</f>
        <v/>
      </c>
    </row>
    <row r="48" spans="1:67" x14ac:dyDescent="0.15">
      <c r="A48" s="241" t="str">
        <f>IF('Measured Data'!$E42&gt;0,'Measured Data'!$B$1,"")</f>
        <v/>
      </c>
      <c r="B48" s="241" t="str">
        <f>IF('Measured Data'!$E42&gt;0,'Measured Data'!A41+0.1,"")</f>
        <v/>
      </c>
      <c r="C48" s="245" t="str">
        <f>IF('Measured Data'!$E42&gt;0,'Measured Data'!B41,"")</f>
        <v/>
      </c>
      <c r="D48" s="250" t="str">
        <f>IF('Measured Data'!$E42&gt;0,'Measured Data'!C41,"")</f>
        <v/>
      </c>
      <c r="E48" s="241" t="str">
        <f>IF('Measured Data'!$E42&gt;0,'Measured Data'!D41,"")</f>
        <v/>
      </c>
      <c r="F48" s="241" t="str">
        <f>IF('Measured Data'!$E42&gt;0,'Measured Data'!E41,"")</f>
        <v/>
      </c>
      <c r="G48" s="241" t="str">
        <f>IF('Measured Data'!$E42&gt;0,'Measured Data'!G41,"")</f>
        <v/>
      </c>
      <c r="H48" s="246" t="str">
        <f>IF('Measured Data'!$E42&gt;0,'Measured Data'!H41,"")</f>
        <v/>
      </c>
      <c r="I48" s="246" t="str">
        <f>IF('Measured Data'!$E42&gt;0,'Measured Data'!I41,"")</f>
        <v/>
      </c>
      <c r="J48" s="246" t="str">
        <f>IF('Measured Data'!$E42&gt;0,'Measured Data'!J41,"")</f>
        <v/>
      </c>
      <c r="K48" s="246" t="str">
        <f>IF('Measured Data'!$E42&gt;0,'Measured Data'!K41,"")</f>
        <v/>
      </c>
      <c r="L48" s="241" t="str">
        <f>IF('Measured Data'!$E42&gt;0,'Measured Data'!L41,"")</f>
        <v/>
      </c>
      <c r="M48" s="241" t="str">
        <f>IF('Measured Data'!$E42&gt;0,'Measured Data'!M41,"")</f>
        <v/>
      </c>
      <c r="N48" s="241" t="str">
        <f>IF('Measured Data'!$E42&gt;0,'Measured Data'!N41,"")</f>
        <v/>
      </c>
      <c r="O48" s="241" t="str">
        <f>IF('Measured Data'!$E42&gt;0,'Measured Data'!O41,"")</f>
        <v/>
      </c>
      <c r="P48" s="241" t="str">
        <f>IF('Measured Data'!$E42&gt;0,'Measured Data'!P41,"")</f>
        <v/>
      </c>
      <c r="Q48" s="241" t="str">
        <f>IF('Measured Data'!$E42&gt;0,'Measured Data'!Q41,"")</f>
        <v/>
      </c>
      <c r="R48" s="241" t="str">
        <f>IF('Measured Data'!$E42&gt;0,'Measured Data'!R41,"")</f>
        <v/>
      </c>
      <c r="S48" s="241" t="str">
        <f>IF('Measured Data'!$E42&gt;0,'Measured Data'!S41,"")</f>
        <v/>
      </c>
      <c r="T48" s="247" t="str">
        <f>IF('Measured Data'!$E42&gt;0,'Measured Data'!T41+'Measured Data'!$E42*'Measured Data'!AR41/'In Process Calc.'!$I42,"")</f>
        <v/>
      </c>
      <c r="U48" s="247" t="str">
        <f>IF('Measured Data'!$E42&gt;0,'Measured Data'!U41+'Measured Data'!$E42*'Measured Data'!AS41/'In Process Calc.'!$I42,"")</f>
        <v/>
      </c>
      <c r="V48" s="247" t="str">
        <f>IF('Measured Data'!$E42&gt;0,'Measured Data'!V41+'Measured Data'!$E42*'Measured Data'!AT41/'In Process Calc.'!$I42,"")</f>
        <v/>
      </c>
      <c r="W48" s="247" t="str">
        <f>IF('Measured Data'!$E42&gt;0,'Measured Data'!W41+'Measured Data'!$E42*'Measured Data'!AU41/'In Process Calc.'!$I42,"")</f>
        <v/>
      </c>
      <c r="X48" s="247" t="str">
        <f>IF('Measured Data'!$E42&gt;0,'Measured Data'!X41+'Measured Data'!$E42*'Measured Data'!AV41/'In Process Calc.'!$I42,"")</f>
        <v/>
      </c>
      <c r="Y48" s="247" t="str">
        <f>IF('Measured Data'!$E42&gt;0,'Measured Data'!Y41+'Measured Data'!$E42*'Measured Data'!AW41/'In Process Calc.'!$I42,"")</f>
        <v/>
      </c>
      <c r="Z48" s="247" t="str">
        <f>IF('Measured Data'!$E42&gt;0,'Measured Data'!Z41+'Measured Data'!$E42*'Measured Data'!AX41/'In Process Calc.'!$I42,"")</f>
        <v/>
      </c>
      <c r="AA48" s="247" t="str">
        <f>IF('Measured Data'!$E42&gt;0,'Measured Data'!AA41+'Measured Data'!$E42*'Measured Data'!AY41/'In Process Calc.'!$I42,"")</f>
        <v/>
      </c>
      <c r="AB48" s="247" t="str">
        <f>IF('Measured Data'!$E42&gt;0,'Measured Data'!AB41+'Measured Data'!$E42*'Measured Data'!AZ41/'In Process Calc.'!$I42,"")</f>
        <v/>
      </c>
      <c r="AC48" s="247" t="str">
        <f>IF('Measured Data'!$E42&gt;0,'Measured Data'!AC41+'Measured Data'!$E42*'Measured Data'!BA41/'In Process Calc.'!$I42,"")</f>
        <v/>
      </c>
      <c r="AD48" s="247" t="str">
        <f>IF('Measured Data'!$E42&gt;0,'Measured Data'!AD41+'Measured Data'!$E42*'Measured Data'!BB41/'In Process Calc.'!$I42,"")</f>
        <v/>
      </c>
      <c r="AE48" s="247" t="str">
        <f>IF('Measured Data'!$E42&gt;0,'Measured Data'!AE41+'Measured Data'!$E42*'Measured Data'!BC41/'In Process Calc.'!$I42,"")</f>
        <v/>
      </c>
      <c r="AF48" s="247" t="str">
        <f>IF('Measured Data'!$E42&gt;0,'Measured Data'!AF41+'Measured Data'!$E42*'Measured Data'!BD41/'In Process Calc.'!$I42,"")</f>
        <v/>
      </c>
      <c r="AG48" s="247" t="str">
        <f>IF('Measured Data'!$E42&gt;0,'Measured Data'!AG41+'Measured Data'!$E42*'Measured Data'!BE41/'In Process Calc.'!$I42,"")</f>
        <v/>
      </c>
      <c r="AH48" s="247" t="str">
        <f>IF('Measured Data'!$E42&gt;0,'Measured Data'!AH41+'Measured Data'!$E42*'Measured Data'!BF41/'In Process Calc.'!$I42,"")</f>
        <v/>
      </c>
      <c r="AI48" s="247" t="str">
        <f>IF('Measured Data'!$E42&gt;0,'Measured Data'!AI41+'Measured Data'!$E42*'Measured Data'!BG41/'In Process Calc.'!$I42,"")</f>
        <v/>
      </c>
      <c r="AJ48" s="247" t="str">
        <f>IF('Measured Data'!$E42&gt;0,'Measured Data'!AJ41+'Measured Data'!$E42*'Measured Data'!BH41/'In Process Calc.'!$I42,"")</f>
        <v/>
      </c>
      <c r="AK48" s="247" t="str">
        <f>IF('Measured Data'!$E42&gt;0,'Measured Data'!AK41+'Measured Data'!$E42*'Measured Data'!BI41/'In Process Calc.'!$I42,"")</f>
        <v/>
      </c>
      <c r="AL48" s="247" t="str">
        <f>IF('Measured Data'!$E42&gt;0,'Measured Data'!AL41+'Measured Data'!$E42*'Measured Data'!BJ41/'In Process Calc.'!$I42,"")</f>
        <v/>
      </c>
      <c r="AM48" s="247" t="str">
        <f>IF('Measured Data'!$E42&gt;0,'Measured Data'!AM41+'Measured Data'!$E42*'Measured Data'!BK41/'In Process Calc.'!$I42,"")</f>
        <v/>
      </c>
      <c r="AN48" s="247" t="str">
        <f>IF('Measured Data'!$E42&gt;0,'Measured Data'!AN41+'Measured Data'!$E42*'Measured Data'!BL41/'In Process Calc.'!$I42,"")</f>
        <v/>
      </c>
      <c r="AO48" s="247" t="str">
        <f>IF('Measured Data'!$E42&gt;0,'Measured Data'!AO41+'Measured Data'!$E42*'Measured Data'!BM41/'In Process Calc.'!$I42,"")</f>
        <v/>
      </c>
      <c r="AP48" s="247" t="str">
        <f>IF('Measured Data'!$E42&gt;0,'Measured Data'!AP41+'Measured Data'!$E42*'Measured Data'!BN41/'In Process Calc.'!$I42,"")</f>
        <v/>
      </c>
      <c r="AQ48" s="247" t="str">
        <f>IF('Measured Data'!$E42&gt;0,'Measured Data'!AQ41+'Measured Data'!$E42*'Measured Data'!BO41/'In Process Calc.'!$I42,"")</f>
        <v/>
      </c>
      <c r="AR48" s="247" t="str">
        <f>IF('Measured Data'!$E42&gt;0,'Measured Data'!AR41,"")</f>
        <v/>
      </c>
      <c r="AS48" s="247" t="str">
        <f>IF('Measured Data'!$E42&gt;0,'Measured Data'!AS41,"")</f>
        <v/>
      </c>
      <c r="AT48" s="247" t="str">
        <f>IF('Measured Data'!$E42&gt;0,'Measured Data'!AT41,"")</f>
        <v/>
      </c>
      <c r="AU48" s="247" t="str">
        <f>IF('Measured Data'!$E42&gt;0,'Measured Data'!AU41,"")</f>
        <v/>
      </c>
      <c r="AV48" s="247" t="str">
        <f>IF('Measured Data'!$E42&gt;0,'Measured Data'!AV41,"")</f>
        <v/>
      </c>
      <c r="AW48" s="247" t="str">
        <f>IF('Measured Data'!$E42&gt;0,'Measured Data'!AW41,"")</f>
        <v/>
      </c>
      <c r="AX48" s="247" t="str">
        <f>IF('Measured Data'!$E42&gt;0,'Measured Data'!AX41,"")</f>
        <v/>
      </c>
      <c r="AY48" s="247" t="str">
        <f>IF('Measured Data'!$E42&gt;0,'Measured Data'!AY41,"")</f>
        <v/>
      </c>
      <c r="AZ48" s="247" t="str">
        <f>IF('Measured Data'!$E42&gt;0,'Measured Data'!AZ41,"")</f>
        <v/>
      </c>
      <c r="BA48" s="247" t="str">
        <f>IF('Measured Data'!$E42&gt;0,'Measured Data'!BA41,"")</f>
        <v/>
      </c>
      <c r="BB48" s="247" t="str">
        <f>IF('Measured Data'!$E42&gt;0,'Measured Data'!BB41,"")</f>
        <v/>
      </c>
      <c r="BC48" s="247" t="str">
        <f>IF('Measured Data'!$E42&gt;0,'Measured Data'!BC41,"")</f>
        <v/>
      </c>
      <c r="BD48" s="247" t="str">
        <f>IF('Measured Data'!$E42&gt;0,'Measured Data'!BD41,"")</f>
        <v/>
      </c>
      <c r="BE48" s="247" t="str">
        <f>IF('Measured Data'!$E42&gt;0,'Measured Data'!BE41,"")</f>
        <v/>
      </c>
      <c r="BF48" s="247" t="str">
        <f>IF('Measured Data'!$E42&gt;0,'Measured Data'!BF41,"")</f>
        <v/>
      </c>
      <c r="BG48" s="247" t="str">
        <f>IF('Measured Data'!$E42&gt;0,'Measured Data'!BG41,"")</f>
        <v/>
      </c>
      <c r="BH48" s="247" t="str">
        <f>IF('Measured Data'!$E42&gt;0,'Measured Data'!BH41,"")</f>
        <v/>
      </c>
      <c r="BI48" s="247" t="str">
        <f>IF('Measured Data'!$E42&gt;0,'Measured Data'!BI41,"")</f>
        <v/>
      </c>
      <c r="BJ48" s="247" t="str">
        <f>IF('Measured Data'!$E42&gt;0,'Measured Data'!BJ41,"")</f>
        <v/>
      </c>
      <c r="BK48" s="247" t="str">
        <f>IF('Measured Data'!$E42&gt;0,'Measured Data'!BK41,"")</f>
        <v/>
      </c>
      <c r="BL48" s="247" t="str">
        <f>IF('Measured Data'!$E42&gt;0,'Measured Data'!BL41,"")</f>
        <v/>
      </c>
      <c r="BM48" s="247" t="str">
        <f>IF('Measured Data'!$E42&gt;0,'Measured Data'!BM41,"")</f>
        <v/>
      </c>
      <c r="BN48" s="247" t="str">
        <f>IF('Measured Data'!$E42&gt;0,'In Process Calc.'!B41,"")</f>
        <v/>
      </c>
      <c r="BO48" s="247" t="str">
        <f>IF('Measured Data'!$E42&gt;0,'In Process Calc.'!C41,"")</f>
        <v/>
      </c>
    </row>
    <row r="49" spans="1:67" x14ac:dyDescent="0.15">
      <c r="A49" s="241" t="str">
        <f>IF('Measured Data'!$E43&gt;0,'Measured Data'!$B$1,"")</f>
        <v/>
      </c>
      <c r="B49" s="241" t="str">
        <f>IF('Measured Data'!$E43&gt;0,'Measured Data'!A42+0.1,"")</f>
        <v/>
      </c>
      <c r="C49" s="245" t="str">
        <f>IF('Measured Data'!$E43&gt;0,'Measured Data'!B42,"")</f>
        <v/>
      </c>
      <c r="D49" s="250" t="str">
        <f>IF('Measured Data'!$E43&gt;0,'Measured Data'!C42,"")</f>
        <v/>
      </c>
      <c r="E49" s="241" t="str">
        <f>IF('Measured Data'!$E43&gt;0,'Measured Data'!D42,"")</f>
        <v/>
      </c>
      <c r="F49" s="241" t="str">
        <f>IF('Measured Data'!$E43&gt;0,'Measured Data'!E42,"")</f>
        <v/>
      </c>
      <c r="G49" s="241" t="str">
        <f>IF('Measured Data'!$E43&gt;0,'Measured Data'!G42,"")</f>
        <v/>
      </c>
      <c r="H49" s="246" t="str">
        <f>IF('Measured Data'!$E43&gt;0,'Measured Data'!H42,"")</f>
        <v/>
      </c>
      <c r="I49" s="246" t="str">
        <f>IF('Measured Data'!$E43&gt;0,'Measured Data'!I42,"")</f>
        <v/>
      </c>
      <c r="J49" s="246" t="str">
        <f>IF('Measured Data'!$E43&gt;0,'Measured Data'!J42,"")</f>
        <v/>
      </c>
      <c r="K49" s="246" t="str">
        <f>IF('Measured Data'!$E43&gt;0,'Measured Data'!K42,"")</f>
        <v/>
      </c>
      <c r="L49" s="241" t="str">
        <f>IF('Measured Data'!$E43&gt;0,'Measured Data'!L42,"")</f>
        <v/>
      </c>
      <c r="M49" s="241" t="str">
        <f>IF('Measured Data'!$E43&gt;0,'Measured Data'!M42,"")</f>
        <v/>
      </c>
      <c r="N49" s="241" t="str">
        <f>IF('Measured Data'!$E43&gt;0,'Measured Data'!N42,"")</f>
        <v/>
      </c>
      <c r="O49" s="241" t="str">
        <f>IF('Measured Data'!$E43&gt;0,'Measured Data'!O42,"")</f>
        <v/>
      </c>
      <c r="P49" s="241" t="str">
        <f>IF('Measured Data'!$E43&gt;0,'Measured Data'!P42,"")</f>
        <v/>
      </c>
      <c r="Q49" s="241" t="str">
        <f>IF('Measured Data'!$E43&gt;0,'Measured Data'!Q42,"")</f>
        <v/>
      </c>
      <c r="R49" s="241" t="str">
        <f>IF('Measured Data'!$E43&gt;0,'Measured Data'!R42,"")</f>
        <v/>
      </c>
      <c r="S49" s="241" t="str">
        <f>IF('Measured Data'!$E43&gt;0,'Measured Data'!S42,"")</f>
        <v/>
      </c>
      <c r="T49" s="247" t="str">
        <f>IF('Measured Data'!$E43&gt;0,'Measured Data'!T42+'Measured Data'!$E43*'Measured Data'!AR42/'In Process Calc.'!$I43,"")</f>
        <v/>
      </c>
      <c r="U49" s="247" t="str">
        <f>IF('Measured Data'!$E43&gt;0,'Measured Data'!U42+'Measured Data'!$E43*'Measured Data'!AS42/'In Process Calc.'!$I43,"")</f>
        <v/>
      </c>
      <c r="V49" s="247" t="str">
        <f>IF('Measured Data'!$E43&gt;0,'Measured Data'!V42+'Measured Data'!$E43*'Measured Data'!AT42/'In Process Calc.'!$I43,"")</f>
        <v/>
      </c>
      <c r="W49" s="247" t="str">
        <f>IF('Measured Data'!$E43&gt;0,'Measured Data'!W42+'Measured Data'!$E43*'Measured Data'!AU42/'In Process Calc.'!$I43,"")</f>
        <v/>
      </c>
      <c r="X49" s="247" t="str">
        <f>IF('Measured Data'!$E43&gt;0,'Measured Data'!X42+'Measured Data'!$E43*'Measured Data'!AV42/'In Process Calc.'!$I43,"")</f>
        <v/>
      </c>
      <c r="Y49" s="247" t="str">
        <f>IF('Measured Data'!$E43&gt;0,'Measured Data'!Y42+'Measured Data'!$E43*'Measured Data'!AW42/'In Process Calc.'!$I43,"")</f>
        <v/>
      </c>
      <c r="Z49" s="247" t="str">
        <f>IF('Measured Data'!$E43&gt;0,'Measured Data'!Z42+'Measured Data'!$E43*'Measured Data'!AX42/'In Process Calc.'!$I43,"")</f>
        <v/>
      </c>
      <c r="AA49" s="247" t="str">
        <f>IF('Measured Data'!$E43&gt;0,'Measured Data'!AA42+'Measured Data'!$E43*'Measured Data'!AY42/'In Process Calc.'!$I43,"")</f>
        <v/>
      </c>
      <c r="AB49" s="247" t="str">
        <f>IF('Measured Data'!$E43&gt;0,'Measured Data'!AB42+'Measured Data'!$E43*'Measured Data'!AZ42/'In Process Calc.'!$I43,"")</f>
        <v/>
      </c>
      <c r="AC49" s="247" t="str">
        <f>IF('Measured Data'!$E43&gt;0,'Measured Data'!AC42+'Measured Data'!$E43*'Measured Data'!BA42/'In Process Calc.'!$I43,"")</f>
        <v/>
      </c>
      <c r="AD49" s="247" t="str">
        <f>IF('Measured Data'!$E43&gt;0,'Measured Data'!AD42+'Measured Data'!$E43*'Measured Data'!BB42/'In Process Calc.'!$I43,"")</f>
        <v/>
      </c>
      <c r="AE49" s="247" t="str">
        <f>IF('Measured Data'!$E43&gt;0,'Measured Data'!AE42+'Measured Data'!$E43*'Measured Data'!BC42/'In Process Calc.'!$I43,"")</f>
        <v/>
      </c>
      <c r="AF49" s="247" t="str">
        <f>IF('Measured Data'!$E43&gt;0,'Measured Data'!AF42+'Measured Data'!$E43*'Measured Data'!BD42/'In Process Calc.'!$I43,"")</f>
        <v/>
      </c>
      <c r="AG49" s="247" t="str">
        <f>IF('Measured Data'!$E43&gt;0,'Measured Data'!AG42+'Measured Data'!$E43*'Measured Data'!BE42/'In Process Calc.'!$I43,"")</f>
        <v/>
      </c>
      <c r="AH49" s="247" t="str">
        <f>IF('Measured Data'!$E43&gt;0,'Measured Data'!AH42+'Measured Data'!$E43*'Measured Data'!BF42/'In Process Calc.'!$I43,"")</f>
        <v/>
      </c>
      <c r="AI49" s="247" t="str">
        <f>IF('Measured Data'!$E43&gt;0,'Measured Data'!AI42+'Measured Data'!$E43*'Measured Data'!BG42/'In Process Calc.'!$I43,"")</f>
        <v/>
      </c>
      <c r="AJ49" s="247" t="str">
        <f>IF('Measured Data'!$E43&gt;0,'Measured Data'!AJ42+'Measured Data'!$E43*'Measured Data'!BH42/'In Process Calc.'!$I43,"")</f>
        <v/>
      </c>
      <c r="AK49" s="247" t="str">
        <f>IF('Measured Data'!$E43&gt;0,'Measured Data'!AK42+'Measured Data'!$E43*'Measured Data'!BI42/'In Process Calc.'!$I43,"")</f>
        <v/>
      </c>
      <c r="AL49" s="247" t="str">
        <f>IF('Measured Data'!$E43&gt;0,'Measured Data'!AL42+'Measured Data'!$E43*'Measured Data'!BJ42/'In Process Calc.'!$I43,"")</f>
        <v/>
      </c>
      <c r="AM49" s="247" t="str">
        <f>IF('Measured Data'!$E43&gt;0,'Measured Data'!AM42+'Measured Data'!$E43*'Measured Data'!BK42/'In Process Calc.'!$I43,"")</f>
        <v/>
      </c>
      <c r="AN49" s="247" t="str">
        <f>IF('Measured Data'!$E43&gt;0,'Measured Data'!AN42+'Measured Data'!$E43*'Measured Data'!BL42/'In Process Calc.'!$I43,"")</f>
        <v/>
      </c>
      <c r="AO49" s="247" t="str">
        <f>IF('Measured Data'!$E43&gt;0,'Measured Data'!AO42+'Measured Data'!$E43*'Measured Data'!BM42/'In Process Calc.'!$I43,"")</f>
        <v/>
      </c>
      <c r="AP49" s="247" t="str">
        <f>IF('Measured Data'!$E43&gt;0,'Measured Data'!AP42+'Measured Data'!$E43*'Measured Data'!BN42/'In Process Calc.'!$I43,"")</f>
        <v/>
      </c>
      <c r="AQ49" s="247" t="str">
        <f>IF('Measured Data'!$E43&gt;0,'Measured Data'!AQ42+'Measured Data'!$E43*'Measured Data'!BO42/'In Process Calc.'!$I43,"")</f>
        <v/>
      </c>
      <c r="AR49" s="247" t="str">
        <f>IF('Measured Data'!$E43&gt;0,'Measured Data'!AR42,"")</f>
        <v/>
      </c>
      <c r="AS49" s="247" t="str">
        <f>IF('Measured Data'!$E43&gt;0,'Measured Data'!AS42,"")</f>
        <v/>
      </c>
      <c r="AT49" s="247" t="str">
        <f>IF('Measured Data'!$E43&gt;0,'Measured Data'!AT42,"")</f>
        <v/>
      </c>
      <c r="AU49" s="247" t="str">
        <f>IF('Measured Data'!$E43&gt;0,'Measured Data'!AU42,"")</f>
        <v/>
      </c>
      <c r="AV49" s="247" t="str">
        <f>IF('Measured Data'!$E43&gt;0,'Measured Data'!AV42,"")</f>
        <v/>
      </c>
      <c r="AW49" s="247" t="str">
        <f>IF('Measured Data'!$E43&gt;0,'Measured Data'!AW42,"")</f>
        <v/>
      </c>
      <c r="AX49" s="247" t="str">
        <f>IF('Measured Data'!$E43&gt;0,'Measured Data'!AX42,"")</f>
        <v/>
      </c>
      <c r="AY49" s="247" t="str">
        <f>IF('Measured Data'!$E43&gt;0,'Measured Data'!AY42,"")</f>
        <v/>
      </c>
      <c r="AZ49" s="247" t="str">
        <f>IF('Measured Data'!$E43&gt;0,'Measured Data'!AZ42,"")</f>
        <v/>
      </c>
      <c r="BA49" s="247" t="str">
        <f>IF('Measured Data'!$E43&gt;0,'Measured Data'!BA42,"")</f>
        <v/>
      </c>
      <c r="BB49" s="247" t="str">
        <f>IF('Measured Data'!$E43&gt;0,'Measured Data'!BB42,"")</f>
        <v/>
      </c>
      <c r="BC49" s="247" t="str">
        <f>IF('Measured Data'!$E43&gt;0,'Measured Data'!BC42,"")</f>
        <v/>
      </c>
      <c r="BD49" s="247" t="str">
        <f>IF('Measured Data'!$E43&gt;0,'Measured Data'!BD42,"")</f>
        <v/>
      </c>
      <c r="BE49" s="247" t="str">
        <f>IF('Measured Data'!$E43&gt;0,'Measured Data'!BE42,"")</f>
        <v/>
      </c>
      <c r="BF49" s="247" t="str">
        <f>IF('Measured Data'!$E43&gt;0,'Measured Data'!BF42,"")</f>
        <v/>
      </c>
      <c r="BG49" s="247" t="str">
        <f>IF('Measured Data'!$E43&gt;0,'Measured Data'!BG42,"")</f>
        <v/>
      </c>
      <c r="BH49" s="247" t="str">
        <f>IF('Measured Data'!$E43&gt;0,'Measured Data'!BH42,"")</f>
        <v/>
      </c>
      <c r="BI49" s="247" t="str">
        <f>IF('Measured Data'!$E43&gt;0,'Measured Data'!BI42,"")</f>
        <v/>
      </c>
      <c r="BJ49" s="247" t="str">
        <f>IF('Measured Data'!$E43&gt;0,'Measured Data'!BJ42,"")</f>
        <v/>
      </c>
      <c r="BK49" s="247" t="str">
        <f>IF('Measured Data'!$E43&gt;0,'Measured Data'!BK42,"")</f>
        <v/>
      </c>
      <c r="BL49" s="247" t="str">
        <f>IF('Measured Data'!$E43&gt;0,'Measured Data'!BL42,"")</f>
        <v/>
      </c>
      <c r="BM49" s="247" t="str">
        <f>IF('Measured Data'!$E43&gt;0,'Measured Data'!BM42,"")</f>
        <v/>
      </c>
      <c r="BN49" s="247" t="str">
        <f>IF('Measured Data'!$E43&gt;0,'In Process Calc.'!B42,"")</f>
        <v/>
      </c>
      <c r="BO49" s="247" t="str">
        <f>IF('Measured Data'!$E43&gt;0,'In Process Calc.'!C42,"")</f>
        <v/>
      </c>
    </row>
    <row r="50" spans="1:67" x14ac:dyDescent="0.15">
      <c r="A50" s="241" t="str">
        <f>IF('Measured Data'!$E44&gt;0,'Measured Data'!$B$1,"")</f>
        <v/>
      </c>
      <c r="B50" s="241" t="str">
        <f>IF('Measured Data'!$E44&gt;0,'Measured Data'!A43+0.1,"")</f>
        <v/>
      </c>
      <c r="C50" s="245" t="str">
        <f>IF('Measured Data'!$E44&gt;0,'Measured Data'!B43,"")</f>
        <v/>
      </c>
      <c r="D50" s="250" t="str">
        <f>IF('Measured Data'!$E44&gt;0,'Measured Data'!C43,"")</f>
        <v/>
      </c>
      <c r="E50" s="241" t="str">
        <f>IF('Measured Data'!$E44&gt;0,'Measured Data'!D43,"")</f>
        <v/>
      </c>
      <c r="F50" s="241" t="str">
        <f>IF('Measured Data'!$E44&gt;0,'Measured Data'!E43,"")</f>
        <v/>
      </c>
      <c r="G50" s="241" t="str">
        <f>IF('Measured Data'!$E44&gt;0,'Measured Data'!G43,"")</f>
        <v/>
      </c>
      <c r="H50" s="246" t="str">
        <f>IF('Measured Data'!$E44&gt;0,'Measured Data'!H43,"")</f>
        <v/>
      </c>
      <c r="I50" s="246" t="str">
        <f>IF('Measured Data'!$E44&gt;0,'Measured Data'!I43,"")</f>
        <v/>
      </c>
      <c r="J50" s="246" t="str">
        <f>IF('Measured Data'!$E44&gt;0,'Measured Data'!J43,"")</f>
        <v/>
      </c>
      <c r="K50" s="246" t="str">
        <f>IF('Measured Data'!$E44&gt;0,'Measured Data'!K43,"")</f>
        <v/>
      </c>
      <c r="L50" s="241" t="str">
        <f>IF('Measured Data'!$E44&gt;0,'Measured Data'!L43,"")</f>
        <v/>
      </c>
      <c r="M50" s="241" t="str">
        <f>IF('Measured Data'!$E44&gt;0,'Measured Data'!M43,"")</f>
        <v/>
      </c>
      <c r="N50" s="241" t="str">
        <f>IF('Measured Data'!$E44&gt;0,'Measured Data'!N43,"")</f>
        <v/>
      </c>
      <c r="O50" s="241" t="str">
        <f>IF('Measured Data'!$E44&gt;0,'Measured Data'!O43,"")</f>
        <v/>
      </c>
      <c r="P50" s="241" t="str">
        <f>IF('Measured Data'!$E44&gt;0,'Measured Data'!P43,"")</f>
        <v/>
      </c>
      <c r="Q50" s="241" t="str">
        <f>IF('Measured Data'!$E44&gt;0,'Measured Data'!Q43,"")</f>
        <v/>
      </c>
      <c r="R50" s="241" t="str">
        <f>IF('Measured Data'!$E44&gt;0,'Measured Data'!R43,"")</f>
        <v/>
      </c>
      <c r="S50" s="241" t="str">
        <f>IF('Measured Data'!$E44&gt;0,'Measured Data'!S43,"")</f>
        <v/>
      </c>
      <c r="T50" s="247" t="str">
        <f>IF('Measured Data'!$E44&gt;0,'Measured Data'!T43+'Measured Data'!$E44*'Measured Data'!AR43/'In Process Calc.'!$I44,"")</f>
        <v/>
      </c>
      <c r="U50" s="247" t="str">
        <f>IF('Measured Data'!$E44&gt;0,'Measured Data'!U43+'Measured Data'!$E44*'Measured Data'!AS43/'In Process Calc.'!$I44,"")</f>
        <v/>
      </c>
      <c r="V50" s="247" t="str">
        <f>IF('Measured Data'!$E44&gt;0,'Measured Data'!V43+'Measured Data'!$E44*'Measured Data'!AT43/'In Process Calc.'!$I44,"")</f>
        <v/>
      </c>
      <c r="W50" s="247" t="str">
        <f>IF('Measured Data'!$E44&gt;0,'Measured Data'!W43+'Measured Data'!$E44*'Measured Data'!AU43/'In Process Calc.'!$I44,"")</f>
        <v/>
      </c>
      <c r="X50" s="247" t="str">
        <f>IF('Measured Data'!$E44&gt;0,'Measured Data'!X43+'Measured Data'!$E44*'Measured Data'!AV43/'In Process Calc.'!$I44,"")</f>
        <v/>
      </c>
      <c r="Y50" s="247" t="str">
        <f>IF('Measured Data'!$E44&gt;0,'Measured Data'!Y43+'Measured Data'!$E44*'Measured Data'!AW43/'In Process Calc.'!$I44,"")</f>
        <v/>
      </c>
      <c r="Z50" s="247" t="str">
        <f>IF('Measured Data'!$E44&gt;0,'Measured Data'!Z43+'Measured Data'!$E44*'Measured Data'!AX43/'In Process Calc.'!$I44,"")</f>
        <v/>
      </c>
      <c r="AA50" s="247" t="str">
        <f>IF('Measured Data'!$E44&gt;0,'Measured Data'!AA43+'Measured Data'!$E44*'Measured Data'!AY43/'In Process Calc.'!$I44,"")</f>
        <v/>
      </c>
      <c r="AB50" s="247" t="str">
        <f>IF('Measured Data'!$E44&gt;0,'Measured Data'!AB43+'Measured Data'!$E44*'Measured Data'!AZ43/'In Process Calc.'!$I44,"")</f>
        <v/>
      </c>
      <c r="AC50" s="247" t="str">
        <f>IF('Measured Data'!$E44&gt;0,'Measured Data'!AC43+'Measured Data'!$E44*'Measured Data'!BA43/'In Process Calc.'!$I44,"")</f>
        <v/>
      </c>
      <c r="AD50" s="247" t="str">
        <f>IF('Measured Data'!$E44&gt;0,'Measured Data'!AD43+'Measured Data'!$E44*'Measured Data'!BB43/'In Process Calc.'!$I44,"")</f>
        <v/>
      </c>
      <c r="AE50" s="247" t="str">
        <f>IF('Measured Data'!$E44&gt;0,'Measured Data'!AE43+'Measured Data'!$E44*'Measured Data'!BC43/'In Process Calc.'!$I44,"")</f>
        <v/>
      </c>
      <c r="AF50" s="247" t="str">
        <f>IF('Measured Data'!$E44&gt;0,'Measured Data'!AF43+'Measured Data'!$E44*'Measured Data'!BD43/'In Process Calc.'!$I44,"")</f>
        <v/>
      </c>
      <c r="AG50" s="247" t="str">
        <f>IF('Measured Data'!$E44&gt;0,'Measured Data'!AG43+'Measured Data'!$E44*'Measured Data'!BE43/'In Process Calc.'!$I44,"")</f>
        <v/>
      </c>
      <c r="AH50" s="247" t="str">
        <f>IF('Measured Data'!$E44&gt;0,'Measured Data'!AH43+'Measured Data'!$E44*'Measured Data'!BF43/'In Process Calc.'!$I44,"")</f>
        <v/>
      </c>
      <c r="AI50" s="247" t="str">
        <f>IF('Measured Data'!$E44&gt;0,'Measured Data'!AI43+'Measured Data'!$E44*'Measured Data'!BG43/'In Process Calc.'!$I44,"")</f>
        <v/>
      </c>
      <c r="AJ50" s="247" t="str">
        <f>IF('Measured Data'!$E44&gt;0,'Measured Data'!AJ43+'Measured Data'!$E44*'Measured Data'!BH43/'In Process Calc.'!$I44,"")</f>
        <v/>
      </c>
      <c r="AK50" s="247" t="str">
        <f>IF('Measured Data'!$E44&gt;0,'Measured Data'!AK43+'Measured Data'!$E44*'Measured Data'!BI43/'In Process Calc.'!$I44,"")</f>
        <v/>
      </c>
      <c r="AL50" s="247" t="str">
        <f>IF('Measured Data'!$E44&gt;0,'Measured Data'!AL43+'Measured Data'!$E44*'Measured Data'!BJ43/'In Process Calc.'!$I44,"")</f>
        <v/>
      </c>
      <c r="AM50" s="247" t="str">
        <f>IF('Measured Data'!$E44&gt;0,'Measured Data'!AM43+'Measured Data'!$E44*'Measured Data'!BK43/'In Process Calc.'!$I44,"")</f>
        <v/>
      </c>
      <c r="AN50" s="247" t="str">
        <f>IF('Measured Data'!$E44&gt;0,'Measured Data'!AN43+'Measured Data'!$E44*'Measured Data'!BL43/'In Process Calc.'!$I44,"")</f>
        <v/>
      </c>
      <c r="AO50" s="247" t="str">
        <f>IF('Measured Data'!$E44&gt;0,'Measured Data'!AO43+'Measured Data'!$E44*'Measured Data'!BM43/'In Process Calc.'!$I44,"")</f>
        <v/>
      </c>
      <c r="AP50" s="247" t="str">
        <f>IF('Measured Data'!$E44&gt;0,'Measured Data'!AP43+'Measured Data'!$E44*'Measured Data'!BN43/'In Process Calc.'!$I44,"")</f>
        <v/>
      </c>
      <c r="AQ50" s="247" t="str">
        <f>IF('Measured Data'!$E44&gt;0,'Measured Data'!AQ43+'Measured Data'!$E44*'Measured Data'!BO43/'In Process Calc.'!$I44,"")</f>
        <v/>
      </c>
      <c r="AR50" s="247" t="str">
        <f>IF('Measured Data'!$E44&gt;0,'Measured Data'!AR43,"")</f>
        <v/>
      </c>
      <c r="AS50" s="247" t="str">
        <f>IF('Measured Data'!$E44&gt;0,'Measured Data'!AS43,"")</f>
        <v/>
      </c>
      <c r="AT50" s="247" t="str">
        <f>IF('Measured Data'!$E44&gt;0,'Measured Data'!AT43,"")</f>
        <v/>
      </c>
      <c r="AU50" s="247" t="str">
        <f>IF('Measured Data'!$E44&gt;0,'Measured Data'!AU43,"")</f>
        <v/>
      </c>
      <c r="AV50" s="247" t="str">
        <f>IF('Measured Data'!$E44&gt;0,'Measured Data'!AV43,"")</f>
        <v/>
      </c>
      <c r="AW50" s="247" t="str">
        <f>IF('Measured Data'!$E44&gt;0,'Measured Data'!AW43,"")</f>
        <v/>
      </c>
      <c r="AX50" s="247" t="str">
        <f>IF('Measured Data'!$E44&gt;0,'Measured Data'!AX43,"")</f>
        <v/>
      </c>
      <c r="AY50" s="247" t="str">
        <f>IF('Measured Data'!$E44&gt;0,'Measured Data'!AY43,"")</f>
        <v/>
      </c>
      <c r="AZ50" s="247" t="str">
        <f>IF('Measured Data'!$E44&gt;0,'Measured Data'!AZ43,"")</f>
        <v/>
      </c>
      <c r="BA50" s="247" t="str">
        <f>IF('Measured Data'!$E44&gt;0,'Measured Data'!BA43,"")</f>
        <v/>
      </c>
      <c r="BB50" s="247" t="str">
        <f>IF('Measured Data'!$E44&gt;0,'Measured Data'!BB43,"")</f>
        <v/>
      </c>
      <c r="BC50" s="247" t="str">
        <f>IF('Measured Data'!$E44&gt;0,'Measured Data'!BC43,"")</f>
        <v/>
      </c>
      <c r="BD50" s="247" t="str">
        <f>IF('Measured Data'!$E44&gt;0,'Measured Data'!BD43,"")</f>
        <v/>
      </c>
      <c r="BE50" s="247" t="str">
        <f>IF('Measured Data'!$E44&gt;0,'Measured Data'!BE43,"")</f>
        <v/>
      </c>
      <c r="BF50" s="247" t="str">
        <f>IF('Measured Data'!$E44&gt;0,'Measured Data'!BF43,"")</f>
        <v/>
      </c>
      <c r="BG50" s="247" t="str">
        <f>IF('Measured Data'!$E44&gt;0,'Measured Data'!BG43,"")</f>
        <v/>
      </c>
      <c r="BH50" s="247" t="str">
        <f>IF('Measured Data'!$E44&gt;0,'Measured Data'!BH43,"")</f>
        <v/>
      </c>
      <c r="BI50" s="247" t="str">
        <f>IF('Measured Data'!$E44&gt;0,'Measured Data'!BI43,"")</f>
        <v/>
      </c>
      <c r="BJ50" s="247" t="str">
        <f>IF('Measured Data'!$E44&gt;0,'Measured Data'!BJ43,"")</f>
        <v/>
      </c>
      <c r="BK50" s="247" t="str">
        <f>IF('Measured Data'!$E44&gt;0,'Measured Data'!BK43,"")</f>
        <v/>
      </c>
      <c r="BL50" s="247" t="str">
        <f>IF('Measured Data'!$E44&gt;0,'Measured Data'!BL43,"")</f>
        <v/>
      </c>
      <c r="BM50" s="247" t="str">
        <f>IF('Measured Data'!$E44&gt;0,'Measured Data'!BM43,"")</f>
        <v/>
      </c>
      <c r="BN50" s="247" t="str">
        <f>IF('Measured Data'!$E44&gt;0,'In Process Calc.'!B43,"")</f>
        <v/>
      </c>
      <c r="BO50" s="247" t="str">
        <f>IF('Measured Data'!$E44&gt;0,'In Process Calc.'!C43,"")</f>
        <v/>
      </c>
    </row>
    <row r="51" spans="1:67" x14ac:dyDescent="0.15">
      <c r="A51" s="241" t="str">
        <f>IF('Measured Data'!$E45&gt;0,'Measured Data'!$B$1,"")</f>
        <v/>
      </c>
      <c r="B51" s="241" t="str">
        <f>IF('Measured Data'!$E45&gt;0,'Measured Data'!A44+0.1,"")</f>
        <v/>
      </c>
      <c r="C51" s="245" t="str">
        <f>IF('Measured Data'!$E45&gt;0,'Measured Data'!B44,"")</f>
        <v/>
      </c>
      <c r="D51" s="250" t="str">
        <f>IF('Measured Data'!$E45&gt;0,'Measured Data'!C44,"")</f>
        <v/>
      </c>
      <c r="E51" s="241" t="str">
        <f>IF('Measured Data'!$E45&gt;0,'Measured Data'!D44,"")</f>
        <v/>
      </c>
      <c r="F51" s="241" t="str">
        <f>IF('Measured Data'!$E45&gt;0,'Measured Data'!E44,"")</f>
        <v/>
      </c>
      <c r="G51" s="241" t="str">
        <f>IF('Measured Data'!$E45&gt;0,'Measured Data'!G44,"")</f>
        <v/>
      </c>
      <c r="H51" s="246" t="str">
        <f>IF('Measured Data'!$E45&gt;0,'Measured Data'!H44,"")</f>
        <v/>
      </c>
      <c r="I51" s="246" t="str">
        <f>IF('Measured Data'!$E45&gt;0,'Measured Data'!I44,"")</f>
        <v/>
      </c>
      <c r="J51" s="246" t="str">
        <f>IF('Measured Data'!$E45&gt;0,'Measured Data'!J44,"")</f>
        <v/>
      </c>
      <c r="K51" s="246" t="str">
        <f>IF('Measured Data'!$E45&gt;0,'Measured Data'!K44,"")</f>
        <v/>
      </c>
      <c r="L51" s="241" t="str">
        <f>IF('Measured Data'!$E45&gt;0,'Measured Data'!L44,"")</f>
        <v/>
      </c>
      <c r="M51" s="241" t="str">
        <f>IF('Measured Data'!$E45&gt;0,'Measured Data'!M44,"")</f>
        <v/>
      </c>
      <c r="N51" s="241" t="str">
        <f>IF('Measured Data'!$E45&gt;0,'Measured Data'!N44,"")</f>
        <v/>
      </c>
      <c r="O51" s="241" t="str">
        <f>IF('Measured Data'!$E45&gt;0,'Measured Data'!O44,"")</f>
        <v/>
      </c>
      <c r="P51" s="241" t="str">
        <f>IF('Measured Data'!$E45&gt;0,'Measured Data'!P44,"")</f>
        <v/>
      </c>
      <c r="Q51" s="241" t="str">
        <f>IF('Measured Data'!$E45&gt;0,'Measured Data'!Q44,"")</f>
        <v/>
      </c>
      <c r="R51" s="241" t="str">
        <f>IF('Measured Data'!$E45&gt;0,'Measured Data'!R44,"")</f>
        <v/>
      </c>
      <c r="S51" s="241" t="str">
        <f>IF('Measured Data'!$E45&gt;0,'Measured Data'!S44,"")</f>
        <v/>
      </c>
      <c r="T51" s="247" t="str">
        <f>IF('Measured Data'!$E45&gt;0,'Measured Data'!T44+'Measured Data'!$E45*'Measured Data'!AR44/'In Process Calc.'!$I45,"")</f>
        <v/>
      </c>
      <c r="U51" s="247" t="str">
        <f>IF('Measured Data'!$E45&gt;0,'Measured Data'!U44+'Measured Data'!$E45*'Measured Data'!AS44/'In Process Calc.'!$I45,"")</f>
        <v/>
      </c>
      <c r="V51" s="247" t="str">
        <f>IF('Measured Data'!$E45&gt;0,'Measured Data'!V44+'Measured Data'!$E45*'Measured Data'!AT44/'In Process Calc.'!$I45,"")</f>
        <v/>
      </c>
      <c r="W51" s="247" t="str">
        <f>IF('Measured Data'!$E45&gt;0,'Measured Data'!W44+'Measured Data'!$E45*'Measured Data'!AU44/'In Process Calc.'!$I45,"")</f>
        <v/>
      </c>
      <c r="X51" s="247" t="str">
        <f>IF('Measured Data'!$E45&gt;0,'Measured Data'!X44+'Measured Data'!$E45*'Measured Data'!AV44/'In Process Calc.'!$I45,"")</f>
        <v/>
      </c>
      <c r="Y51" s="247" t="str">
        <f>IF('Measured Data'!$E45&gt;0,'Measured Data'!Y44+'Measured Data'!$E45*'Measured Data'!AW44/'In Process Calc.'!$I45,"")</f>
        <v/>
      </c>
      <c r="Z51" s="247" t="str">
        <f>IF('Measured Data'!$E45&gt;0,'Measured Data'!Z44+'Measured Data'!$E45*'Measured Data'!AX44/'In Process Calc.'!$I45,"")</f>
        <v/>
      </c>
      <c r="AA51" s="247" t="str">
        <f>IF('Measured Data'!$E45&gt;0,'Measured Data'!AA44+'Measured Data'!$E45*'Measured Data'!AY44/'In Process Calc.'!$I45,"")</f>
        <v/>
      </c>
      <c r="AB51" s="247" t="str">
        <f>IF('Measured Data'!$E45&gt;0,'Measured Data'!AB44+'Measured Data'!$E45*'Measured Data'!AZ44/'In Process Calc.'!$I45,"")</f>
        <v/>
      </c>
      <c r="AC51" s="247" t="str">
        <f>IF('Measured Data'!$E45&gt;0,'Measured Data'!AC44+'Measured Data'!$E45*'Measured Data'!BA44/'In Process Calc.'!$I45,"")</f>
        <v/>
      </c>
      <c r="AD51" s="247" t="str">
        <f>IF('Measured Data'!$E45&gt;0,'Measured Data'!AD44+'Measured Data'!$E45*'Measured Data'!BB44/'In Process Calc.'!$I45,"")</f>
        <v/>
      </c>
      <c r="AE51" s="247" t="str">
        <f>IF('Measured Data'!$E45&gt;0,'Measured Data'!AE44+'Measured Data'!$E45*'Measured Data'!BC44/'In Process Calc.'!$I45,"")</f>
        <v/>
      </c>
      <c r="AF51" s="247" t="str">
        <f>IF('Measured Data'!$E45&gt;0,'Measured Data'!AF44+'Measured Data'!$E45*'Measured Data'!BD44/'In Process Calc.'!$I45,"")</f>
        <v/>
      </c>
      <c r="AG51" s="247" t="str">
        <f>IF('Measured Data'!$E45&gt;0,'Measured Data'!AG44+'Measured Data'!$E45*'Measured Data'!BE44/'In Process Calc.'!$I45,"")</f>
        <v/>
      </c>
      <c r="AH51" s="247" t="str">
        <f>IF('Measured Data'!$E45&gt;0,'Measured Data'!AH44+'Measured Data'!$E45*'Measured Data'!BF44/'In Process Calc.'!$I45,"")</f>
        <v/>
      </c>
      <c r="AI51" s="247" t="str">
        <f>IF('Measured Data'!$E45&gt;0,'Measured Data'!AI44+'Measured Data'!$E45*'Measured Data'!BG44/'In Process Calc.'!$I45,"")</f>
        <v/>
      </c>
      <c r="AJ51" s="247" t="str">
        <f>IF('Measured Data'!$E45&gt;0,'Measured Data'!AJ44+'Measured Data'!$E45*'Measured Data'!BH44/'In Process Calc.'!$I45,"")</f>
        <v/>
      </c>
      <c r="AK51" s="247" t="str">
        <f>IF('Measured Data'!$E45&gt;0,'Measured Data'!AK44+'Measured Data'!$E45*'Measured Data'!BI44/'In Process Calc.'!$I45,"")</f>
        <v/>
      </c>
      <c r="AL51" s="247" t="str">
        <f>IF('Measured Data'!$E45&gt;0,'Measured Data'!AL44+'Measured Data'!$E45*'Measured Data'!BJ44/'In Process Calc.'!$I45,"")</f>
        <v/>
      </c>
      <c r="AM51" s="247" t="str">
        <f>IF('Measured Data'!$E45&gt;0,'Measured Data'!AM44+'Measured Data'!$E45*'Measured Data'!BK44/'In Process Calc.'!$I45,"")</f>
        <v/>
      </c>
      <c r="AN51" s="247" t="str">
        <f>IF('Measured Data'!$E45&gt;0,'Measured Data'!AN44+'Measured Data'!$E45*'Measured Data'!BL44/'In Process Calc.'!$I45,"")</f>
        <v/>
      </c>
      <c r="AO51" s="247" t="str">
        <f>IF('Measured Data'!$E45&gt;0,'Measured Data'!AO44+'Measured Data'!$E45*'Measured Data'!BM44/'In Process Calc.'!$I45,"")</f>
        <v/>
      </c>
      <c r="AP51" s="247" t="str">
        <f>IF('Measured Data'!$E45&gt;0,'Measured Data'!AP44+'Measured Data'!$E45*'Measured Data'!BN44/'In Process Calc.'!$I45,"")</f>
        <v/>
      </c>
      <c r="AQ51" s="247" t="str">
        <f>IF('Measured Data'!$E45&gt;0,'Measured Data'!AQ44+'Measured Data'!$E45*'Measured Data'!BO44/'In Process Calc.'!$I45,"")</f>
        <v/>
      </c>
      <c r="AR51" s="247" t="str">
        <f>IF('Measured Data'!$E45&gt;0,'Measured Data'!AR44,"")</f>
        <v/>
      </c>
      <c r="AS51" s="247" t="str">
        <f>IF('Measured Data'!$E45&gt;0,'Measured Data'!AS44,"")</f>
        <v/>
      </c>
      <c r="AT51" s="247" t="str">
        <f>IF('Measured Data'!$E45&gt;0,'Measured Data'!AT44,"")</f>
        <v/>
      </c>
      <c r="AU51" s="247" t="str">
        <f>IF('Measured Data'!$E45&gt;0,'Measured Data'!AU44,"")</f>
        <v/>
      </c>
      <c r="AV51" s="247" t="str">
        <f>IF('Measured Data'!$E45&gt;0,'Measured Data'!AV44,"")</f>
        <v/>
      </c>
      <c r="AW51" s="247" t="str">
        <f>IF('Measured Data'!$E45&gt;0,'Measured Data'!AW44,"")</f>
        <v/>
      </c>
      <c r="AX51" s="247" t="str">
        <f>IF('Measured Data'!$E45&gt;0,'Measured Data'!AX44,"")</f>
        <v/>
      </c>
      <c r="AY51" s="247" t="str">
        <f>IF('Measured Data'!$E45&gt;0,'Measured Data'!AY44,"")</f>
        <v/>
      </c>
      <c r="AZ51" s="247" t="str">
        <f>IF('Measured Data'!$E45&gt;0,'Measured Data'!AZ44,"")</f>
        <v/>
      </c>
      <c r="BA51" s="247" t="str">
        <f>IF('Measured Data'!$E45&gt;0,'Measured Data'!BA44,"")</f>
        <v/>
      </c>
      <c r="BB51" s="247" t="str">
        <f>IF('Measured Data'!$E45&gt;0,'Measured Data'!BB44,"")</f>
        <v/>
      </c>
      <c r="BC51" s="247" t="str">
        <f>IF('Measured Data'!$E45&gt;0,'Measured Data'!BC44,"")</f>
        <v/>
      </c>
      <c r="BD51" s="247" t="str">
        <f>IF('Measured Data'!$E45&gt;0,'Measured Data'!BD44,"")</f>
        <v/>
      </c>
      <c r="BE51" s="247" t="str">
        <f>IF('Measured Data'!$E45&gt;0,'Measured Data'!BE44,"")</f>
        <v/>
      </c>
      <c r="BF51" s="247" t="str">
        <f>IF('Measured Data'!$E45&gt;0,'Measured Data'!BF44,"")</f>
        <v/>
      </c>
      <c r="BG51" s="247" t="str">
        <f>IF('Measured Data'!$E45&gt;0,'Measured Data'!BG44,"")</f>
        <v/>
      </c>
      <c r="BH51" s="247" t="str">
        <f>IF('Measured Data'!$E45&gt;0,'Measured Data'!BH44,"")</f>
        <v/>
      </c>
      <c r="BI51" s="247" t="str">
        <f>IF('Measured Data'!$E45&gt;0,'Measured Data'!BI44,"")</f>
        <v/>
      </c>
      <c r="BJ51" s="247" t="str">
        <f>IF('Measured Data'!$E45&gt;0,'Measured Data'!BJ44,"")</f>
        <v/>
      </c>
      <c r="BK51" s="247" t="str">
        <f>IF('Measured Data'!$E45&gt;0,'Measured Data'!BK44,"")</f>
        <v/>
      </c>
      <c r="BL51" s="247" t="str">
        <f>IF('Measured Data'!$E45&gt;0,'Measured Data'!BL44,"")</f>
        <v/>
      </c>
      <c r="BM51" s="247" t="str">
        <f>IF('Measured Data'!$E45&gt;0,'Measured Data'!BM44,"")</f>
        <v/>
      </c>
      <c r="BN51" s="247" t="str">
        <f>IF('Measured Data'!$E45&gt;0,'In Process Calc.'!B44,"")</f>
        <v/>
      </c>
      <c r="BO51" s="247" t="str">
        <f>IF('Measured Data'!$E45&gt;0,'In Process Calc.'!C44,"")</f>
        <v/>
      </c>
    </row>
    <row r="52" spans="1:67" x14ac:dyDescent="0.15">
      <c r="A52" s="241" t="str">
        <f>IF('Measured Data'!$E46&gt;0,'Measured Data'!$B$1,"")</f>
        <v/>
      </c>
      <c r="B52" s="241" t="str">
        <f>IF('Measured Data'!$E46&gt;0,'Measured Data'!A45+0.1,"")</f>
        <v/>
      </c>
      <c r="C52" s="245" t="str">
        <f>IF('Measured Data'!$E46&gt;0,'Measured Data'!B45,"")</f>
        <v/>
      </c>
      <c r="D52" s="250" t="str">
        <f>IF('Measured Data'!$E46&gt;0,'Measured Data'!C45,"")</f>
        <v/>
      </c>
      <c r="E52" s="241" t="str">
        <f>IF('Measured Data'!$E46&gt;0,'Measured Data'!D45,"")</f>
        <v/>
      </c>
      <c r="F52" s="241" t="str">
        <f>IF('Measured Data'!$E46&gt;0,'Measured Data'!E45,"")</f>
        <v/>
      </c>
      <c r="G52" s="241" t="str">
        <f>IF('Measured Data'!$E46&gt;0,'Measured Data'!G45,"")</f>
        <v/>
      </c>
      <c r="H52" s="246" t="str">
        <f>IF('Measured Data'!$E46&gt;0,'Measured Data'!H45,"")</f>
        <v/>
      </c>
      <c r="I52" s="246" t="str">
        <f>IF('Measured Data'!$E46&gt;0,'Measured Data'!I45,"")</f>
        <v/>
      </c>
      <c r="J52" s="246" t="str">
        <f>IF('Measured Data'!$E46&gt;0,'Measured Data'!J45,"")</f>
        <v/>
      </c>
      <c r="K52" s="246" t="str">
        <f>IF('Measured Data'!$E46&gt;0,'Measured Data'!K45,"")</f>
        <v/>
      </c>
      <c r="L52" s="241" t="str">
        <f>IF('Measured Data'!$E46&gt;0,'Measured Data'!L45,"")</f>
        <v/>
      </c>
      <c r="M52" s="241" t="str">
        <f>IF('Measured Data'!$E46&gt;0,'Measured Data'!M45,"")</f>
        <v/>
      </c>
      <c r="N52" s="241" t="str">
        <f>IF('Measured Data'!$E46&gt;0,'Measured Data'!N45,"")</f>
        <v/>
      </c>
      <c r="O52" s="241" t="str">
        <f>IF('Measured Data'!$E46&gt;0,'Measured Data'!O45,"")</f>
        <v/>
      </c>
      <c r="P52" s="241" t="str">
        <f>IF('Measured Data'!$E46&gt;0,'Measured Data'!P45,"")</f>
        <v/>
      </c>
      <c r="Q52" s="241" t="str">
        <f>IF('Measured Data'!$E46&gt;0,'Measured Data'!Q45,"")</f>
        <v/>
      </c>
      <c r="R52" s="241" t="str">
        <f>IF('Measured Data'!$E46&gt;0,'Measured Data'!R45,"")</f>
        <v/>
      </c>
      <c r="S52" s="241" t="str">
        <f>IF('Measured Data'!$E46&gt;0,'Measured Data'!S45,"")</f>
        <v/>
      </c>
      <c r="T52" s="247" t="str">
        <f>IF('Measured Data'!$E46&gt;0,'Measured Data'!T45+'Measured Data'!$E46*'Measured Data'!AR45/'In Process Calc.'!$I46,"")</f>
        <v/>
      </c>
      <c r="U52" s="247" t="str">
        <f>IF('Measured Data'!$E46&gt;0,'Measured Data'!U45+'Measured Data'!$E46*'Measured Data'!AS45/'In Process Calc.'!$I46,"")</f>
        <v/>
      </c>
      <c r="V52" s="247" t="str">
        <f>IF('Measured Data'!$E46&gt;0,'Measured Data'!V45+'Measured Data'!$E46*'Measured Data'!AT45/'In Process Calc.'!$I46,"")</f>
        <v/>
      </c>
      <c r="W52" s="247" t="str">
        <f>IF('Measured Data'!$E46&gt;0,'Measured Data'!W45+'Measured Data'!$E46*'Measured Data'!AU45/'In Process Calc.'!$I46,"")</f>
        <v/>
      </c>
      <c r="X52" s="247" t="str">
        <f>IF('Measured Data'!$E46&gt;0,'Measured Data'!X45+'Measured Data'!$E46*'Measured Data'!AV45/'In Process Calc.'!$I46,"")</f>
        <v/>
      </c>
      <c r="Y52" s="247" t="str">
        <f>IF('Measured Data'!$E46&gt;0,'Measured Data'!Y45+'Measured Data'!$E46*'Measured Data'!AW45/'In Process Calc.'!$I46,"")</f>
        <v/>
      </c>
      <c r="Z52" s="247" t="str">
        <f>IF('Measured Data'!$E46&gt;0,'Measured Data'!Z45+'Measured Data'!$E46*'Measured Data'!AX45/'In Process Calc.'!$I46,"")</f>
        <v/>
      </c>
      <c r="AA52" s="247" t="str">
        <f>IF('Measured Data'!$E46&gt;0,'Measured Data'!AA45+'Measured Data'!$E46*'Measured Data'!AY45/'In Process Calc.'!$I46,"")</f>
        <v/>
      </c>
      <c r="AB52" s="247" t="str">
        <f>IF('Measured Data'!$E46&gt;0,'Measured Data'!AB45+'Measured Data'!$E46*'Measured Data'!AZ45/'In Process Calc.'!$I46,"")</f>
        <v/>
      </c>
      <c r="AC52" s="247" t="str">
        <f>IF('Measured Data'!$E46&gt;0,'Measured Data'!AC45+'Measured Data'!$E46*'Measured Data'!BA45/'In Process Calc.'!$I46,"")</f>
        <v/>
      </c>
      <c r="AD52" s="247" t="str">
        <f>IF('Measured Data'!$E46&gt;0,'Measured Data'!AD45+'Measured Data'!$E46*'Measured Data'!BB45/'In Process Calc.'!$I46,"")</f>
        <v/>
      </c>
      <c r="AE52" s="247" t="str">
        <f>IF('Measured Data'!$E46&gt;0,'Measured Data'!AE45+'Measured Data'!$E46*'Measured Data'!BC45/'In Process Calc.'!$I46,"")</f>
        <v/>
      </c>
      <c r="AF52" s="247" t="str">
        <f>IF('Measured Data'!$E46&gt;0,'Measured Data'!AF45+'Measured Data'!$E46*'Measured Data'!BD45/'In Process Calc.'!$I46,"")</f>
        <v/>
      </c>
      <c r="AG52" s="247" t="str">
        <f>IF('Measured Data'!$E46&gt;0,'Measured Data'!AG45+'Measured Data'!$E46*'Measured Data'!BE45/'In Process Calc.'!$I46,"")</f>
        <v/>
      </c>
      <c r="AH52" s="247" t="str">
        <f>IF('Measured Data'!$E46&gt;0,'Measured Data'!AH45+'Measured Data'!$E46*'Measured Data'!BF45/'In Process Calc.'!$I46,"")</f>
        <v/>
      </c>
      <c r="AI52" s="247" t="str">
        <f>IF('Measured Data'!$E46&gt;0,'Measured Data'!AI45+'Measured Data'!$E46*'Measured Data'!BG45/'In Process Calc.'!$I46,"")</f>
        <v/>
      </c>
      <c r="AJ52" s="247" t="str">
        <f>IF('Measured Data'!$E46&gt;0,'Measured Data'!AJ45+'Measured Data'!$E46*'Measured Data'!BH45/'In Process Calc.'!$I46,"")</f>
        <v/>
      </c>
      <c r="AK52" s="247" t="str">
        <f>IF('Measured Data'!$E46&gt;0,'Measured Data'!AK45+'Measured Data'!$E46*'Measured Data'!BI45/'In Process Calc.'!$I46,"")</f>
        <v/>
      </c>
      <c r="AL52" s="247" t="str">
        <f>IF('Measured Data'!$E46&gt;0,'Measured Data'!AL45+'Measured Data'!$E46*'Measured Data'!BJ45/'In Process Calc.'!$I46,"")</f>
        <v/>
      </c>
      <c r="AM52" s="247" t="str">
        <f>IF('Measured Data'!$E46&gt;0,'Measured Data'!AM45+'Measured Data'!$E46*'Measured Data'!BK45/'In Process Calc.'!$I46,"")</f>
        <v/>
      </c>
      <c r="AN52" s="247" t="str">
        <f>IF('Measured Data'!$E46&gt;0,'Measured Data'!AN45+'Measured Data'!$E46*'Measured Data'!BL45/'In Process Calc.'!$I46,"")</f>
        <v/>
      </c>
      <c r="AO52" s="247" t="str">
        <f>IF('Measured Data'!$E46&gt;0,'Measured Data'!AO45+'Measured Data'!$E46*'Measured Data'!BM45/'In Process Calc.'!$I46,"")</f>
        <v/>
      </c>
      <c r="AP52" s="247" t="str">
        <f>IF('Measured Data'!$E46&gt;0,'Measured Data'!AP45+'Measured Data'!$E46*'Measured Data'!BN45/'In Process Calc.'!$I46,"")</f>
        <v/>
      </c>
      <c r="AQ52" s="247" t="str">
        <f>IF('Measured Data'!$E46&gt;0,'Measured Data'!AQ45+'Measured Data'!$E46*'Measured Data'!BO45/'In Process Calc.'!$I46,"")</f>
        <v/>
      </c>
      <c r="AR52" s="247" t="str">
        <f>IF('Measured Data'!$E46&gt;0,'Measured Data'!AR45,"")</f>
        <v/>
      </c>
      <c r="AS52" s="247" t="str">
        <f>IF('Measured Data'!$E46&gt;0,'Measured Data'!AS45,"")</f>
        <v/>
      </c>
      <c r="AT52" s="247" t="str">
        <f>IF('Measured Data'!$E46&gt;0,'Measured Data'!AT45,"")</f>
        <v/>
      </c>
      <c r="AU52" s="247" t="str">
        <f>IF('Measured Data'!$E46&gt;0,'Measured Data'!AU45,"")</f>
        <v/>
      </c>
      <c r="AV52" s="247" t="str">
        <f>IF('Measured Data'!$E46&gt;0,'Measured Data'!AV45,"")</f>
        <v/>
      </c>
      <c r="AW52" s="247" t="str">
        <f>IF('Measured Data'!$E46&gt;0,'Measured Data'!AW45,"")</f>
        <v/>
      </c>
      <c r="AX52" s="247" t="str">
        <f>IF('Measured Data'!$E46&gt;0,'Measured Data'!AX45,"")</f>
        <v/>
      </c>
      <c r="AY52" s="247" t="str">
        <f>IF('Measured Data'!$E46&gt;0,'Measured Data'!AY45,"")</f>
        <v/>
      </c>
      <c r="AZ52" s="247" t="str">
        <f>IF('Measured Data'!$E46&gt;0,'Measured Data'!AZ45,"")</f>
        <v/>
      </c>
      <c r="BA52" s="247" t="str">
        <f>IF('Measured Data'!$E46&gt;0,'Measured Data'!BA45,"")</f>
        <v/>
      </c>
      <c r="BB52" s="247" t="str">
        <f>IF('Measured Data'!$E46&gt;0,'Measured Data'!BB45,"")</f>
        <v/>
      </c>
      <c r="BC52" s="247" t="str">
        <f>IF('Measured Data'!$E46&gt;0,'Measured Data'!BC45,"")</f>
        <v/>
      </c>
      <c r="BD52" s="247" t="str">
        <f>IF('Measured Data'!$E46&gt;0,'Measured Data'!BD45,"")</f>
        <v/>
      </c>
      <c r="BE52" s="247" t="str">
        <f>IF('Measured Data'!$E46&gt;0,'Measured Data'!BE45,"")</f>
        <v/>
      </c>
      <c r="BF52" s="247" t="str">
        <f>IF('Measured Data'!$E46&gt;0,'Measured Data'!BF45,"")</f>
        <v/>
      </c>
      <c r="BG52" s="247" t="str">
        <f>IF('Measured Data'!$E46&gt;0,'Measured Data'!BG45,"")</f>
        <v/>
      </c>
      <c r="BH52" s="247" t="str">
        <f>IF('Measured Data'!$E46&gt;0,'Measured Data'!BH45,"")</f>
        <v/>
      </c>
      <c r="BI52" s="247" t="str">
        <f>IF('Measured Data'!$E46&gt;0,'Measured Data'!BI45,"")</f>
        <v/>
      </c>
      <c r="BJ52" s="247" t="str">
        <f>IF('Measured Data'!$E46&gt;0,'Measured Data'!BJ45,"")</f>
        <v/>
      </c>
      <c r="BK52" s="247" t="str">
        <f>IF('Measured Data'!$E46&gt;0,'Measured Data'!BK45,"")</f>
        <v/>
      </c>
      <c r="BL52" s="247" t="str">
        <f>IF('Measured Data'!$E46&gt;0,'Measured Data'!BL45,"")</f>
        <v/>
      </c>
      <c r="BM52" s="247" t="str">
        <f>IF('Measured Data'!$E46&gt;0,'Measured Data'!BM45,"")</f>
        <v/>
      </c>
      <c r="BN52" s="247" t="str">
        <f>IF('Measured Data'!$E46&gt;0,'In Process Calc.'!B45,"")</f>
        <v/>
      </c>
      <c r="BO52" s="247" t="str">
        <f>IF('Measured Data'!$E46&gt;0,'In Process Calc.'!C45,"")</f>
        <v/>
      </c>
    </row>
    <row r="53" spans="1:67" x14ac:dyDescent="0.15">
      <c r="A53" s="241" t="str">
        <f>IF('Measured Data'!$E47&gt;0,'Measured Data'!$B$1,"")</f>
        <v/>
      </c>
      <c r="B53" s="241" t="str">
        <f>IF('Measured Data'!$E47&gt;0,'Measured Data'!A46+0.1,"")</f>
        <v/>
      </c>
      <c r="C53" s="245" t="str">
        <f>IF('Measured Data'!$E47&gt;0,'Measured Data'!B46,"")</f>
        <v/>
      </c>
      <c r="D53" s="250" t="str">
        <f>IF('Measured Data'!$E47&gt;0,'Measured Data'!C46,"")</f>
        <v/>
      </c>
      <c r="E53" s="241" t="str">
        <f>IF('Measured Data'!$E47&gt;0,'Measured Data'!D46,"")</f>
        <v/>
      </c>
      <c r="F53" s="241" t="str">
        <f>IF('Measured Data'!$E47&gt;0,'Measured Data'!E46,"")</f>
        <v/>
      </c>
      <c r="G53" s="241" t="str">
        <f>IF('Measured Data'!$E47&gt;0,'Measured Data'!G46,"")</f>
        <v/>
      </c>
      <c r="H53" s="246" t="str">
        <f>IF('Measured Data'!$E47&gt;0,'Measured Data'!H46,"")</f>
        <v/>
      </c>
      <c r="I53" s="246" t="str">
        <f>IF('Measured Data'!$E47&gt;0,'Measured Data'!I46,"")</f>
        <v/>
      </c>
      <c r="J53" s="246" t="str">
        <f>IF('Measured Data'!$E47&gt;0,'Measured Data'!J46,"")</f>
        <v/>
      </c>
      <c r="K53" s="246" t="str">
        <f>IF('Measured Data'!$E47&gt;0,'Measured Data'!K46,"")</f>
        <v/>
      </c>
      <c r="L53" s="241" t="str">
        <f>IF('Measured Data'!$E47&gt;0,'Measured Data'!L46,"")</f>
        <v/>
      </c>
      <c r="M53" s="241" t="str">
        <f>IF('Measured Data'!$E47&gt;0,'Measured Data'!M46,"")</f>
        <v/>
      </c>
      <c r="N53" s="241" t="str">
        <f>IF('Measured Data'!$E47&gt;0,'Measured Data'!N46,"")</f>
        <v/>
      </c>
      <c r="O53" s="241" t="str">
        <f>IF('Measured Data'!$E47&gt;0,'Measured Data'!O46,"")</f>
        <v/>
      </c>
      <c r="P53" s="241" t="str">
        <f>IF('Measured Data'!$E47&gt;0,'Measured Data'!P46,"")</f>
        <v/>
      </c>
      <c r="Q53" s="241" t="str">
        <f>IF('Measured Data'!$E47&gt;0,'Measured Data'!Q46,"")</f>
        <v/>
      </c>
      <c r="R53" s="241" t="str">
        <f>IF('Measured Data'!$E47&gt;0,'Measured Data'!R46,"")</f>
        <v/>
      </c>
      <c r="S53" s="241" t="str">
        <f>IF('Measured Data'!$E47&gt;0,'Measured Data'!S46,"")</f>
        <v/>
      </c>
      <c r="T53" s="247" t="str">
        <f>IF('Measured Data'!$E47&gt;0,'Measured Data'!T46+'Measured Data'!$E47*'Measured Data'!AR46/'In Process Calc.'!$I47,"")</f>
        <v/>
      </c>
      <c r="U53" s="247" t="str">
        <f>IF('Measured Data'!$E47&gt;0,'Measured Data'!U46+'Measured Data'!$E47*'Measured Data'!AS46/'In Process Calc.'!$I47,"")</f>
        <v/>
      </c>
      <c r="V53" s="247" t="str">
        <f>IF('Measured Data'!$E47&gt;0,'Measured Data'!V46+'Measured Data'!$E47*'Measured Data'!AT46/'In Process Calc.'!$I47,"")</f>
        <v/>
      </c>
      <c r="W53" s="247" t="str">
        <f>IF('Measured Data'!$E47&gt;0,'Measured Data'!W46+'Measured Data'!$E47*'Measured Data'!AU46/'In Process Calc.'!$I47,"")</f>
        <v/>
      </c>
      <c r="X53" s="247" t="str">
        <f>IF('Measured Data'!$E47&gt;0,'Measured Data'!X46+'Measured Data'!$E47*'Measured Data'!AV46/'In Process Calc.'!$I47,"")</f>
        <v/>
      </c>
      <c r="Y53" s="247" t="str">
        <f>IF('Measured Data'!$E47&gt;0,'Measured Data'!Y46+'Measured Data'!$E47*'Measured Data'!AW46/'In Process Calc.'!$I47,"")</f>
        <v/>
      </c>
      <c r="Z53" s="247" t="str">
        <f>IF('Measured Data'!$E47&gt;0,'Measured Data'!Z46+'Measured Data'!$E47*'Measured Data'!AX46/'In Process Calc.'!$I47,"")</f>
        <v/>
      </c>
      <c r="AA53" s="247" t="str">
        <f>IF('Measured Data'!$E47&gt;0,'Measured Data'!AA46+'Measured Data'!$E47*'Measured Data'!AY46/'In Process Calc.'!$I47,"")</f>
        <v/>
      </c>
      <c r="AB53" s="247" t="str">
        <f>IF('Measured Data'!$E47&gt;0,'Measured Data'!AB46+'Measured Data'!$E47*'Measured Data'!AZ46/'In Process Calc.'!$I47,"")</f>
        <v/>
      </c>
      <c r="AC53" s="247" t="str">
        <f>IF('Measured Data'!$E47&gt;0,'Measured Data'!AC46+'Measured Data'!$E47*'Measured Data'!BA46/'In Process Calc.'!$I47,"")</f>
        <v/>
      </c>
      <c r="AD53" s="247" t="str">
        <f>IF('Measured Data'!$E47&gt;0,'Measured Data'!AD46+'Measured Data'!$E47*'Measured Data'!BB46/'In Process Calc.'!$I47,"")</f>
        <v/>
      </c>
      <c r="AE53" s="247" t="str">
        <f>IF('Measured Data'!$E47&gt;0,'Measured Data'!AE46+'Measured Data'!$E47*'Measured Data'!BC46/'In Process Calc.'!$I47,"")</f>
        <v/>
      </c>
      <c r="AF53" s="247" t="str">
        <f>IF('Measured Data'!$E47&gt;0,'Measured Data'!AF46+'Measured Data'!$E47*'Measured Data'!BD46/'In Process Calc.'!$I47,"")</f>
        <v/>
      </c>
      <c r="AG53" s="247" t="str">
        <f>IF('Measured Data'!$E47&gt;0,'Measured Data'!AG46+'Measured Data'!$E47*'Measured Data'!BE46/'In Process Calc.'!$I47,"")</f>
        <v/>
      </c>
      <c r="AH53" s="247" t="str">
        <f>IF('Measured Data'!$E47&gt;0,'Measured Data'!AH46+'Measured Data'!$E47*'Measured Data'!BF46/'In Process Calc.'!$I47,"")</f>
        <v/>
      </c>
      <c r="AI53" s="247" t="str">
        <f>IF('Measured Data'!$E47&gt;0,'Measured Data'!AI46+'Measured Data'!$E47*'Measured Data'!BG46/'In Process Calc.'!$I47,"")</f>
        <v/>
      </c>
      <c r="AJ53" s="247" t="str">
        <f>IF('Measured Data'!$E47&gt;0,'Measured Data'!AJ46+'Measured Data'!$E47*'Measured Data'!BH46/'In Process Calc.'!$I47,"")</f>
        <v/>
      </c>
      <c r="AK53" s="247" t="str">
        <f>IF('Measured Data'!$E47&gt;0,'Measured Data'!AK46+'Measured Data'!$E47*'Measured Data'!BI46/'In Process Calc.'!$I47,"")</f>
        <v/>
      </c>
      <c r="AL53" s="247" t="str">
        <f>IF('Measured Data'!$E47&gt;0,'Measured Data'!AL46+'Measured Data'!$E47*'Measured Data'!BJ46/'In Process Calc.'!$I47,"")</f>
        <v/>
      </c>
      <c r="AM53" s="247" t="str">
        <f>IF('Measured Data'!$E47&gt;0,'Measured Data'!AM46+'Measured Data'!$E47*'Measured Data'!BK46/'In Process Calc.'!$I47,"")</f>
        <v/>
      </c>
      <c r="AN53" s="247" t="str">
        <f>IF('Measured Data'!$E47&gt;0,'Measured Data'!AN46+'Measured Data'!$E47*'Measured Data'!BL46/'In Process Calc.'!$I47,"")</f>
        <v/>
      </c>
      <c r="AO53" s="247" t="str">
        <f>IF('Measured Data'!$E47&gt;0,'Measured Data'!AO46+'Measured Data'!$E47*'Measured Data'!BM46/'In Process Calc.'!$I47,"")</f>
        <v/>
      </c>
      <c r="AP53" s="247" t="str">
        <f>IF('Measured Data'!$E47&gt;0,'Measured Data'!AP46+'Measured Data'!$E47*'Measured Data'!BN46/'In Process Calc.'!$I47,"")</f>
        <v/>
      </c>
      <c r="AQ53" s="247" t="str">
        <f>IF('Measured Data'!$E47&gt;0,'Measured Data'!AQ46+'Measured Data'!$E47*'Measured Data'!BO46/'In Process Calc.'!$I47,"")</f>
        <v/>
      </c>
      <c r="AR53" s="247" t="str">
        <f>IF('Measured Data'!$E47&gt;0,'Measured Data'!AR46,"")</f>
        <v/>
      </c>
      <c r="AS53" s="247" t="str">
        <f>IF('Measured Data'!$E47&gt;0,'Measured Data'!AS46,"")</f>
        <v/>
      </c>
      <c r="AT53" s="247" t="str">
        <f>IF('Measured Data'!$E47&gt;0,'Measured Data'!AT46,"")</f>
        <v/>
      </c>
      <c r="AU53" s="247" t="str">
        <f>IF('Measured Data'!$E47&gt;0,'Measured Data'!AU46,"")</f>
        <v/>
      </c>
      <c r="AV53" s="247" t="str">
        <f>IF('Measured Data'!$E47&gt;0,'Measured Data'!AV46,"")</f>
        <v/>
      </c>
      <c r="AW53" s="247" t="str">
        <f>IF('Measured Data'!$E47&gt;0,'Measured Data'!AW46,"")</f>
        <v/>
      </c>
      <c r="AX53" s="247" t="str">
        <f>IF('Measured Data'!$E47&gt;0,'Measured Data'!AX46,"")</f>
        <v/>
      </c>
      <c r="AY53" s="247" t="str">
        <f>IF('Measured Data'!$E47&gt;0,'Measured Data'!AY46,"")</f>
        <v/>
      </c>
      <c r="AZ53" s="247" t="str">
        <f>IF('Measured Data'!$E47&gt;0,'Measured Data'!AZ46,"")</f>
        <v/>
      </c>
      <c r="BA53" s="247" t="str">
        <f>IF('Measured Data'!$E47&gt;0,'Measured Data'!BA46,"")</f>
        <v/>
      </c>
      <c r="BB53" s="247" t="str">
        <f>IF('Measured Data'!$E47&gt;0,'Measured Data'!BB46,"")</f>
        <v/>
      </c>
      <c r="BC53" s="247" t="str">
        <f>IF('Measured Data'!$E47&gt;0,'Measured Data'!BC46,"")</f>
        <v/>
      </c>
      <c r="BD53" s="247" t="str">
        <f>IF('Measured Data'!$E47&gt;0,'Measured Data'!BD46,"")</f>
        <v/>
      </c>
      <c r="BE53" s="247" t="str">
        <f>IF('Measured Data'!$E47&gt;0,'Measured Data'!BE46,"")</f>
        <v/>
      </c>
      <c r="BF53" s="247" t="str">
        <f>IF('Measured Data'!$E47&gt;0,'Measured Data'!BF46,"")</f>
        <v/>
      </c>
      <c r="BG53" s="247" t="str">
        <f>IF('Measured Data'!$E47&gt;0,'Measured Data'!BG46,"")</f>
        <v/>
      </c>
      <c r="BH53" s="247" t="str">
        <f>IF('Measured Data'!$E47&gt;0,'Measured Data'!BH46,"")</f>
        <v/>
      </c>
      <c r="BI53" s="247" t="str">
        <f>IF('Measured Data'!$E47&gt;0,'Measured Data'!BI46,"")</f>
        <v/>
      </c>
      <c r="BJ53" s="247" t="str">
        <f>IF('Measured Data'!$E47&gt;0,'Measured Data'!BJ46,"")</f>
        <v/>
      </c>
      <c r="BK53" s="247" t="str">
        <f>IF('Measured Data'!$E47&gt;0,'Measured Data'!BK46,"")</f>
        <v/>
      </c>
      <c r="BL53" s="247" t="str">
        <f>IF('Measured Data'!$E47&gt;0,'Measured Data'!BL46,"")</f>
        <v/>
      </c>
      <c r="BM53" s="247" t="str">
        <f>IF('Measured Data'!$E47&gt;0,'Measured Data'!BM46,"")</f>
        <v/>
      </c>
      <c r="BN53" s="247" t="str">
        <f>IF('Measured Data'!$E47&gt;0,'In Process Calc.'!B46,"")</f>
        <v/>
      </c>
      <c r="BO53" s="247" t="str">
        <f>IF('Measured Data'!$E47&gt;0,'In Process Calc.'!C46,"")</f>
        <v/>
      </c>
    </row>
    <row r="54" spans="1:67" x14ac:dyDescent="0.15">
      <c r="A54" s="241" t="str">
        <f>IF('Measured Data'!$E48&gt;0,'Measured Data'!$B$1,"")</f>
        <v/>
      </c>
      <c r="B54" s="241" t="str">
        <f>IF('Measured Data'!$E48&gt;0,'Measured Data'!A47+0.1,"")</f>
        <v/>
      </c>
      <c r="C54" s="245" t="str">
        <f>IF('Measured Data'!$E48&gt;0,'Measured Data'!B47,"")</f>
        <v/>
      </c>
      <c r="D54" s="250" t="str">
        <f>IF('Measured Data'!$E48&gt;0,'Measured Data'!C47,"")</f>
        <v/>
      </c>
      <c r="E54" s="241" t="str">
        <f>IF('Measured Data'!$E48&gt;0,'Measured Data'!D47,"")</f>
        <v/>
      </c>
      <c r="F54" s="241" t="str">
        <f>IF('Measured Data'!$E48&gt;0,'Measured Data'!E47,"")</f>
        <v/>
      </c>
      <c r="G54" s="241" t="str">
        <f>IF('Measured Data'!$E48&gt;0,'Measured Data'!G47,"")</f>
        <v/>
      </c>
      <c r="H54" s="246" t="str">
        <f>IF('Measured Data'!$E48&gt;0,'Measured Data'!H47,"")</f>
        <v/>
      </c>
      <c r="I54" s="246" t="str">
        <f>IF('Measured Data'!$E48&gt;0,'Measured Data'!I47,"")</f>
        <v/>
      </c>
      <c r="J54" s="246" t="str">
        <f>IF('Measured Data'!$E48&gt;0,'Measured Data'!J47,"")</f>
        <v/>
      </c>
      <c r="K54" s="246" t="str">
        <f>IF('Measured Data'!$E48&gt;0,'Measured Data'!K47,"")</f>
        <v/>
      </c>
      <c r="L54" s="241" t="str">
        <f>IF('Measured Data'!$E48&gt;0,'Measured Data'!L47,"")</f>
        <v/>
      </c>
      <c r="M54" s="241" t="str">
        <f>IF('Measured Data'!$E48&gt;0,'Measured Data'!M47,"")</f>
        <v/>
      </c>
      <c r="N54" s="241" t="str">
        <f>IF('Measured Data'!$E48&gt;0,'Measured Data'!N47,"")</f>
        <v/>
      </c>
      <c r="O54" s="241" t="str">
        <f>IF('Measured Data'!$E48&gt;0,'Measured Data'!O47,"")</f>
        <v/>
      </c>
      <c r="P54" s="241" t="str">
        <f>IF('Measured Data'!$E48&gt;0,'Measured Data'!P47,"")</f>
        <v/>
      </c>
      <c r="Q54" s="241" t="str">
        <f>IF('Measured Data'!$E48&gt;0,'Measured Data'!Q47,"")</f>
        <v/>
      </c>
      <c r="R54" s="241" t="str">
        <f>IF('Measured Data'!$E48&gt;0,'Measured Data'!R47,"")</f>
        <v/>
      </c>
      <c r="S54" s="241" t="str">
        <f>IF('Measured Data'!$E48&gt;0,'Measured Data'!S47,"")</f>
        <v/>
      </c>
      <c r="T54" s="247" t="str">
        <f>IF('Measured Data'!$E48&gt;0,'Measured Data'!T47+'Measured Data'!$E48*'Measured Data'!AR47/'In Process Calc.'!$I48,"")</f>
        <v/>
      </c>
      <c r="U54" s="247" t="str">
        <f>IF('Measured Data'!$E48&gt;0,'Measured Data'!U47+'Measured Data'!$E48*'Measured Data'!AS47/'In Process Calc.'!$I48,"")</f>
        <v/>
      </c>
      <c r="V54" s="247" t="str">
        <f>IF('Measured Data'!$E48&gt;0,'Measured Data'!V47+'Measured Data'!$E48*'Measured Data'!AT47/'In Process Calc.'!$I48,"")</f>
        <v/>
      </c>
      <c r="W54" s="247" t="str">
        <f>IF('Measured Data'!$E48&gt;0,'Measured Data'!W47+'Measured Data'!$E48*'Measured Data'!AU47/'In Process Calc.'!$I48,"")</f>
        <v/>
      </c>
      <c r="X54" s="247" t="str">
        <f>IF('Measured Data'!$E48&gt;0,'Measured Data'!X47+'Measured Data'!$E48*'Measured Data'!AV47/'In Process Calc.'!$I48,"")</f>
        <v/>
      </c>
      <c r="Y54" s="247" t="str">
        <f>IF('Measured Data'!$E48&gt;0,'Measured Data'!Y47+'Measured Data'!$E48*'Measured Data'!AW47/'In Process Calc.'!$I48,"")</f>
        <v/>
      </c>
      <c r="Z54" s="247" t="str">
        <f>IF('Measured Data'!$E48&gt;0,'Measured Data'!Z47+'Measured Data'!$E48*'Measured Data'!AX47/'In Process Calc.'!$I48,"")</f>
        <v/>
      </c>
      <c r="AA54" s="247" t="str">
        <f>IF('Measured Data'!$E48&gt;0,'Measured Data'!AA47+'Measured Data'!$E48*'Measured Data'!AY47/'In Process Calc.'!$I48,"")</f>
        <v/>
      </c>
      <c r="AB54" s="247" t="str">
        <f>IF('Measured Data'!$E48&gt;0,'Measured Data'!AB47+'Measured Data'!$E48*'Measured Data'!AZ47/'In Process Calc.'!$I48,"")</f>
        <v/>
      </c>
      <c r="AC54" s="247" t="str">
        <f>IF('Measured Data'!$E48&gt;0,'Measured Data'!AC47+'Measured Data'!$E48*'Measured Data'!BA47/'In Process Calc.'!$I48,"")</f>
        <v/>
      </c>
      <c r="AD54" s="247" t="str">
        <f>IF('Measured Data'!$E48&gt;0,'Measured Data'!AD47+'Measured Data'!$E48*'Measured Data'!BB47/'In Process Calc.'!$I48,"")</f>
        <v/>
      </c>
      <c r="AE54" s="247" t="str">
        <f>IF('Measured Data'!$E48&gt;0,'Measured Data'!AE47+'Measured Data'!$E48*'Measured Data'!BC47/'In Process Calc.'!$I48,"")</f>
        <v/>
      </c>
      <c r="AF54" s="247" t="str">
        <f>IF('Measured Data'!$E48&gt;0,'Measured Data'!AF47+'Measured Data'!$E48*'Measured Data'!BD47/'In Process Calc.'!$I48,"")</f>
        <v/>
      </c>
      <c r="AG54" s="247" t="str">
        <f>IF('Measured Data'!$E48&gt;0,'Measured Data'!AG47+'Measured Data'!$E48*'Measured Data'!BE47/'In Process Calc.'!$I48,"")</f>
        <v/>
      </c>
      <c r="AH54" s="247" t="str">
        <f>IF('Measured Data'!$E48&gt;0,'Measured Data'!AH47+'Measured Data'!$E48*'Measured Data'!BF47/'In Process Calc.'!$I48,"")</f>
        <v/>
      </c>
      <c r="AI54" s="247" t="str">
        <f>IF('Measured Data'!$E48&gt;0,'Measured Data'!AI47+'Measured Data'!$E48*'Measured Data'!BG47/'In Process Calc.'!$I48,"")</f>
        <v/>
      </c>
      <c r="AJ54" s="247" t="str">
        <f>IF('Measured Data'!$E48&gt;0,'Measured Data'!AJ47+'Measured Data'!$E48*'Measured Data'!BH47/'In Process Calc.'!$I48,"")</f>
        <v/>
      </c>
      <c r="AK54" s="247" t="str">
        <f>IF('Measured Data'!$E48&gt;0,'Measured Data'!AK47+'Measured Data'!$E48*'Measured Data'!BI47/'In Process Calc.'!$I48,"")</f>
        <v/>
      </c>
      <c r="AL54" s="247" t="str">
        <f>IF('Measured Data'!$E48&gt;0,'Measured Data'!AL47+'Measured Data'!$E48*'Measured Data'!BJ47/'In Process Calc.'!$I48,"")</f>
        <v/>
      </c>
      <c r="AM54" s="247" t="str">
        <f>IF('Measured Data'!$E48&gt;0,'Measured Data'!AM47+'Measured Data'!$E48*'Measured Data'!BK47/'In Process Calc.'!$I48,"")</f>
        <v/>
      </c>
      <c r="AN54" s="247" t="str">
        <f>IF('Measured Data'!$E48&gt;0,'Measured Data'!AN47+'Measured Data'!$E48*'Measured Data'!BL47/'In Process Calc.'!$I48,"")</f>
        <v/>
      </c>
      <c r="AO54" s="247" t="str">
        <f>IF('Measured Data'!$E48&gt;0,'Measured Data'!AO47+'Measured Data'!$E48*'Measured Data'!BM47/'In Process Calc.'!$I48,"")</f>
        <v/>
      </c>
      <c r="AP54" s="247" t="str">
        <f>IF('Measured Data'!$E48&gt;0,'Measured Data'!AP47+'Measured Data'!$E48*'Measured Data'!BN47/'In Process Calc.'!$I48,"")</f>
        <v/>
      </c>
      <c r="AQ54" s="247" t="str">
        <f>IF('Measured Data'!$E48&gt;0,'Measured Data'!AQ47+'Measured Data'!$E48*'Measured Data'!BO47/'In Process Calc.'!$I48,"")</f>
        <v/>
      </c>
      <c r="AR54" s="247" t="str">
        <f>IF('Measured Data'!$E48&gt;0,'Measured Data'!AR47,"")</f>
        <v/>
      </c>
      <c r="AS54" s="247" t="str">
        <f>IF('Measured Data'!$E48&gt;0,'Measured Data'!AS47,"")</f>
        <v/>
      </c>
      <c r="AT54" s="247" t="str">
        <f>IF('Measured Data'!$E48&gt;0,'Measured Data'!AT47,"")</f>
        <v/>
      </c>
      <c r="AU54" s="247" t="str">
        <f>IF('Measured Data'!$E48&gt;0,'Measured Data'!AU47,"")</f>
        <v/>
      </c>
      <c r="AV54" s="247" t="str">
        <f>IF('Measured Data'!$E48&gt;0,'Measured Data'!AV47,"")</f>
        <v/>
      </c>
      <c r="AW54" s="247" t="str">
        <f>IF('Measured Data'!$E48&gt;0,'Measured Data'!AW47,"")</f>
        <v/>
      </c>
      <c r="AX54" s="247" t="str">
        <f>IF('Measured Data'!$E48&gt;0,'Measured Data'!AX47,"")</f>
        <v/>
      </c>
      <c r="AY54" s="247" t="str">
        <f>IF('Measured Data'!$E48&gt;0,'Measured Data'!AY47,"")</f>
        <v/>
      </c>
      <c r="AZ54" s="247" t="str">
        <f>IF('Measured Data'!$E48&gt;0,'Measured Data'!AZ47,"")</f>
        <v/>
      </c>
      <c r="BA54" s="247" t="str">
        <f>IF('Measured Data'!$E48&gt;0,'Measured Data'!BA47,"")</f>
        <v/>
      </c>
      <c r="BB54" s="247" t="str">
        <f>IF('Measured Data'!$E48&gt;0,'Measured Data'!BB47,"")</f>
        <v/>
      </c>
      <c r="BC54" s="247" t="str">
        <f>IF('Measured Data'!$E48&gt;0,'Measured Data'!BC47,"")</f>
        <v/>
      </c>
      <c r="BD54" s="247" t="str">
        <f>IF('Measured Data'!$E48&gt;0,'Measured Data'!BD47,"")</f>
        <v/>
      </c>
      <c r="BE54" s="247" t="str">
        <f>IF('Measured Data'!$E48&gt;0,'Measured Data'!BE47,"")</f>
        <v/>
      </c>
      <c r="BF54" s="247" t="str">
        <f>IF('Measured Data'!$E48&gt;0,'Measured Data'!BF47,"")</f>
        <v/>
      </c>
      <c r="BG54" s="247" t="str">
        <f>IF('Measured Data'!$E48&gt;0,'Measured Data'!BG47,"")</f>
        <v/>
      </c>
      <c r="BH54" s="247" t="str">
        <f>IF('Measured Data'!$E48&gt;0,'Measured Data'!BH47,"")</f>
        <v/>
      </c>
      <c r="BI54" s="247" t="str">
        <f>IF('Measured Data'!$E48&gt;0,'Measured Data'!BI47,"")</f>
        <v/>
      </c>
      <c r="BJ54" s="247" t="str">
        <f>IF('Measured Data'!$E48&gt;0,'Measured Data'!BJ47,"")</f>
        <v/>
      </c>
      <c r="BK54" s="247" t="str">
        <f>IF('Measured Data'!$E48&gt;0,'Measured Data'!BK47,"")</f>
        <v/>
      </c>
      <c r="BL54" s="247" t="str">
        <f>IF('Measured Data'!$E48&gt;0,'Measured Data'!BL47,"")</f>
        <v/>
      </c>
      <c r="BM54" s="247" t="str">
        <f>IF('Measured Data'!$E48&gt;0,'Measured Data'!BM47,"")</f>
        <v/>
      </c>
      <c r="BN54" s="247" t="str">
        <f>IF('Measured Data'!$E48&gt;0,'In Process Calc.'!B47,"")</f>
        <v/>
      </c>
      <c r="BO54" s="247" t="str">
        <f>IF('Measured Data'!$E48&gt;0,'In Process Calc.'!C47,"")</f>
        <v/>
      </c>
    </row>
    <row r="55" spans="1:67" x14ac:dyDescent="0.15">
      <c r="A55" s="241" t="str">
        <f>IF('Measured Data'!$E49&gt;0,'Measured Data'!$B$1,"")</f>
        <v/>
      </c>
      <c r="B55" s="241" t="str">
        <f>IF('Measured Data'!$E49&gt;0,'Measured Data'!A48+0.1,"")</f>
        <v/>
      </c>
      <c r="C55" s="245" t="str">
        <f>IF('Measured Data'!$E49&gt;0,'Measured Data'!B48,"")</f>
        <v/>
      </c>
      <c r="D55" s="250" t="str">
        <f>IF('Measured Data'!$E49&gt;0,'Measured Data'!C48,"")</f>
        <v/>
      </c>
      <c r="E55" s="241" t="str">
        <f>IF('Measured Data'!$E49&gt;0,'Measured Data'!D48,"")</f>
        <v/>
      </c>
      <c r="F55" s="241" t="str">
        <f>IF('Measured Data'!$E49&gt;0,'Measured Data'!E48,"")</f>
        <v/>
      </c>
      <c r="G55" s="241" t="str">
        <f>IF('Measured Data'!$E49&gt;0,'Measured Data'!G48,"")</f>
        <v/>
      </c>
      <c r="H55" s="246" t="str">
        <f>IF('Measured Data'!$E49&gt;0,'Measured Data'!H48,"")</f>
        <v/>
      </c>
      <c r="I55" s="246" t="str">
        <f>IF('Measured Data'!$E49&gt;0,'Measured Data'!I48,"")</f>
        <v/>
      </c>
      <c r="J55" s="246" t="str">
        <f>IF('Measured Data'!$E49&gt;0,'Measured Data'!J48,"")</f>
        <v/>
      </c>
      <c r="K55" s="246" t="str">
        <f>IF('Measured Data'!$E49&gt;0,'Measured Data'!K48,"")</f>
        <v/>
      </c>
      <c r="L55" s="241" t="str">
        <f>IF('Measured Data'!$E49&gt;0,'Measured Data'!L48,"")</f>
        <v/>
      </c>
      <c r="M55" s="241" t="str">
        <f>IF('Measured Data'!$E49&gt;0,'Measured Data'!M48,"")</f>
        <v/>
      </c>
      <c r="N55" s="241" t="str">
        <f>IF('Measured Data'!$E49&gt;0,'Measured Data'!N48,"")</f>
        <v/>
      </c>
      <c r="O55" s="241" t="str">
        <f>IF('Measured Data'!$E49&gt;0,'Measured Data'!O48,"")</f>
        <v/>
      </c>
      <c r="P55" s="241" t="str">
        <f>IF('Measured Data'!$E49&gt;0,'Measured Data'!P48,"")</f>
        <v/>
      </c>
      <c r="Q55" s="241" t="str">
        <f>IF('Measured Data'!$E49&gt;0,'Measured Data'!Q48,"")</f>
        <v/>
      </c>
      <c r="R55" s="241" t="str">
        <f>IF('Measured Data'!$E49&gt;0,'Measured Data'!R48,"")</f>
        <v/>
      </c>
      <c r="S55" s="241" t="str">
        <f>IF('Measured Data'!$E49&gt;0,'Measured Data'!S48,"")</f>
        <v/>
      </c>
      <c r="T55" s="247" t="str">
        <f>IF('Measured Data'!$E49&gt;0,'Measured Data'!T48+'Measured Data'!$E49*'Measured Data'!AR48/'In Process Calc.'!$I49,"")</f>
        <v/>
      </c>
      <c r="U55" s="247" t="str">
        <f>IF('Measured Data'!$E49&gt;0,'Measured Data'!U48+'Measured Data'!$E49*'Measured Data'!AS48/'In Process Calc.'!$I49,"")</f>
        <v/>
      </c>
      <c r="V55" s="247" t="str">
        <f>IF('Measured Data'!$E49&gt;0,'Measured Data'!V48+'Measured Data'!$E49*'Measured Data'!AT48/'In Process Calc.'!$I49,"")</f>
        <v/>
      </c>
      <c r="W55" s="247" t="str">
        <f>IF('Measured Data'!$E49&gt;0,'Measured Data'!W48+'Measured Data'!$E49*'Measured Data'!AU48/'In Process Calc.'!$I49,"")</f>
        <v/>
      </c>
      <c r="X55" s="247" t="str">
        <f>IF('Measured Data'!$E49&gt;0,'Measured Data'!X48+'Measured Data'!$E49*'Measured Data'!AV48/'In Process Calc.'!$I49,"")</f>
        <v/>
      </c>
      <c r="Y55" s="247" t="str">
        <f>IF('Measured Data'!$E49&gt;0,'Measured Data'!Y48+'Measured Data'!$E49*'Measured Data'!AW48/'In Process Calc.'!$I49,"")</f>
        <v/>
      </c>
      <c r="Z55" s="247" t="str">
        <f>IF('Measured Data'!$E49&gt;0,'Measured Data'!Z48+'Measured Data'!$E49*'Measured Data'!AX48/'In Process Calc.'!$I49,"")</f>
        <v/>
      </c>
      <c r="AA55" s="247" t="str">
        <f>IF('Measured Data'!$E49&gt;0,'Measured Data'!AA48+'Measured Data'!$E49*'Measured Data'!AY48/'In Process Calc.'!$I49,"")</f>
        <v/>
      </c>
      <c r="AB55" s="247" t="str">
        <f>IF('Measured Data'!$E49&gt;0,'Measured Data'!AB48+'Measured Data'!$E49*'Measured Data'!AZ48/'In Process Calc.'!$I49,"")</f>
        <v/>
      </c>
      <c r="AC55" s="247" t="str">
        <f>IF('Measured Data'!$E49&gt;0,'Measured Data'!AC48+'Measured Data'!$E49*'Measured Data'!BA48/'In Process Calc.'!$I49,"")</f>
        <v/>
      </c>
      <c r="AD55" s="247" t="str">
        <f>IF('Measured Data'!$E49&gt;0,'Measured Data'!AD48+'Measured Data'!$E49*'Measured Data'!BB48/'In Process Calc.'!$I49,"")</f>
        <v/>
      </c>
      <c r="AE55" s="247" t="str">
        <f>IF('Measured Data'!$E49&gt;0,'Measured Data'!AE48+'Measured Data'!$E49*'Measured Data'!BC48/'In Process Calc.'!$I49,"")</f>
        <v/>
      </c>
      <c r="AF55" s="247" t="str">
        <f>IF('Measured Data'!$E49&gt;0,'Measured Data'!AF48+'Measured Data'!$E49*'Measured Data'!BD48/'In Process Calc.'!$I49,"")</f>
        <v/>
      </c>
      <c r="AG55" s="247" t="str">
        <f>IF('Measured Data'!$E49&gt;0,'Measured Data'!AG48+'Measured Data'!$E49*'Measured Data'!BE48/'In Process Calc.'!$I49,"")</f>
        <v/>
      </c>
      <c r="AH55" s="247" t="str">
        <f>IF('Measured Data'!$E49&gt;0,'Measured Data'!AH48+'Measured Data'!$E49*'Measured Data'!BF48/'In Process Calc.'!$I49,"")</f>
        <v/>
      </c>
      <c r="AI55" s="247" t="str">
        <f>IF('Measured Data'!$E49&gt;0,'Measured Data'!AI48+'Measured Data'!$E49*'Measured Data'!BG48/'In Process Calc.'!$I49,"")</f>
        <v/>
      </c>
      <c r="AJ55" s="247" t="str">
        <f>IF('Measured Data'!$E49&gt;0,'Measured Data'!AJ48+'Measured Data'!$E49*'Measured Data'!BH48/'In Process Calc.'!$I49,"")</f>
        <v/>
      </c>
      <c r="AK55" s="247" t="str">
        <f>IF('Measured Data'!$E49&gt;0,'Measured Data'!AK48+'Measured Data'!$E49*'Measured Data'!BI48/'In Process Calc.'!$I49,"")</f>
        <v/>
      </c>
      <c r="AL55" s="247" t="str">
        <f>IF('Measured Data'!$E49&gt;0,'Measured Data'!AL48+'Measured Data'!$E49*'Measured Data'!BJ48/'In Process Calc.'!$I49,"")</f>
        <v/>
      </c>
      <c r="AM55" s="247" t="str">
        <f>IF('Measured Data'!$E49&gt;0,'Measured Data'!AM48+'Measured Data'!$E49*'Measured Data'!BK48/'In Process Calc.'!$I49,"")</f>
        <v/>
      </c>
      <c r="AN55" s="247" t="str">
        <f>IF('Measured Data'!$E49&gt;0,'Measured Data'!AN48+'Measured Data'!$E49*'Measured Data'!BL48/'In Process Calc.'!$I49,"")</f>
        <v/>
      </c>
      <c r="AO55" s="247" t="str">
        <f>IF('Measured Data'!$E49&gt;0,'Measured Data'!AO48+'Measured Data'!$E49*'Measured Data'!BM48/'In Process Calc.'!$I49,"")</f>
        <v/>
      </c>
      <c r="AP55" s="247" t="str">
        <f>IF('Measured Data'!$E49&gt;0,'Measured Data'!AP48+'Measured Data'!$E49*'Measured Data'!BN48/'In Process Calc.'!$I49,"")</f>
        <v/>
      </c>
      <c r="AQ55" s="247" t="str">
        <f>IF('Measured Data'!$E49&gt;0,'Measured Data'!AQ48+'Measured Data'!$E49*'Measured Data'!BO48/'In Process Calc.'!$I49,"")</f>
        <v/>
      </c>
      <c r="AR55" s="247" t="str">
        <f>IF('Measured Data'!$E49&gt;0,'Measured Data'!AR48,"")</f>
        <v/>
      </c>
      <c r="AS55" s="247" t="str">
        <f>IF('Measured Data'!$E49&gt;0,'Measured Data'!AS48,"")</f>
        <v/>
      </c>
      <c r="AT55" s="247" t="str">
        <f>IF('Measured Data'!$E49&gt;0,'Measured Data'!AT48,"")</f>
        <v/>
      </c>
      <c r="AU55" s="247" t="str">
        <f>IF('Measured Data'!$E49&gt;0,'Measured Data'!AU48,"")</f>
        <v/>
      </c>
      <c r="AV55" s="247" t="str">
        <f>IF('Measured Data'!$E49&gt;0,'Measured Data'!AV48,"")</f>
        <v/>
      </c>
      <c r="AW55" s="247" t="str">
        <f>IF('Measured Data'!$E49&gt;0,'Measured Data'!AW48,"")</f>
        <v/>
      </c>
      <c r="AX55" s="247" t="str">
        <f>IF('Measured Data'!$E49&gt;0,'Measured Data'!AX48,"")</f>
        <v/>
      </c>
      <c r="AY55" s="247" t="str">
        <f>IF('Measured Data'!$E49&gt;0,'Measured Data'!AY48,"")</f>
        <v/>
      </c>
      <c r="AZ55" s="247" t="str">
        <f>IF('Measured Data'!$E49&gt;0,'Measured Data'!AZ48,"")</f>
        <v/>
      </c>
      <c r="BA55" s="247" t="str">
        <f>IF('Measured Data'!$E49&gt;0,'Measured Data'!BA48,"")</f>
        <v/>
      </c>
      <c r="BB55" s="247" t="str">
        <f>IF('Measured Data'!$E49&gt;0,'Measured Data'!BB48,"")</f>
        <v/>
      </c>
      <c r="BC55" s="247" t="str">
        <f>IF('Measured Data'!$E49&gt;0,'Measured Data'!BC48,"")</f>
        <v/>
      </c>
      <c r="BD55" s="247" t="str">
        <f>IF('Measured Data'!$E49&gt;0,'Measured Data'!BD48,"")</f>
        <v/>
      </c>
      <c r="BE55" s="247" t="str">
        <f>IF('Measured Data'!$E49&gt;0,'Measured Data'!BE48,"")</f>
        <v/>
      </c>
      <c r="BF55" s="247" t="str">
        <f>IF('Measured Data'!$E49&gt;0,'Measured Data'!BF48,"")</f>
        <v/>
      </c>
      <c r="BG55" s="247" t="str">
        <f>IF('Measured Data'!$E49&gt;0,'Measured Data'!BG48,"")</f>
        <v/>
      </c>
      <c r="BH55" s="247" t="str">
        <f>IF('Measured Data'!$E49&gt;0,'Measured Data'!BH48,"")</f>
        <v/>
      </c>
      <c r="BI55" s="247" t="str">
        <f>IF('Measured Data'!$E49&gt;0,'Measured Data'!BI48,"")</f>
        <v/>
      </c>
      <c r="BJ55" s="247" t="str">
        <f>IF('Measured Data'!$E49&gt;0,'Measured Data'!BJ48,"")</f>
        <v/>
      </c>
      <c r="BK55" s="247" t="str">
        <f>IF('Measured Data'!$E49&gt;0,'Measured Data'!BK48,"")</f>
        <v/>
      </c>
      <c r="BL55" s="247" t="str">
        <f>IF('Measured Data'!$E49&gt;0,'Measured Data'!BL48,"")</f>
        <v/>
      </c>
      <c r="BM55" s="247" t="str">
        <f>IF('Measured Data'!$E49&gt;0,'Measured Data'!BM48,"")</f>
        <v/>
      </c>
      <c r="BN55" s="247" t="str">
        <f>IF('Measured Data'!$E49&gt;0,'In Process Calc.'!B48,"")</f>
        <v/>
      </c>
      <c r="BO55" s="247" t="str">
        <f>IF('Measured Data'!$E49&gt;0,'In Process Calc.'!C48,"")</f>
        <v/>
      </c>
    </row>
    <row r="56" spans="1:67" x14ac:dyDescent="0.15">
      <c r="A56" s="241" t="str">
        <f>IF('Measured Data'!$E50&gt;0,'Measured Data'!$B$1,"")</f>
        <v/>
      </c>
      <c r="B56" s="241" t="str">
        <f>IF('Measured Data'!$E50&gt;0,'Measured Data'!A49+0.1,"")</f>
        <v/>
      </c>
      <c r="C56" s="245" t="str">
        <f>IF('Measured Data'!$E50&gt;0,'Measured Data'!B49,"")</f>
        <v/>
      </c>
      <c r="D56" s="250" t="str">
        <f>IF('Measured Data'!$E50&gt;0,'Measured Data'!C49,"")</f>
        <v/>
      </c>
      <c r="E56" s="241" t="str">
        <f>IF('Measured Data'!$E50&gt;0,'Measured Data'!D49,"")</f>
        <v/>
      </c>
      <c r="F56" s="241" t="str">
        <f>IF('Measured Data'!$E50&gt;0,'Measured Data'!E49,"")</f>
        <v/>
      </c>
      <c r="G56" s="241" t="str">
        <f>IF('Measured Data'!$E50&gt;0,'Measured Data'!G49,"")</f>
        <v/>
      </c>
      <c r="H56" s="246" t="str">
        <f>IF('Measured Data'!$E50&gt;0,'Measured Data'!H49,"")</f>
        <v/>
      </c>
      <c r="I56" s="246" t="str">
        <f>IF('Measured Data'!$E50&gt;0,'Measured Data'!I49,"")</f>
        <v/>
      </c>
      <c r="J56" s="246" t="str">
        <f>IF('Measured Data'!$E50&gt;0,'Measured Data'!J49,"")</f>
        <v/>
      </c>
      <c r="K56" s="246" t="str">
        <f>IF('Measured Data'!$E50&gt;0,'Measured Data'!K49,"")</f>
        <v/>
      </c>
      <c r="L56" s="241" t="str">
        <f>IF('Measured Data'!$E50&gt;0,'Measured Data'!L49,"")</f>
        <v/>
      </c>
      <c r="M56" s="241" t="str">
        <f>IF('Measured Data'!$E50&gt;0,'Measured Data'!M49,"")</f>
        <v/>
      </c>
      <c r="N56" s="241" t="str">
        <f>IF('Measured Data'!$E50&gt;0,'Measured Data'!N49,"")</f>
        <v/>
      </c>
      <c r="O56" s="241" t="str">
        <f>IF('Measured Data'!$E50&gt;0,'Measured Data'!O49,"")</f>
        <v/>
      </c>
      <c r="P56" s="241" t="str">
        <f>IF('Measured Data'!$E50&gt;0,'Measured Data'!P49,"")</f>
        <v/>
      </c>
      <c r="Q56" s="241" t="str">
        <f>IF('Measured Data'!$E50&gt;0,'Measured Data'!Q49,"")</f>
        <v/>
      </c>
      <c r="R56" s="241" t="str">
        <f>IF('Measured Data'!$E50&gt;0,'Measured Data'!R49,"")</f>
        <v/>
      </c>
      <c r="S56" s="241" t="str">
        <f>IF('Measured Data'!$E50&gt;0,'Measured Data'!S49,"")</f>
        <v/>
      </c>
      <c r="T56" s="247" t="str">
        <f>IF('Measured Data'!$E50&gt;0,'Measured Data'!T49+'Measured Data'!$E50*'Measured Data'!AR49/'In Process Calc.'!$I50,"")</f>
        <v/>
      </c>
      <c r="U56" s="247" t="str">
        <f>IF('Measured Data'!$E50&gt;0,'Measured Data'!U49+'Measured Data'!$E50*'Measured Data'!AS49/'In Process Calc.'!$I50,"")</f>
        <v/>
      </c>
      <c r="V56" s="247" t="str">
        <f>IF('Measured Data'!$E50&gt;0,'Measured Data'!V49+'Measured Data'!$E50*'Measured Data'!AT49/'In Process Calc.'!$I50,"")</f>
        <v/>
      </c>
      <c r="W56" s="247" t="str">
        <f>IF('Measured Data'!$E50&gt;0,'Measured Data'!W49+'Measured Data'!$E50*'Measured Data'!AU49/'In Process Calc.'!$I50,"")</f>
        <v/>
      </c>
      <c r="X56" s="247" t="str">
        <f>IF('Measured Data'!$E50&gt;0,'Measured Data'!X49+'Measured Data'!$E50*'Measured Data'!AV49/'In Process Calc.'!$I50,"")</f>
        <v/>
      </c>
      <c r="Y56" s="247" t="str">
        <f>IF('Measured Data'!$E50&gt;0,'Measured Data'!Y49+'Measured Data'!$E50*'Measured Data'!AW49/'In Process Calc.'!$I50,"")</f>
        <v/>
      </c>
      <c r="Z56" s="247" t="str">
        <f>IF('Measured Data'!$E50&gt;0,'Measured Data'!Z49+'Measured Data'!$E50*'Measured Data'!AX49/'In Process Calc.'!$I50,"")</f>
        <v/>
      </c>
      <c r="AA56" s="247" t="str">
        <f>IF('Measured Data'!$E50&gt;0,'Measured Data'!AA49+'Measured Data'!$E50*'Measured Data'!AY49/'In Process Calc.'!$I50,"")</f>
        <v/>
      </c>
      <c r="AB56" s="247" t="str">
        <f>IF('Measured Data'!$E50&gt;0,'Measured Data'!AB49+'Measured Data'!$E50*'Measured Data'!AZ49/'In Process Calc.'!$I50,"")</f>
        <v/>
      </c>
      <c r="AC56" s="247" t="str">
        <f>IF('Measured Data'!$E50&gt;0,'Measured Data'!AC49+'Measured Data'!$E50*'Measured Data'!BA49/'In Process Calc.'!$I50,"")</f>
        <v/>
      </c>
      <c r="AD56" s="247" t="str">
        <f>IF('Measured Data'!$E50&gt;0,'Measured Data'!AD49+'Measured Data'!$E50*'Measured Data'!BB49/'In Process Calc.'!$I50,"")</f>
        <v/>
      </c>
      <c r="AE56" s="247" t="str">
        <f>IF('Measured Data'!$E50&gt;0,'Measured Data'!AE49+'Measured Data'!$E50*'Measured Data'!BC49/'In Process Calc.'!$I50,"")</f>
        <v/>
      </c>
      <c r="AF56" s="247" t="str">
        <f>IF('Measured Data'!$E50&gt;0,'Measured Data'!AF49+'Measured Data'!$E50*'Measured Data'!BD49/'In Process Calc.'!$I50,"")</f>
        <v/>
      </c>
      <c r="AG56" s="247" t="str">
        <f>IF('Measured Data'!$E50&gt;0,'Measured Data'!AG49+'Measured Data'!$E50*'Measured Data'!BE49/'In Process Calc.'!$I50,"")</f>
        <v/>
      </c>
      <c r="AH56" s="247" t="str">
        <f>IF('Measured Data'!$E50&gt;0,'Measured Data'!AH49+'Measured Data'!$E50*'Measured Data'!BF49/'In Process Calc.'!$I50,"")</f>
        <v/>
      </c>
      <c r="AI56" s="247" t="str">
        <f>IF('Measured Data'!$E50&gt;0,'Measured Data'!AI49+'Measured Data'!$E50*'Measured Data'!BG49/'In Process Calc.'!$I50,"")</f>
        <v/>
      </c>
      <c r="AJ56" s="247" t="str">
        <f>IF('Measured Data'!$E50&gt;0,'Measured Data'!AJ49+'Measured Data'!$E50*'Measured Data'!BH49/'In Process Calc.'!$I50,"")</f>
        <v/>
      </c>
      <c r="AK56" s="247" t="str">
        <f>IF('Measured Data'!$E50&gt;0,'Measured Data'!AK49+'Measured Data'!$E50*'Measured Data'!BI49/'In Process Calc.'!$I50,"")</f>
        <v/>
      </c>
      <c r="AL56" s="247" t="str">
        <f>IF('Measured Data'!$E50&gt;0,'Measured Data'!AL49+'Measured Data'!$E50*'Measured Data'!BJ49/'In Process Calc.'!$I50,"")</f>
        <v/>
      </c>
      <c r="AM56" s="247" t="str">
        <f>IF('Measured Data'!$E50&gt;0,'Measured Data'!AM49+'Measured Data'!$E50*'Measured Data'!BK49/'In Process Calc.'!$I50,"")</f>
        <v/>
      </c>
      <c r="AN56" s="247" t="str">
        <f>IF('Measured Data'!$E50&gt;0,'Measured Data'!AN49+'Measured Data'!$E50*'Measured Data'!BL49/'In Process Calc.'!$I50,"")</f>
        <v/>
      </c>
      <c r="AO56" s="247" t="str">
        <f>IF('Measured Data'!$E50&gt;0,'Measured Data'!AO49+'Measured Data'!$E50*'Measured Data'!BM49/'In Process Calc.'!$I50,"")</f>
        <v/>
      </c>
      <c r="AP56" s="247" t="str">
        <f>IF('Measured Data'!$E50&gt;0,'Measured Data'!AP49+'Measured Data'!$E50*'Measured Data'!BN49/'In Process Calc.'!$I50,"")</f>
        <v/>
      </c>
      <c r="AQ56" s="247" t="str">
        <f>IF('Measured Data'!$E50&gt;0,'Measured Data'!AQ49+'Measured Data'!$E50*'Measured Data'!BO49/'In Process Calc.'!$I50,"")</f>
        <v/>
      </c>
      <c r="AR56" s="247" t="str">
        <f>IF('Measured Data'!$E50&gt;0,'Measured Data'!AR49,"")</f>
        <v/>
      </c>
      <c r="AS56" s="247" t="str">
        <f>IF('Measured Data'!$E50&gt;0,'Measured Data'!AS49,"")</f>
        <v/>
      </c>
      <c r="AT56" s="247" t="str">
        <f>IF('Measured Data'!$E50&gt;0,'Measured Data'!AT49,"")</f>
        <v/>
      </c>
      <c r="AU56" s="247" t="str">
        <f>IF('Measured Data'!$E50&gt;0,'Measured Data'!AU49,"")</f>
        <v/>
      </c>
      <c r="AV56" s="247" t="str">
        <f>IF('Measured Data'!$E50&gt;0,'Measured Data'!AV49,"")</f>
        <v/>
      </c>
      <c r="AW56" s="247" t="str">
        <f>IF('Measured Data'!$E50&gt;0,'Measured Data'!AW49,"")</f>
        <v/>
      </c>
      <c r="AX56" s="247" t="str">
        <f>IF('Measured Data'!$E50&gt;0,'Measured Data'!AX49,"")</f>
        <v/>
      </c>
      <c r="AY56" s="247" t="str">
        <f>IF('Measured Data'!$E50&gt;0,'Measured Data'!AY49,"")</f>
        <v/>
      </c>
      <c r="AZ56" s="247" t="str">
        <f>IF('Measured Data'!$E50&gt;0,'Measured Data'!AZ49,"")</f>
        <v/>
      </c>
      <c r="BA56" s="247" t="str">
        <f>IF('Measured Data'!$E50&gt;0,'Measured Data'!BA49,"")</f>
        <v/>
      </c>
      <c r="BB56" s="247" t="str">
        <f>IF('Measured Data'!$E50&gt;0,'Measured Data'!BB49,"")</f>
        <v/>
      </c>
      <c r="BC56" s="247" t="str">
        <f>IF('Measured Data'!$E50&gt;0,'Measured Data'!BC49,"")</f>
        <v/>
      </c>
      <c r="BD56" s="247" t="str">
        <f>IF('Measured Data'!$E50&gt;0,'Measured Data'!BD49,"")</f>
        <v/>
      </c>
      <c r="BE56" s="247" t="str">
        <f>IF('Measured Data'!$E50&gt;0,'Measured Data'!BE49,"")</f>
        <v/>
      </c>
      <c r="BF56" s="247" t="str">
        <f>IF('Measured Data'!$E50&gt;0,'Measured Data'!BF49,"")</f>
        <v/>
      </c>
      <c r="BG56" s="247" t="str">
        <f>IF('Measured Data'!$E50&gt;0,'Measured Data'!BG49,"")</f>
        <v/>
      </c>
      <c r="BH56" s="247" t="str">
        <f>IF('Measured Data'!$E50&gt;0,'Measured Data'!BH49,"")</f>
        <v/>
      </c>
      <c r="BI56" s="247" t="str">
        <f>IF('Measured Data'!$E50&gt;0,'Measured Data'!BI49,"")</f>
        <v/>
      </c>
      <c r="BJ56" s="247" t="str">
        <f>IF('Measured Data'!$E50&gt;0,'Measured Data'!BJ49,"")</f>
        <v/>
      </c>
      <c r="BK56" s="247" t="str">
        <f>IF('Measured Data'!$E50&gt;0,'Measured Data'!BK49,"")</f>
        <v/>
      </c>
      <c r="BL56" s="247" t="str">
        <f>IF('Measured Data'!$E50&gt;0,'Measured Data'!BL49,"")</f>
        <v/>
      </c>
      <c r="BM56" s="247" t="str">
        <f>IF('Measured Data'!$E50&gt;0,'Measured Data'!BM49,"")</f>
        <v/>
      </c>
      <c r="BN56" s="247" t="str">
        <f>IF('Measured Data'!$E50&gt;0,'In Process Calc.'!B49,"")</f>
        <v/>
      </c>
      <c r="BO56" s="247" t="str">
        <f>IF('Measured Data'!$E50&gt;0,'In Process Calc.'!C49,"")</f>
        <v/>
      </c>
    </row>
    <row r="57" spans="1:67" x14ac:dyDescent="0.15">
      <c r="A57" s="241" t="str">
        <f>IF('Measured Data'!$E51&gt;0,'Measured Data'!$B$1,"")</f>
        <v/>
      </c>
      <c r="B57" s="241" t="str">
        <f>IF('Measured Data'!$E51&gt;0,'Measured Data'!A50+0.1,"")</f>
        <v/>
      </c>
      <c r="C57" s="245" t="str">
        <f>IF('Measured Data'!$E51&gt;0,'Measured Data'!B50,"")</f>
        <v/>
      </c>
      <c r="D57" s="250" t="str">
        <f>IF('Measured Data'!$E51&gt;0,'Measured Data'!C50,"")</f>
        <v/>
      </c>
      <c r="E57" s="241" t="str">
        <f>IF('Measured Data'!$E51&gt;0,'Measured Data'!D50,"")</f>
        <v/>
      </c>
      <c r="F57" s="241" t="str">
        <f>IF('Measured Data'!$E51&gt;0,'Measured Data'!E50,"")</f>
        <v/>
      </c>
      <c r="G57" s="241" t="str">
        <f>IF('Measured Data'!$E51&gt;0,'Measured Data'!G50,"")</f>
        <v/>
      </c>
      <c r="H57" s="246" t="str">
        <f>IF('Measured Data'!$E51&gt;0,'Measured Data'!H50,"")</f>
        <v/>
      </c>
      <c r="I57" s="246" t="str">
        <f>IF('Measured Data'!$E51&gt;0,'Measured Data'!I50,"")</f>
        <v/>
      </c>
      <c r="J57" s="246" t="str">
        <f>IF('Measured Data'!$E51&gt;0,'Measured Data'!J50,"")</f>
        <v/>
      </c>
      <c r="K57" s="246" t="str">
        <f>IF('Measured Data'!$E51&gt;0,'Measured Data'!K50,"")</f>
        <v/>
      </c>
      <c r="L57" s="241" t="str">
        <f>IF('Measured Data'!$E51&gt;0,'Measured Data'!L50,"")</f>
        <v/>
      </c>
      <c r="M57" s="241" t="str">
        <f>IF('Measured Data'!$E51&gt;0,'Measured Data'!M50,"")</f>
        <v/>
      </c>
      <c r="N57" s="241" t="str">
        <f>IF('Measured Data'!$E51&gt;0,'Measured Data'!N50,"")</f>
        <v/>
      </c>
      <c r="O57" s="241" t="str">
        <f>IF('Measured Data'!$E51&gt;0,'Measured Data'!O50,"")</f>
        <v/>
      </c>
      <c r="P57" s="241" t="str">
        <f>IF('Measured Data'!$E51&gt;0,'Measured Data'!P50,"")</f>
        <v/>
      </c>
      <c r="Q57" s="241" t="str">
        <f>IF('Measured Data'!$E51&gt;0,'Measured Data'!Q50,"")</f>
        <v/>
      </c>
      <c r="R57" s="241" t="str">
        <f>IF('Measured Data'!$E51&gt;0,'Measured Data'!R50,"")</f>
        <v/>
      </c>
      <c r="S57" s="241" t="str">
        <f>IF('Measured Data'!$E51&gt;0,'Measured Data'!S50,"")</f>
        <v/>
      </c>
      <c r="T57" s="247" t="str">
        <f>IF('Measured Data'!$E51&gt;0,'Measured Data'!T50+'Measured Data'!$E51*'Measured Data'!AR50/'In Process Calc.'!$I51,"")</f>
        <v/>
      </c>
      <c r="U57" s="247" t="str">
        <f>IF('Measured Data'!$E51&gt;0,'Measured Data'!U50+'Measured Data'!$E51*'Measured Data'!AS50/'In Process Calc.'!$I51,"")</f>
        <v/>
      </c>
      <c r="V57" s="247" t="str">
        <f>IF('Measured Data'!$E51&gt;0,'Measured Data'!V50+'Measured Data'!$E51*'Measured Data'!AT50/'In Process Calc.'!$I51,"")</f>
        <v/>
      </c>
      <c r="W57" s="247" t="str">
        <f>IF('Measured Data'!$E51&gt;0,'Measured Data'!W50+'Measured Data'!$E51*'Measured Data'!AU50/'In Process Calc.'!$I51,"")</f>
        <v/>
      </c>
      <c r="X57" s="247" t="str">
        <f>IF('Measured Data'!$E51&gt;0,'Measured Data'!X50+'Measured Data'!$E51*'Measured Data'!AV50/'In Process Calc.'!$I51,"")</f>
        <v/>
      </c>
      <c r="Y57" s="247" t="str">
        <f>IF('Measured Data'!$E51&gt;0,'Measured Data'!Y50+'Measured Data'!$E51*'Measured Data'!AW50/'In Process Calc.'!$I51,"")</f>
        <v/>
      </c>
      <c r="Z57" s="247" t="str">
        <f>IF('Measured Data'!$E51&gt;0,'Measured Data'!Z50+'Measured Data'!$E51*'Measured Data'!AX50/'In Process Calc.'!$I51,"")</f>
        <v/>
      </c>
      <c r="AA57" s="247" t="str">
        <f>IF('Measured Data'!$E51&gt;0,'Measured Data'!AA50+'Measured Data'!$E51*'Measured Data'!AY50/'In Process Calc.'!$I51,"")</f>
        <v/>
      </c>
      <c r="AB57" s="247" t="str">
        <f>IF('Measured Data'!$E51&gt;0,'Measured Data'!AB50+'Measured Data'!$E51*'Measured Data'!AZ50/'In Process Calc.'!$I51,"")</f>
        <v/>
      </c>
      <c r="AC57" s="247" t="str">
        <f>IF('Measured Data'!$E51&gt;0,'Measured Data'!AC50+'Measured Data'!$E51*'Measured Data'!BA50/'In Process Calc.'!$I51,"")</f>
        <v/>
      </c>
      <c r="AD57" s="247" t="str">
        <f>IF('Measured Data'!$E51&gt;0,'Measured Data'!AD50+'Measured Data'!$E51*'Measured Data'!BB50/'In Process Calc.'!$I51,"")</f>
        <v/>
      </c>
      <c r="AE57" s="247" t="str">
        <f>IF('Measured Data'!$E51&gt;0,'Measured Data'!AE50+'Measured Data'!$E51*'Measured Data'!BC50/'In Process Calc.'!$I51,"")</f>
        <v/>
      </c>
      <c r="AF57" s="247" t="str">
        <f>IF('Measured Data'!$E51&gt;0,'Measured Data'!AF50+'Measured Data'!$E51*'Measured Data'!BD50/'In Process Calc.'!$I51,"")</f>
        <v/>
      </c>
      <c r="AG57" s="247" t="str">
        <f>IF('Measured Data'!$E51&gt;0,'Measured Data'!AG50+'Measured Data'!$E51*'Measured Data'!BE50/'In Process Calc.'!$I51,"")</f>
        <v/>
      </c>
      <c r="AH57" s="247" t="str">
        <f>IF('Measured Data'!$E51&gt;0,'Measured Data'!AH50+'Measured Data'!$E51*'Measured Data'!BF50/'In Process Calc.'!$I51,"")</f>
        <v/>
      </c>
      <c r="AI57" s="247" t="str">
        <f>IF('Measured Data'!$E51&gt;0,'Measured Data'!AI50+'Measured Data'!$E51*'Measured Data'!BG50/'In Process Calc.'!$I51,"")</f>
        <v/>
      </c>
      <c r="AJ57" s="247" t="str">
        <f>IF('Measured Data'!$E51&gt;0,'Measured Data'!AJ50+'Measured Data'!$E51*'Measured Data'!BH50/'In Process Calc.'!$I51,"")</f>
        <v/>
      </c>
      <c r="AK57" s="247" t="str">
        <f>IF('Measured Data'!$E51&gt;0,'Measured Data'!AK50+'Measured Data'!$E51*'Measured Data'!BI50/'In Process Calc.'!$I51,"")</f>
        <v/>
      </c>
      <c r="AL57" s="247" t="str">
        <f>IF('Measured Data'!$E51&gt;0,'Measured Data'!AL50+'Measured Data'!$E51*'Measured Data'!BJ50/'In Process Calc.'!$I51,"")</f>
        <v/>
      </c>
      <c r="AM57" s="247" t="str">
        <f>IF('Measured Data'!$E51&gt;0,'Measured Data'!AM50+'Measured Data'!$E51*'Measured Data'!BK50/'In Process Calc.'!$I51,"")</f>
        <v/>
      </c>
      <c r="AN57" s="247" t="str">
        <f>IF('Measured Data'!$E51&gt;0,'Measured Data'!AN50+'Measured Data'!$E51*'Measured Data'!BL50/'In Process Calc.'!$I51,"")</f>
        <v/>
      </c>
      <c r="AO57" s="247" t="str">
        <f>IF('Measured Data'!$E51&gt;0,'Measured Data'!AO50+'Measured Data'!$E51*'Measured Data'!BM50/'In Process Calc.'!$I51,"")</f>
        <v/>
      </c>
      <c r="AP57" s="247" t="str">
        <f>IF('Measured Data'!$E51&gt;0,'Measured Data'!AP50+'Measured Data'!$E51*'Measured Data'!BN50/'In Process Calc.'!$I51,"")</f>
        <v/>
      </c>
      <c r="AQ57" s="247" t="str">
        <f>IF('Measured Data'!$E51&gt;0,'Measured Data'!AQ50+'Measured Data'!$E51*'Measured Data'!BO50/'In Process Calc.'!$I51,"")</f>
        <v/>
      </c>
      <c r="AR57" s="247" t="str">
        <f>IF('Measured Data'!$E51&gt;0,'Measured Data'!AR50,"")</f>
        <v/>
      </c>
      <c r="AS57" s="247" t="str">
        <f>IF('Measured Data'!$E51&gt;0,'Measured Data'!AS50,"")</f>
        <v/>
      </c>
      <c r="AT57" s="247" t="str">
        <f>IF('Measured Data'!$E51&gt;0,'Measured Data'!AT50,"")</f>
        <v/>
      </c>
      <c r="AU57" s="247" t="str">
        <f>IF('Measured Data'!$E51&gt;0,'Measured Data'!AU50,"")</f>
        <v/>
      </c>
      <c r="AV57" s="247" t="str">
        <f>IF('Measured Data'!$E51&gt;0,'Measured Data'!AV50,"")</f>
        <v/>
      </c>
      <c r="AW57" s="247" t="str">
        <f>IF('Measured Data'!$E51&gt;0,'Measured Data'!AW50,"")</f>
        <v/>
      </c>
      <c r="AX57" s="247" t="str">
        <f>IF('Measured Data'!$E51&gt;0,'Measured Data'!AX50,"")</f>
        <v/>
      </c>
      <c r="AY57" s="247" t="str">
        <f>IF('Measured Data'!$E51&gt;0,'Measured Data'!AY50,"")</f>
        <v/>
      </c>
      <c r="AZ57" s="247" t="str">
        <f>IF('Measured Data'!$E51&gt;0,'Measured Data'!AZ50,"")</f>
        <v/>
      </c>
      <c r="BA57" s="247" t="str">
        <f>IF('Measured Data'!$E51&gt;0,'Measured Data'!BA50,"")</f>
        <v/>
      </c>
      <c r="BB57" s="247" t="str">
        <f>IF('Measured Data'!$E51&gt;0,'Measured Data'!BB50,"")</f>
        <v/>
      </c>
      <c r="BC57" s="247" t="str">
        <f>IF('Measured Data'!$E51&gt;0,'Measured Data'!BC50,"")</f>
        <v/>
      </c>
      <c r="BD57" s="247" t="str">
        <f>IF('Measured Data'!$E51&gt;0,'Measured Data'!BD50,"")</f>
        <v/>
      </c>
      <c r="BE57" s="247" t="str">
        <f>IF('Measured Data'!$E51&gt;0,'Measured Data'!BE50,"")</f>
        <v/>
      </c>
      <c r="BF57" s="247" t="str">
        <f>IF('Measured Data'!$E51&gt;0,'Measured Data'!BF50,"")</f>
        <v/>
      </c>
      <c r="BG57" s="247" t="str">
        <f>IF('Measured Data'!$E51&gt;0,'Measured Data'!BG50,"")</f>
        <v/>
      </c>
      <c r="BH57" s="247" t="str">
        <f>IF('Measured Data'!$E51&gt;0,'Measured Data'!BH50,"")</f>
        <v/>
      </c>
      <c r="BI57" s="247" t="str">
        <f>IF('Measured Data'!$E51&gt;0,'Measured Data'!BI50,"")</f>
        <v/>
      </c>
      <c r="BJ57" s="247" t="str">
        <f>IF('Measured Data'!$E51&gt;0,'Measured Data'!BJ50,"")</f>
        <v/>
      </c>
      <c r="BK57" s="247" t="str">
        <f>IF('Measured Data'!$E51&gt;0,'Measured Data'!BK50,"")</f>
        <v/>
      </c>
      <c r="BL57" s="247" t="str">
        <f>IF('Measured Data'!$E51&gt;0,'Measured Data'!BL50,"")</f>
        <v/>
      </c>
      <c r="BM57" s="247" t="str">
        <f>IF('Measured Data'!$E51&gt;0,'Measured Data'!BM50,"")</f>
        <v/>
      </c>
      <c r="BN57" s="247" t="str">
        <f>IF('Measured Data'!$E51&gt;0,'In Process Calc.'!B50,"")</f>
        <v/>
      </c>
      <c r="BO57" s="247" t="str">
        <f>IF('Measured Data'!$E51&gt;0,'In Process Calc.'!C50,"")</f>
        <v/>
      </c>
    </row>
    <row r="58" spans="1:67" x14ac:dyDescent="0.15">
      <c r="A58" s="241" t="str">
        <f>IF('Measured Data'!$E52&gt;0,'Measured Data'!$B$1,"")</f>
        <v/>
      </c>
      <c r="B58" s="241" t="str">
        <f>IF('Measured Data'!$E52&gt;0,'Measured Data'!A51+0.1,"")</f>
        <v/>
      </c>
      <c r="C58" s="245" t="str">
        <f>IF('Measured Data'!$E52&gt;0,'Measured Data'!B51,"")</f>
        <v/>
      </c>
      <c r="D58" s="250" t="str">
        <f>IF('Measured Data'!$E52&gt;0,'Measured Data'!C51,"")</f>
        <v/>
      </c>
      <c r="E58" s="241" t="str">
        <f>IF('Measured Data'!$E52&gt;0,'Measured Data'!D51,"")</f>
        <v/>
      </c>
      <c r="F58" s="241" t="str">
        <f>IF('Measured Data'!$E52&gt;0,'Measured Data'!E51,"")</f>
        <v/>
      </c>
      <c r="G58" s="241" t="str">
        <f>IF('Measured Data'!$E52&gt;0,'Measured Data'!G51,"")</f>
        <v/>
      </c>
      <c r="H58" s="246" t="str">
        <f>IF('Measured Data'!$E52&gt;0,'Measured Data'!H51,"")</f>
        <v/>
      </c>
      <c r="I58" s="246" t="str">
        <f>IF('Measured Data'!$E52&gt;0,'Measured Data'!I51,"")</f>
        <v/>
      </c>
      <c r="J58" s="246" t="str">
        <f>IF('Measured Data'!$E52&gt;0,'Measured Data'!J51,"")</f>
        <v/>
      </c>
      <c r="K58" s="246" t="str">
        <f>IF('Measured Data'!$E52&gt;0,'Measured Data'!K51,"")</f>
        <v/>
      </c>
      <c r="L58" s="241" t="str">
        <f>IF('Measured Data'!$E52&gt;0,'Measured Data'!L51,"")</f>
        <v/>
      </c>
      <c r="M58" s="241" t="str">
        <f>IF('Measured Data'!$E52&gt;0,'Measured Data'!M51,"")</f>
        <v/>
      </c>
      <c r="N58" s="241" t="str">
        <f>IF('Measured Data'!$E52&gt;0,'Measured Data'!N51,"")</f>
        <v/>
      </c>
      <c r="O58" s="241" t="str">
        <f>IF('Measured Data'!$E52&gt;0,'Measured Data'!O51,"")</f>
        <v/>
      </c>
      <c r="P58" s="241" t="str">
        <f>IF('Measured Data'!$E52&gt;0,'Measured Data'!P51,"")</f>
        <v/>
      </c>
      <c r="Q58" s="241" t="str">
        <f>IF('Measured Data'!$E52&gt;0,'Measured Data'!Q51,"")</f>
        <v/>
      </c>
      <c r="R58" s="241" t="str">
        <f>IF('Measured Data'!$E52&gt;0,'Measured Data'!R51,"")</f>
        <v/>
      </c>
      <c r="S58" s="241" t="str">
        <f>IF('Measured Data'!$E52&gt;0,'Measured Data'!S51,"")</f>
        <v/>
      </c>
      <c r="T58" s="247" t="str">
        <f>IF('Measured Data'!$E52&gt;0,'Measured Data'!T51+'Measured Data'!$E52*'Measured Data'!AR51/'In Process Calc.'!$I52,"")</f>
        <v/>
      </c>
      <c r="U58" s="247" t="str">
        <f>IF('Measured Data'!$E52&gt;0,'Measured Data'!U51+'Measured Data'!$E52*'Measured Data'!AS51/'In Process Calc.'!$I52,"")</f>
        <v/>
      </c>
      <c r="V58" s="247" t="str">
        <f>IF('Measured Data'!$E52&gt;0,'Measured Data'!V51+'Measured Data'!$E52*'Measured Data'!AT51/'In Process Calc.'!$I52,"")</f>
        <v/>
      </c>
      <c r="W58" s="247" t="str">
        <f>IF('Measured Data'!$E52&gt;0,'Measured Data'!W51+'Measured Data'!$E52*'Measured Data'!AU51/'In Process Calc.'!$I52,"")</f>
        <v/>
      </c>
      <c r="X58" s="247" t="str">
        <f>IF('Measured Data'!$E52&gt;0,'Measured Data'!X51+'Measured Data'!$E52*'Measured Data'!AV51/'In Process Calc.'!$I52,"")</f>
        <v/>
      </c>
      <c r="Y58" s="247" t="str">
        <f>IF('Measured Data'!$E52&gt;0,'Measured Data'!Y51+'Measured Data'!$E52*'Measured Data'!AW51/'In Process Calc.'!$I52,"")</f>
        <v/>
      </c>
      <c r="Z58" s="247" t="str">
        <f>IF('Measured Data'!$E52&gt;0,'Measured Data'!Z51+'Measured Data'!$E52*'Measured Data'!AX51/'In Process Calc.'!$I52,"")</f>
        <v/>
      </c>
      <c r="AA58" s="247" t="str">
        <f>IF('Measured Data'!$E52&gt;0,'Measured Data'!AA51+'Measured Data'!$E52*'Measured Data'!AY51/'In Process Calc.'!$I52,"")</f>
        <v/>
      </c>
      <c r="AB58" s="247" t="str">
        <f>IF('Measured Data'!$E52&gt;0,'Measured Data'!AB51+'Measured Data'!$E52*'Measured Data'!AZ51/'In Process Calc.'!$I52,"")</f>
        <v/>
      </c>
      <c r="AC58" s="247" t="str">
        <f>IF('Measured Data'!$E52&gt;0,'Measured Data'!AC51+'Measured Data'!$E52*'Measured Data'!BA51/'In Process Calc.'!$I52,"")</f>
        <v/>
      </c>
      <c r="AD58" s="247" t="str">
        <f>IF('Measured Data'!$E52&gt;0,'Measured Data'!AD51+'Measured Data'!$E52*'Measured Data'!BB51/'In Process Calc.'!$I52,"")</f>
        <v/>
      </c>
      <c r="AE58" s="247" t="str">
        <f>IF('Measured Data'!$E52&gt;0,'Measured Data'!AE51+'Measured Data'!$E52*'Measured Data'!BC51/'In Process Calc.'!$I52,"")</f>
        <v/>
      </c>
      <c r="AF58" s="247" t="str">
        <f>IF('Measured Data'!$E52&gt;0,'Measured Data'!AF51+'Measured Data'!$E52*'Measured Data'!BD51/'In Process Calc.'!$I52,"")</f>
        <v/>
      </c>
      <c r="AG58" s="247" t="str">
        <f>IF('Measured Data'!$E52&gt;0,'Measured Data'!AG51+'Measured Data'!$E52*'Measured Data'!BE51/'In Process Calc.'!$I52,"")</f>
        <v/>
      </c>
      <c r="AH58" s="247" t="str">
        <f>IF('Measured Data'!$E52&gt;0,'Measured Data'!AH51+'Measured Data'!$E52*'Measured Data'!BF51/'In Process Calc.'!$I52,"")</f>
        <v/>
      </c>
      <c r="AI58" s="247" t="str">
        <f>IF('Measured Data'!$E52&gt;0,'Measured Data'!AI51+'Measured Data'!$E52*'Measured Data'!BG51/'In Process Calc.'!$I52,"")</f>
        <v/>
      </c>
      <c r="AJ58" s="247" t="str">
        <f>IF('Measured Data'!$E52&gt;0,'Measured Data'!AJ51+'Measured Data'!$E52*'Measured Data'!BH51/'In Process Calc.'!$I52,"")</f>
        <v/>
      </c>
      <c r="AK58" s="247" t="str">
        <f>IF('Measured Data'!$E52&gt;0,'Measured Data'!AK51+'Measured Data'!$E52*'Measured Data'!BI51/'In Process Calc.'!$I52,"")</f>
        <v/>
      </c>
      <c r="AL58" s="247" t="str">
        <f>IF('Measured Data'!$E52&gt;0,'Measured Data'!AL51+'Measured Data'!$E52*'Measured Data'!BJ51/'In Process Calc.'!$I52,"")</f>
        <v/>
      </c>
      <c r="AM58" s="247" t="str">
        <f>IF('Measured Data'!$E52&gt;0,'Measured Data'!AM51+'Measured Data'!$E52*'Measured Data'!BK51/'In Process Calc.'!$I52,"")</f>
        <v/>
      </c>
      <c r="AN58" s="247" t="str">
        <f>IF('Measured Data'!$E52&gt;0,'Measured Data'!AN51+'Measured Data'!$E52*'Measured Data'!BL51/'In Process Calc.'!$I52,"")</f>
        <v/>
      </c>
      <c r="AO58" s="247" t="str">
        <f>IF('Measured Data'!$E52&gt;0,'Measured Data'!AO51+'Measured Data'!$E52*'Measured Data'!BM51/'In Process Calc.'!$I52,"")</f>
        <v/>
      </c>
      <c r="AP58" s="247" t="str">
        <f>IF('Measured Data'!$E52&gt;0,'Measured Data'!AP51+'Measured Data'!$E52*'Measured Data'!BN51/'In Process Calc.'!$I52,"")</f>
        <v/>
      </c>
      <c r="AQ58" s="247" t="str">
        <f>IF('Measured Data'!$E52&gt;0,'Measured Data'!AQ51+'Measured Data'!$E52*'Measured Data'!BO51/'In Process Calc.'!$I52,"")</f>
        <v/>
      </c>
      <c r="AR58" s="247" t="str">
        <f>IF('Measured Data'!$E52&gt;0,'Measured Data'!AR51,"")</f>
        <v/>
      </c>
      <c r="AS58" s="247" t="str">
        <f>IF('Measured Data'!$E52&gt;0,'Measured Data'!AS51,"")</f>
        <v/>
      </c>
      <c r="AT58" s="247" t="str">
        <f>IF('Measured Data'!$E52&gt;0,'Measured Data'!AT51,"")</f>
        <v/>
      </c>
      <c r="AU58" s="247" t="str">
        <f>IF('Measured Data'!$E52&gt;0,'Measured Data'!AU51,"")</f>
        <v/>
      </c>
      <c r="AV58" s="247" t="str">
        <f>IF('Measured Data'!$E52&gt;0,'Measured Data'!AV51,"")</f>
        <v/>
      </c>
      <c r="AW58" s="247" t="str">
        <f>IF('Measured Data'!$E52&gt;0,'Measured Data'!AW51,"")</f>
        <v/>
      </c>
      <c r="AX58" s="247" t="str">
        <f>IF('Measured Data'!$E52&gt;0,'Measured Data'!AX51,"")</f>
        <v/>
      </c>
      <c r="AY58" s="247" t="str">
        <f>IF('Measured Data'!$E52&gt;0,'Measured Data'!AY51,"")</f>
        <v/>
      </c>
      <c r="AZ58" s="247" t="str">
        <f>IF('Measured Data'!$E52&gt;0,'Measured Data'!AZ51,"")</f>
        <v/>
      </c>
      <c r="BA58" s="247" t="str">
        <f>IF('Measured Data'!$E52&gt;0,'Measured Data'!BA51,"")</f>
        <v/>
      </c>
      <c r="BB58" s="247" t="str">
        <f>IF('Measured Data'!$E52&gt;0,'Measured Data'!BB51,"")</f>
        <v/>
      </c>
      <c r="BC58" s="247" t="str">
        <f>IF('Measured Data'!$E52&gt;0,'Measured Data'!BC51,"")</f>
        <v/>
      </c>
      <c r="BD58" s="247" t="str">
        <f>IF('Measured Data'!$E52&gt;0,'Measured Data'!BD51,"")</f>
        <v/>
      </c>
      <c r="BE58" s="247" t="str">
        <f>IF('Measured Data'!$E52&gt;0,'Measured Data'!BE51,"")</f>
        <v/>
      </c>
      <c r="BF58" s="247" t="str">
        <f>IF('Measured Data'!$E52&gt;0,'Measured Data'!BF51,"")</f>
        <v/>
      </c>
      <c r="BG58" s="247" t="str">
        <f>IF('Measured Data'!$E52&gt;0,'Measured Data'!BG51,"")</f>
        <v/>
      </c>
      <c r="BH58" s="247" t="str">
        <f>IF('Measured Data'!$E52&gt;0,'Measured Data'!BH51,"")</f>
        <v/>
      </c>
      <c r="BI58" s="247" t="str">
        <f>IF('Measured Data'!$E52&gt;0,'Measured Data'!BI51,"")</f>
        <v/>
      </c>
      <c r="BJ58" s="247" t="str">
        <f>IF('Measured Data'!$E52&gt;0,'Measured Data'!BJ51,"")</f>
        <v/>
      </c>
      <c r="BK58" s="247" t="str">
        <f>IF('Measured Data'!$E52&gt;0,'Measured Data'!BK51,"")</f>
        <v/>
      </c>
      <c r="BL58" s="247" t="str">
        <f>IF('Measured Data'!$E52&gt;0,'Measured Data'!BL51,"")</f>
        <v/>
      </c>
      <c r="BM58" s="247" t="str">
        <f>IF('Measured Data'!$E52&gt;0,'Measured Data'!BM51,"")</f>
        <v/>
      </c>
      <c r="BN58" s="247" t="str">
        <f>IF('Measured Data'!$E52&gt;0,'In Process Calc.'!B51,"")</f>
        <v/>
      </c>
      <c r="BO58" s="247" t="str">
        <f>IF('Measured Data'!$E52&gt;0,'In Process Calc.'!C51,"")</f>
        <v/>
      </c>
    </row>
    <row r="59" spans="1:67" x14ac:dyDescent="0.15">
      <c r="A59" s="241" t="str">
        <f>IF('Measured Data'!$E53&gt;0,'Measured Data'!$B$1,"")</f>
        <v/>
      </c>
      <c r="B59" s="241" t="str">
        <f>IF('Measured Data'!$E53&gt;0,'Measured Data'!A52+0.1,"")</f>
        <v/>
      </c>
      <c r="C59" s="245" t="str">
        <f>IF('Measured Data'!$E53&gt;0,'Measured Data'!B52,"")</f>
        <v/>
      </c>
      <c r="D59" s="250" t="str">
        <f>IF('Measured Data'!$E53&gt;0,'Measured Data'!C52,"")</f>
        <v/>
      </c>
      <c r="E59" s="241" t="str">
        <f>IF('Measured Data'!$E53&gt;0,'Measured Data'!D52,"")</f>
        <v/>
      </c>
      <c r="F59" s="241" t="str">
        <f>IF('Measured Data'!$E53&gt;0,'Measured Data'!E52,"")</f>
        <v/>
      </c>
      <c r="G59" s="241" t="str">
        <f>IF('Measured Data'!$E53&gt;0,'Measured Data'!G52,"")</f>
        <v/>
      </c>
      <c r="H59" s="246" t="str">
        <f>IF('Measured Data'!$E53&gt;0,'Measured Data'!H52,"")</f>
        <v/>
      </c>
      <c r="I59" s="246" t="str">
        <f>IF('Measured Data'!$E53&gt;0,'Measured Data'!I52,"")</f>
        <v/>
      </c>
      <c r="J59" s="246" t="str">
        <f>IF('Measured Data'!$E53&gt;0,'Measured Data'!J52,"")</f>
        <v/>
      </c>
      <c r="K59" s="246" t="str">
        <f>IF('Measured Data'!$E53&gt;0,'Measured Data'!K52,"")</f>
        <v/>
      </c>
      <c r="L59" s="241" t="str">
        <f>IF('Measured Data'!$E53&gt;0,'Measured Data'!L52,"")</f>
        <v/>
      </c>
      <c r="M59" s="241" t="str">
        <f>IF('Measured Data'!$E53&gt;0,'Measured Data'!M52,"")</f>
        <v/>
      </c>
      <c r="N59" s="241" t="str">
        <f>IF('Measured Data'!$E53&gt;0,'Measured Data'!N52,"")</f>
        <v/>
      </c>
      <c r="O59" s="241" t="str">
        <f>IF('Measured Data'!$E53&gt;0,'Measured Data'!O52,"")</f>
        <v/>
      </c>
      <c r="P59" s="241" t="str">
        <f>IF('Measured Data'!$E53&gt;0,'Measured Data'!P52,"")</f>
        <v/>
      </c>
      <c r="Q59" s="241" t="str">
        <f>IF('Measured Data'!$E53&gt;0,'Measured Data'!Q52,"")</f>
        <v/>
      </c>
      <c r="R59" s="241" t="str">
        <f>IF('Measured Data'!$E53&gt;0,'Measured Data'!R52,"")</f>
        <v/>
      </c>
      <c r="S59" s="241" t="str">
        <f>IF('Measured Data'!$E53&gt;0,'Measured Data'!S52,"")</f>
        <v/>
      </c>
      <c r="T59" s="247" t="str">
        <f>IF('Measured Data'!$E53&gt;0,'Measured Data'!T52+'Measured Data'!$E53*'Measured Data'!AR52/'In Process Calc.'!$I53,"")</f>
        <v/>
      </c>
      <c r="U59" s="247" t="str">
        <f>IF('Measured Data'!$E53&gt;0,'Measured Data'!U52+'Measured Data'!$E53*'Measured Data'!AS52/'In Process Calc.'!$I53,"")</f>
        <v/>
      </c>
      <c r="V59" s="247" t="str">
        <f>IF('Measured Data'!$E53&gt;0,'Measured Data'!V52+'Measured Data'!$E53*'Measured Data'!AT52/'In Process Calc.'!$I53,"")</f>
        <v/>
      </c>
      <c r="W59" s="247" t="str">
        <f>IF('Measured Data'!$E53&gt;0,'Measured Data'!W52+'Measured Data'!$E53*'Measured Data'!AU52/'In Process Calc.'!$I53,"")</f>
        <v/>
      </c>
      <c r="X59" s="247" t="str">
        <f>IF('Measured Data'!$E53&gt;0,'Measured Data'!X52+'Measured Data'!$E53*'Measured Data'!AV52/'In Process Calc.'!$I53,"")</f>
        <v/>
      </c>
      <c r="Y59" s="247" t="str">
        <f>IF('Measured Data'!$E53&gt;0,'Measured Data'!Y52+'Measured Data'!$E53*'Measured Data'!AW52/'In Process Calc.'!$I53,"")</f>
        <v/>
      </c>
      <c r="Z59" s="247" t="str">
        <f>IF('Measured Data'!$E53&gt;0,'Measured Data'!Z52+'Measured Data'!$E53*'Measured Data'!AX52/'In Process Calc.'!$I53,"")</f>
        <v/>
      </c>
      <c r="AA59" s="247" t="str">
        <f>IF('Measured Data'!$E53&gt;0,'Measured Data'!AA52+'Measured Data'!$E53*'Measured Data'!AY52/'In Process Calc.'!$I53,"")</f>
        <v/>
      </c>
      <c r="AB59" s="247" t="str">
        <f>IF('Measured Data'!$E53&gt;0,'Measured Data'!AB52+'Measured Data'!$E53*'Measured Data'!AZ52/'In Process Calc.'!$I53,"")</f>
        <v/>
      </c>
      <c r="AC59" s="247" t="str">
        <f>IF('Measured Data'!$E53&gt;0,'Measured Data'!AC52+'Measured Data'!$E53*'Measured Data'!BA52/'In Process Calc.'!$I53,"")</f>
        <v/>
      </c>
      <c r="AD59" s="247" t="str">
        <f>IF('Measured Data'!$E53&gt;0,'Measured Data'!AD52+'Measured Data'!$E53*'Measured Data'!BB52/'In Process Calc.'!$I53,"")</f>
        <v/>
      </c>
      <c r="AE59" s="247" t="str">
        <f>IF('Measured Data'!$E53&gt;0,'Measured Data'!AE52+'Measured Data'!$E53*'Measured Data'!BC52/'In Process Calc.'!$I53,"")</f>
        <v/>
      </c>
      <c r="AF59" s="247" t="str">
        <f>IF('Measured Data'!$E53&gt;0,'Measured Data'!AF52+'Measured Data'!$E53*'Measured Data'!BD52/'In Process Calc.'!$I53,"")</f>
        <v/>
      </c>
      <c r="AG59" s="247" t="str">
        <f>IF('Measured Data'!$E53&gt;0,'Measured Data'!AG52+'Measured Data'!$E53*'Measured Data'!BE52/'In Process Calc.'!$I53,"")</f>
        <v/>
      </c>
      <c r="AH59" s="247" t="str">
        <f>IF('Measured Data'!$E53&gt;0,'Measured Data'!AH52+'Measured Data'!$E53*'Measured Data'!BF52/'In Process Calc.'!$I53,"")</f>
        <v/>
      </c>
      <c r="AI59" s="247" t="str">
        <f>IF('Measured Data'!$E53&gt;0,'Measured Data'!AI52+'Measured Data'!$E53*'Measured Data'!BG52/'In Process Calc.'!$I53,"")</f>
        <v/>
      </c>
      <c r="AJ59" s="247" t="str">
        <f>IF('Measured Data'!$E53&gt;0,'Measured Data'!AJ52+'Measured Data'!$E53*'Measured Data'!BH52/'In Process Calc.'!$I53,"")</f>
        <v/>
      </c>
      <c r="AK59" s="247" t="str">
        <f>IF('Measured Data'!$E53&gt;0,'Measured Data'!AK52+'Measured Data'!$E53*'Measured Data'!BI52/'In Process Calc.'!$I53,"")</f>
        <v/>
      </c>
      <c r="AL59" s="247" t="str">
        <f>IF('Measured Data'!$E53&gt;0,'Measured Data'!AL52+'Measured Data'!$E53*'Measured Data'!BJ52/'In Process Calc.'!$I53,"")</f>
        <v/>
      </c>
      <c r="AM59" s="247" t="str">
        <f>IF('Measured Data'!$E53&gt;0,'Measured Data'!AM52+'Measured Data'!$E53*'Measured Data'!BK52/'In Process Calc.'!$I53,"")</f>
        <v/>
      </c>
      <c r="AN59" s="247" t="str">
        <f>IF('Measured Data'!$E53&gt;0,'Measured Data'!AN52+'Measured Data'!$E53*'Measured Data'!BL52/'In Process Calc.'!$I53,"")</f>
        <v/>
      </c>
      <c r="AO59" s="247" t="str">
        <f>IF('Measured Data'!$E53&gt;0,'Measured Data'!AO52+'Measured Data'!$E53*'Measured Data'!BM52/'In Process Calc.'!$I53,"")</f>
        <v/>
      </c>
      <c r="AP59" s="247" t="str">
        <f>IF('Measured Data'!$E53&gt;0,'Measured Data'!AP52+'Measured Data'!$E53*'Measured Data'!BN52/'In Process Calc.'!$I53,"")</f>
        <v/>
      </c>
      <c r="AQ59" s="247" t="str">
        <f>IF('Measured Data'!$E53&gt;0,'Measured Data'!AQ52+'Measured Data'!$E53*'Measured Data'!BO52/'In Process Calc.'!$I53,"")</f>
        <v/>
      </c>
      <c r="AR59" s="247" t="str">
        <f>IF('Measured Data'!$E53&gt;0,'Measured Data'!AR52,"")</f>
        <v/>
      </c>
      <c r="AS59" s="247" t="str">
        <f>IF('Measured Data'!$E53&gt;0,'Measured Data'!AS52,"")</f>
        <v/>
      </c>
      <c r="AT59" s="247" t="str">
        <f>IF('Measured Data'!$E53&gt;0,'Measured Data'!AT52,"")</f>
        <v/>
      </c>
      <c r="AU59" s="247" t="str">
        <f>IF('Measured Data'!$E53&gt;0,'Measured Data'!AU52,"")</f>
        <v/>
      </c>
      <c r="AV59" s="247" t="str">
        <f>IF('Measured Data'!$E53&gt;0,'Measured Data'!AV52,"")</f>
        <v/>
      </c>
      <c r="AW59" s="247" t="str">
        <f>IF('Measured Data'!$E53&gt;0,'Measured Data'!AW52,"")</f>
        <v/>
      </c>
      <c r="AX59" s="247" t="str">
        <f>IF('Measured Data'!$E53&gt;0,'Measured Data'!AX52,"")</f>
        <v/>
      </c>
      <c r="AY59" s="247" t="str">
        <f>IF('Measured Data'!$E53&gt;0,'Measured Data'!AY52,"")</f>
        <v/>
      </c>
      <c r="AZ59" s="247" t="str">
        <f>IF('Measured Data'!$E53&gt;0,'Measured Data'!AZ52,"")</f>
        <v/>
      </c>
      <c r="BA59" s="247" t="str">
        <f>IF('Measured Data'!$E53&gt;0,'Measured Data'!BA52,"")</f>
        <v/>
      </c>
      <c r="BB59" s="247" t="str">
        <f>IF('Measured Data'!$E53&gt;0,'Measured Data'!BB52,"")</f>
        <v/>
      </c>
      <c r="BC59" s="247" t="str">
        <f>IF('Measured Data'!$E53&gt;0,'Measured Data'!BC52,"")</f>
        <v/>
      </c>
      <c r="BD59" s="247" t="str">
        <f>IF('Measured Data'!$E53&gt;0,'Measured Data'!BD52,"")</f>
        <v/>
      </c>
      <c r="BE59" s="247" t="str">
        <f>IF('Measured Data'!$E53&gt;0,'Measured Data'!BE52,"")</f>
        <v/>
      </c>
      <c r="BF59" s="247" t="str">
        <f>IF('Measured Data'!$E53&gt;0,'Measured Data'!BF52,"")</f>
        <v/>
      </c>
      <c r="BG59" s="247" t="str">
        <f>IF('Measured Data'!$E53&gt;0,'Measured Data'!BG52,"")</f>
        <v/>
      </c>
      <c r="BH59" s="247" t="str">
        <f>IF('Measured Data'!$E53&gt;0,'Measured Data'!BH52,"")</f>
        <v/>
      </c>
      <c r="BI59" s="247" t="str">
        <f>IF('Measured Data'!$E53&gt;0,'Measured Data'!BI52,"")</f>
        <v/>
      </c>
      <c r="BJ59" s="247" t="str">
        <f>IF('Measured Data'!$E53&gt;0,'Measured Data'!BJ52,"")</f>
        <v/>
      </c>
      <c r="BK59" s="247" t="str">
        <f>IF('Measured Data'!$E53&gt;0,'Measured Data'!BK52,"")</f>
        <v/>
      </c>
      <c r="BL59" s="247" t="str">
        <f>IF('Measured Data'!$E53&gt;0,'Measured Data'!BL52,"")</f>
        <v/>
      </c>
      <c r="BM59" s="247" t="str">
        <f>IF('Measured Data'!$E53&gt;0,'Measured Data'!BM52,"")</f>
        <v/>
      </c>
      <c r="BN59" s="247" t="str">
        <f>IF('Measured Data'!$E53&gt;0,'In Process Calc.'!B52,"")</f>
        <v/>
      </c>
      <c r="BO59" s="247" t="str">
        <f>IF('Measured Data'!$E53&gt;0,'In Process Calc.'!C52,"")</f>
        <v/>
      </c>
    </row>
    <row r="60" spans="1:67" x14ac:dyDescent="0.15">
      <c r="A60" s="241" t="str">
        <f>IF('Measured Data'!$E54&gt;0,'Measured Data'!$B$1,"")</f>
        <v/>
      </c>
      <c r="B60" s="241" t="str">
        <f>IF('Measured Data'!$E54&gt;0,'Measured Data'!A53+0.1,"")</f>
        <v/>
      </c>
      <c r="C60" s="245" t="str">
        <f>IF('Measured Data'!$E54&gt;0,'Measured Data'!B53,"")</f>
        <v/>
      </c>
      <c r="D60" s="250" t="str">
        <f>IF('Measured Data'!$E54&gt;0,'Measured Data'!C53,"")</f>
        <v/>
      </c>
      <c r="E60" s="241" t="str">
        <f>IF('Measured Data'!$E54&gt;0,'Measured Data'!D53,"")</f>
        <v/>
      </c>
      <c r="F60" s="241" t="str">
        <f>IF('Measured Data'!$E54&gt;0,'Measured Data'!E53,"")</f>
        <v/>
      </c>
      <c r="G60" s="241" t="str">
        <f>IF('Measured Data'!$E54&gt;0,'Measured Data'!G53,"")</f>
        <v/>
      </c>
      <c r="H60" s="246" t="str">
        <f>IF('Measured Data'!$E54&gt;0,'Measured Data'!H53,"")</f>
        <v/>
      </c>
      <c r="I60" s="246" t="str">
        <f>IF('Measured Data'!$E54&gt;0,'Measured Data'!I53,"")</f>
        <v/>
      </c>
      <c r="J60" s="246" t="str">
        <f>IF('Measured Data'!$E54&gt;0,'Measured Data'!J53,"")</f>
        <v/>
      </c>
      <c r="K60" s="246" t="str">
        <f>IF('Measured Data'!$E54&gt;0,'Measured Data'!K53,"")</f>
        <v/>
      </c>
      <c r="L60" s="241" t="str">
        <f>IF('Measured Data'!$E54&gt;0,'Measured Data'!L53,"")</f>
        <v/>
      </c>
      <c r="M60" s="241" t="str">
        <f>IF('Measured Data'!$E54&gt;0,'Measured Data'!M53,"")</f>
        <v/>
      </c>
      <c r="N60" s="241" t="str">
        <f>IF('Measured Data'!$E54&gt;0,'Measured Data'!N53,"")</f>
        <v/>
      </c>
      <c r="O60" s="241" t="str">
        <f>IF('Measured Data'!$E54&gt;0,'Measured Data'!O53,"")</f>
        <v/>
      </c>
      <c r="P60" s="241" t="str">
        <f>IF('Measured Data'!$E54&gt;0,'Measured Data'!P53,"")</f>
        <v/>
      </c>
      <c r="Q60" s="241" t="str">
        <f>IF('Measured Data'!$E54&gt;0,'Measured Data'!Q53,"")</f>
        <v/>
      </c>
      <c r="R60" s="241" t="str">
        <f>IF('Measured Data'!$E54&gt;0,'Measured Data'!R53,"")</f>
        <v/>
      </c>
      <c r="S60" s="241" t="str">
        <f>IF('Measured Data'!$E54&gt;0,'Measured Data'!S53,"")</f>
        <v/>
      </c>
      <c r="T60" s="247" t="str">
        <f>IF('Measured Data'!$E54&gt;0,'Measured Data'!T53+'Measured Data'!$E54*'Measured Data'!AR53/'In Process Calc.'!$I54,"")</f>
        <v/>
      </c>
      <c r="U60" s="247" t="str">
        <f>IF('Measured Data'!$E54&gt;0,'Measured Data'!U53+'Measured Data'!$E54*'Measured Data'!AS53/'In Process Calc.'!$I54,"")</f>
        <v/>
      </c>
      <c r="V60" s="247" t="str">
        <f>IF('Measured Data'!$E54&gt;0,'Measured Data'!V53+'Measured Data'!$E54*'Measured Data'!AT53/'In Process Calc.'!$I54,"")</f>
        <v/>
      </c>
      <c r="W60" s="247" t="str">
        <f>IF('Measured Data'!$E54&gt;0,'Measured Data'!W53+'Measured Data'!$E54*'Measured Data'!AU53/'In Process Calc.'!$I54,"")</f>
        <v/>
      </c>
      <c r="X60" s="247" t="str">
        <f>IF('Measured Data'!$E54&gt;0,'Measured Data'!X53+'Measured Data'!$E54*'Measured Data'!AV53/'In Process Calc.'!$I54,"")</f>
        <v/>
      </c>
      <c r="Y60" s="247" t="str">
        <f>IF('Measured Data'!$E54&gt;0,'Measured Data'!Y53+'Measured Data'!$E54*'Measured Data'!AW53/'In Process Calc.'!$I54,"")</f>
        <v/>
      </c>
      <c r="Z60" s="247" t="str">
        <f>IF('Measured Data'!$E54&gt;0,'Measured Data'!Z53+'Measured Data'!$E54*'Measured Data'!AX53/'In Process Calc.'!$I54,"")</f>
        <v/>
      </c>
      <c r="AA60" s="247" t="str">
        <f>IF('Measured Data'!$E54&gt;0,'Measured Data'!AA53+'Measured Data'!$E54*'Measured Data'!AY53/'In Process Calc.'!$I54,"")</f>
        <v/>
      </c>
      <c r="AB60" s="247" t="str">
        <f>IF('Measured Data'!$E54&gt;0,'Measured Data'!AB53+'Measured Data'!$E54*'Measured Data'!AZ53/'In Process Calc.'!$I54,"")</f>
        <v/>
      </c>
      <c r="AC60" s="247" t="str">
        <f>IF('Measured Data'!$E54&gt;0,'Measured Data'!AC53+'Measured Data'!$E54*'Measured Data'!BA53/'In Process Calc.'!$I54,"")</f>
        <v/>
      </c>
      <c r="AD60" s="247" t="str">
        <f>IF('Measured Data'!$E54&gt;0,'Measured Data'!AD53+'Measured Data'!$E54*'Measured Data'!BB53/'In Process Calc.'!$I54,"")</f>
        <v/>
      </c>
      <c r="AE60" s="247" t="str">
        <f>IF('Measured Data'!$E54&gt;0,'Measured Data'!AE53+'Measured Data'!$E54*'Measured Data'!BC53/'In Process Calc.'!$I54,"")</f>
        <v/>
      </c>
      <c r="AF60" s="247" t="str">
        <f>IF('Measured Data'!$E54&gt;0,'Measured Data'!AF53+'Measured Data'!$E54*'Measured Data'!BD53/'In Process Calc.'!$I54,"")</f>
        <v/>
      </c>
      <c r="AG60" s="247" t="str">
        <f>IF('Measured Data'!$E54&gt;0,'Measured Data'!AG53+'Measured Data'!$E54*'Measured Data'!BE53/'In Process Calc.'!$I54,"")</f>
        <v/>
      </c>
      <c r="AH60" s="247" t="str">
        <f>IF('Measured Data'!$E54&gt;0,'Measured Data'!AH53+'Measured Data'!$E54*'Measured Data'!BF53/'In Process Calc.'!$I54,"")</f>
        <v/>
      </c>
      <c r="AI60" s="247" t="str">
        <f>IF('Measured Data'!$E54&gt;0,'Measured Data'!AI53+'Measured Data'!$E54*'Measured Data'!BG53/'In Process Calc.'!$I54,"")</f>
        <v/>
      </c>
      <c r="AJ60" s="247" t="str">
        <f>IF('Measured Data'!$E54&gt;0,'Measured Data'!AJ53+'Measured Data'!$E54*'Measured Data'!BH53/'In Process Calc.'!$I54,"")</f>
        <v/>
      </c>
      <c r="AK60" s="247" t="str">
        <f>IF('Measured Data'!$E54&gt;0,'Measured Data'!AK53+'Measured Data'!$E54*'Measured Data'!BI53/'In Process Calc.'!$I54,"")</f>
        <v/>
      </c>
      <c r="AL60" s="247" t="str">
        <f>IF('Measured Data'!$E54&gt;0,'Measured Data'!AL53+'Measured Data'!$E54*'Measured Data'!BJ53/'In Process Calc.'!$I54,"")</f>
        <v/>
      </c>
      <c r="AM60" s="247" t="str">
        <f>IF('Measured Data'!$E54&gt;0,'Measured Data'!AM53+'Measured Data'!$E54*'Measured Data'!BK53/'In Process Calc.'!$I54,"")</f>
        <v/>
      </c>
      <c r="AN60" s="247" t="str">
        <f>IF('Measured Data'!$E54&gt;0,'Measured Data'!AN53+'Measured Data'!$E54*'Measured Data'!BL53/'In Process Calc.'!$I54,"")</f>
        <v/>
      </c>
      <c r="AO60" s="247" t="str">
        <f>IF('Measured Data'!$E54&gt;0,'Measured Data'!AO53+'Measured Data'!$E54*'Measured Data'!BM53/'In Process Calc.'!$I54,"")</f>
        <v/>
      </c>
      <c r="AP60" s="247" t="str">
        <f>IF('Measured Data'!$E54&gt;0,'Measured Data'!AP53+'Measured Data'!$E54*'Measured Data'!BN53/'In Process Calc.'!$I54,"")</f>
        <v/>
      </c>
      <c r="AQ60" s="247" t="str">
        <f>IF('Measured Data'!$E54&gt;0,'Measured Data'!AQ53+'Measured Data'!$E54*'Measured Data'!BO53/'In Process Calc.'!$I54,"")</f>
        <v/>
      </c>
      <c r="AR60" s="247" t="str">
        <f>IF('Measured Data'!$E54&gt;0,'Measured Data'!AR53,"")</f>
        <v/>
      </c>
      <c r="AS60" s="247" t="str">
        <f>IF('Measured Data'!$E54&gt;0,'Measured Data'!AS53,"")</f>
        <v/>
      </c>
      <c r="AT60" s="247" t="str">
        <f>IF('Measured Data'!$E54&gt;0,'Measured Data'!AT53,"")</f>
        <v/>
      </c>
      <c r="AU60" s="247" t="str">
        <f>IF('Measured Data'!$E54&gt;0,'Measured Data'!AU53,"")</f>
        <v/>
      </c>
      <c r="AV60" s="247" t="str">
        <f>IF('Measured Data'!$E54&gt;0,'Measured Data'!AV53,"")</f>
        <v/>
      </c>
      <c r="AW60" s="247" t="str">
        <f>IF('Measured Data'!$E54&gt;0,'Measured Data'!AW53,"")</f>
        <v/>
      </c>
      <c r="AX60" s="247" t="str">
        <f>IF('Measured Data'!$E54&gt;0,'Measured Data'!AX53,"")</f>
        <v/>
      </c>
      <c r="AY60" s="247" t="str">
        <f>IF('Measured Data'!$E54&gt;0,'Measured Data'!AY53,"")</f>
        <v/>
      </c>
      <c r="AZ60" s="247" t="str">
        <f>IF('Measured Data'!$E54&gt;0,'Measured Data'!AZ53,"")</f>
        <v/>
      </c>
      <c r="BA60" s="247" t="str">
        <f>IF('Measured Data'!$E54&gt;0,'Measured Data'!BA53,"")</f>
        <v/>
      </c>
      <c r="BB60" s="247" t="str">
        <f>IF('Measured Data'!$E54&gt;0,'Measured Data'!BB53,"")</f>
        <v/>
      </c>
      <c r="BC60" s="247" t="str">
        <f>IF('Measured Data'!$E54&gt;0,'Measured Data'!BC53,"")</f>
        <v/>
      </c>
      <c r="BD60" s="247" t="str">
        <f>IF('Measured Data'!$E54&gt;0,'Measured Data'!BD53,"")</f>
        <v/>
      </c>
      <c r="BE60" s="247" t="str">
        <f>IF('Measured Data'!$E54&gt;0,'Measured Data'!BE53,"")</f>
        <v/>
      </c>
      <c r="BF60" s="247" t="str">
        <f>IF('Measured Data'!$E54&gt;0,'Measured Data'!BF53,"")</f>
        <v/>
      </c>
      <c r="BG60" s="247" t="str">
        <f>IF('Measured Data'!$E54&gt;0,'Measured Data'!BG53,"")</f>
        <v/>
      </c>
      <c r="BH60" s="247" t="str">
        <f>IF('Measured Data'!$E54&gt;0,'Measured Data'!BH53,"")</f>
        <v/>
      </c>
      <c r="BI60" s="247" t="str">
        <f>IF('Measured Data'!$E54&gt;0,'Measured Data'!BI53,"")</f>
        <v/>
      </c>
      <c r="BJ60" s="247" t="str">
        <f>IF('Measured Data'!$E54&gt;0,'Measured Data'!BJ53,"")</f>
        <v/>
      </c>
      <c r="BK60" s="247" t="str">
        <f>IF('Measured Data'!$E54&gt;0,'Measured Data'!BK53,"")</f>
        <v/>
      </c>
      <c r="BL60" s="247" t="str">
        <f>IF('Measured Data'!$E54&gt;0,'Measured Data'!BL53,"")</f>
        <v/>
      </c>
      <c r="BM60" s="247" t="str">
        <f>IF('Measured Data'!$E54&gt;0,'Measured Data'!BM53,"")</f>
        <v/>
      </c>
      <c r="BN60" s="247" t="str">
        <f>IF('Measured Data'!$E54&gt;0,'In Process Calc.'!B53,"")</f>
        <v/>
      </c>
      <c r="BO60" s="247" t="str">
        <f>IF('Measured Data'!$E54&gt;0,'In Process Calc.'!C53,"")</f>
        <v/>
      </c>
    </row>
    <row r="61" spans="1:67" x14ac:dyDescent="0.15">
      <c r="A61" s="241" t="str">
        <f>IF('Measured Data'!$E55&gt;0,'Measured Data'!$B$1,"")</f>
        <v/>
      </c>
      <c r="B61" s="241" t="str">
        <f>IF('Measured Data'!$E55&gt;0,'Measured Data'!A54+0.1,"")</f>
        <v/>
      </c>
      <c r="C61" s="245" t="str">
        <f>IF('Measured Data'!$E55&gt;0,'Measured Data'!B54,"")</f>
        <v/>
      </c>
      <c r="D61" s="250" t="str">
        <f>IF('Measured Data'!$E55&gt;0,'Measured Data'!C54,"")</f>
        <v/>
      </c>
      <c r="E61" s="241" t="str">
        <f>IF('Measured Data'!$E55&gt;0,'Measured Data'!D54,"")</f>
        <v/>
      </c>
      <c r="F61" s="241" t="str">
        <f>IF('Measured Data'!$E55&gt;0,'Measured Data'!E54,"")</f>
        <v/>
      </c>
      <c r="G61" s="241" t="str">
        <f>IF('Measured Data'!$E55&gt;0,'Measured Data'!G54,"")</f>
        <v/>
      </c>
      <c r="H61" s="246" t="str">
        <f>IF('Measured Data'!$E55&gt;0,'Measured Data'!H54,"")</f>
        <v/>
      </c>
      <c r="I61" s="246" t="str">
        <f>IF('Measured Data'!$E55&gt;0,'Measured Data'!I54,"")</f>
        <v/>
      </c>
      <c r="J61" s="246" t="str">
        <f>IF('Measured Data'!$E55&gt;0,'Measured Data'!J54,"")</f>
        <v/>
      </c>
      <c r="K61" s="246" t="str">
        <f>IF('Measured Data'!$E55&gt;0,'Measured Data'!K54,"")</f>
        <v/>
      </c>
      <c r="L61" s="241" t="str">
        <f>IF('Measured Data'!$E55&gt;0,'Measured Data'!L54,"")</f>
        <v/>
      </c>
      <c r="M61" s="241" t="str">
        <f>IF('Measured Data'!$E55&gt;0,'Measured Data'!M54,"")</f>
        <v/>
      </c>
      <c r="N61" s="241" t="str">
        <f>IF('Measured Data'!$E55&gt;0,'Measured Data'!N54,"")</f>
        <v/>
      </c>
      <c r="O61" s="241" t="str">
        <f>IF('Measured Data'!$E55&gt;0,'Measured Data'!O54,"")</f>
        <v/>
      </c>
      <c r="P61" s="241" t="str">
        <f>IF('Measured Data'!$E55&gt;0,'Measured Data'!P54,"")</f>
        <v/>
      </c>
      <c r="Q61" s="241" t="str">
        <f>IF('Measured Data'!$E55&gt;0,'Measured Data'!Q54,"")</f>
        <v/>
      </c>
      <c r="R61" s="241" t="str">
        <f>IF('Measured Data'!$E55&gt;0,'Measured Data'!R54,"")</f>
        <v/>
      </c>
      <c r="S61" s="241" t="str">
        <f>IF('Measured Data'!$E55&gt;0,'Measured Data'!S54,"")</f>
        <v/>
      </c>
      <c r="T61" s="247" t="str">
        <f>IF('Measured Data'!$E55&gt;0,'Measured Data'!T54+'Measured Data'!$E55*'Measured Data'!AR54/'In Process Calc.'!$I55,"")</f>
        <v/>
      </c>
      <c r="U61" s="247" t="str">
        <f>IF('Measured Data'!$E55&gt;0,'Measured Data'!U54+'Measured Data'!$E55*'Measured Data'!AS54/'In Process Calc.'!$I55,"")</f>
        <v/>
      </c>
      <c r="V61" s="247" t="str">
        <f>IF('Measured Data'!$E55&gt;0,'Measured Data'!V54+'Measured Data'!$E55*'Measured Data'!AT54/'In Process Calc.'!$I55,"")</f>
        <v/>
      </c>
      <c r="W61" s="247" t="str">
        <f>IF('Measured Data'!$E55&gt;0,'Measured Data'!W54+'Measured Data'!$E55*'Measured Data'!AU54/'In Process Calc.'!$I55,"")</f>
        <v/>
      </c>
      <c r="X61" s="247" t="str">
        <f>IF('Measured Data'!$E55&gt;0,'Measured Data'!X54+'Measured Data'!$E55*'Measured Data'!AV54/'In Process Calc.'!$I55,"")</f>
        <v/>
      </c>
      <c r="Y61" s="247" t="str">
        <f>IF('Measured Data'!$E55&gt;0,'Measured Data'!Y54+'Measured Data'!$E55*'Measured Data'!AW54/'In Process Calc.'!$I55,"")</f>
        <v/>
      </c>
      <c r="Z61" s="247" t="str">
        <f>IF('Measured Data'!$E55&gt;0,'Measured Data'!Z54+'Measured Data'!$E55*'Measured Data'!AX54/'In Process Calc.'!$I55,"")</f>
        <v/>
      </c>
      <c r="AA61" s="247" t="str">
        <f>IF('Measured Data'!$E55&gt;0,'Measured Data'!AA54+'Measured Data'!$E55*'Measured Data'!AY54/'In Process Calc.'!$I55,"")</f>
        <v/>
      </c>
      <c r="AB61" s="247" t="str">
        <f>IF('Measured Data'!$E55&gt;0,'Measured Data'!AB54+'Measured Data'!$E55*'Measured Data'!AZ54/'In Process Calc.'!$I55,"")</f>
        <v/>
      </c>
      <c r="AC61" s="247" t="str">
        <f>IF('Measured Data'!$E55&gt;0,'Measured Data'!AC54+'Measured Data'!$E55*'Measured Data'!BA54/'In Process Calc.'!$I55,"")</f>
        <v/>
      </c>
      <c r="AD61" s="247" t="str">
        <f>IF('Measured Data'!$E55&gt;0,'Measured Data'!AD54+'Measured Data'!$E55*'Measured Data'!BB54/'In Process Calc.'!$I55,"")</f>
        <v/>
      </c>
      <c r="AE61" s="247" t="str">
        <f>IF('Measured Data'!$E55&gt;0,'Measured Data'!AE54+'Measured Data'!$E55*'Measured Data'!BC54/'In Process Calc.'!$I55,"")</f>
        <v/>
      </c>
      <c r="AF61" s="247" t="str">
        <f>IF('Measured Data'!$E55&gt;0,'Measured Data'!AF54+'Measured Data'!$E55*'Measured Data'!BD54/'In Process Calc.'!$I55,"")</f>
        <v/>
      </c>
      <c r="AG61" s="247" t="str">
        <f>IF('Measured Data'!$E55&gt;0,'Measured Data'!AG54+'Measured Data'!$E55*'Measured Data'!BE54/'In Process Calc.'!$I55,"")</f>
        <v/>
      </c>
      <c r="AH61" s="247" t="str">
        <f>IF('Measured Data'!$E55&gt;0,'Measured Data'!AH54+'Measured Data'!$E55*'Measured Data'!BF54/'In Process Calc.'!$I55,"")</f>
        <v/>
      </c>
      <c r="AI61" s="247" t="str">
        <f>IF('Measured Data'!$E55&gt;0,'Measured Data'!AI54+'Measured Data'!$E55*'Measured Data'!BG54/'In Process Calc.'!$I55,"")</f>
        <v/>
      </c>
      <c r="AJ61" s="247" t="str">
        <f>IF('Measured Data'!$E55&gt;0,'Measured Data'!AJ54+'Measured Data'!$E55*'Measured Data'!BH54/'In Process Calc.'!$I55,"")</f>
        <v/>
      </c>
      <c r="AK61" s="247" t="str">
        <f>IF('Measured Data'!$E55&gt;0,'Measured Data'!AK54+'Measured Data'!$E55*'Measured Data'!BI54/'In Process Calc.'!$I55,"")</f>
        <v/>
      </c>
      <c r="AL61" s="247" t="str">
        <f>IF('Measured Data'!$E55&gt;0,'Measured Data'!AL54+'Measured Data'!$E55*'Measured Data'!BJ54/'In Process Calc.'!$I55,"")</f>
        <v/>
      </c>
      <c r="AM61" s="247" t="str">
        <f>IF('Measured Data'!$E55&gt;0,'Measured Data'!AM54+'Measured Data'!$E55*'Measured Data'!BK54/'In Process Calc.'!$I55,"")</f>
        <v/>
      </c>
      <c r="AN61" s="247" t="str">
        <f>IF('Measured Data'!$E55&gt;0,'Measured Data'!AN54+'Measured Data'!$E55*'Measured Data'!BL54/'In Process Calc.'!$I55,"")</f>
        <v/>
      </c>
      <c r="AO61" s="247" t="str">
        <f>IF('Measured Data'!$E55&gt;0,'Measured Data'!AO54+'Measured Data'!$E55*'Measured Data'!BM54/'In Process Calc.'!$I55,"")</f>
        <v/>
      </c>
      <c r="AP61" s="247" t="str">
        <f>IF('Measured Data'!$E55&gt;0,'Measured Data'!AP54+'Measured Data'!$E55*'Measured Data'!BN54/'In Process Calc.'!$I55,"")</f>
        <v/>
      </c>
      <c r="AQ61" s="247" t="str">
        <f>IF('Measured Data'!$E55&gt;0,'Measured Data'!AQ54+'Measured Data'!$E55*'Measured Data'!BO54/'In Process Calc.'!$I55,"")</f>
        <v/>
      </c>
      <c r="AR61" s="247" t="str">
        <f>IF('Measured Data'!$E55&gt;0,'Measured Data'!AR54,"")</f>
        <v/>
      </c>
      <c r="AS61" s="247" t="str">
        <f>IF('Measured Data'!$E55&gt;0,'Measured Data'!AS54,"")</f>
        <v/>
      </c>
      <c r="AT61" s="247" t="str">
        <f>IF('Measured Data'!$E55&gt;0,'Measured Data'!AT54,"")</f>
        <v/>
      </c>
      <c r="AU61" s="247" t="str">
        <f>IF('Measured Data'!$E55&gt;0,'Measured Data'!AU54,"")</f>
        <v/>
      </c>
      <c r="AV61" s="247" t="str">
        <f>IF('Measured Data'!$E55&gt;0,'Measured Data'!AV54,"")</f>
        <v/>
      </c>
      <c r="AW61" s="247" t="str">
        <f>IF('Measured Data'!$E55&gt;0,'Measured Data'!AW54,"")</f>
        <v/>
      </c>
      <c r="AX61" s="247" t="str">
        <f>IF('Measured Data'!$E55&gt;0,'Measured Data'!AX54,"")</f>
        <v/>
      </c>
      <c r="AY61" s="247" t="str">
        <f>IF('Measured Data'!$E55&gt;0,'Measured Data'!AY54,"")</f>
        <v/>
      </c>
      <c r="AZ61" s="247" t="str">
        <f>IF('Measured Data'!$E55&gt;0,'Measured Data'!AZ54,"")</f>
        <v/>
      </c>
      <c r="BA61" s="247" t="str">
        <f>IF('Measured Data'!$E55&gt;0,'Measured Data'!BA54,"")</f>
        <v/>
      </c>
      <c r="BB61" s="247" t="str">
        <f>IF('Measured Data'!$E55&gt;0,'Measured Data'!BB54,"")</f>
        <v/>
      </c>
      <c r="BC61" s="247" t="str">
        <f>IF('Measured Data'!$E55&gt;0,'Measured Data'!BC54,"")</f>
        <v/>
      </c>
      <c r="BD61" s="247" t="str">
        <f>IF('Measured Data'!$E55&gt;0,'Measured Data'!BD54,"")</f>
        <v/>
      </c>
      <c r="BE61" s="247" t="str">
        <f>IF('Measured Data'!$E55&gt;0,'Measured Data'!BE54,"")</f>
        <v/>
      </c>
      <c r="BF61" s="247" t="str">
        <f>IF('Measured Data'!$E55&gt;0,'Measured Data'!BF54,"")</f>
        <v/>
      </c>
      <c r="BG61" s="247" t="str">
        <f>IF('Measured Data'!$E55&gt;0,'Measured Data'!BG54,"")</f>
        <v/>
      </c>
      <c r="BH61" s="247" t="str">
        <f>IF('Measured Data'!$E55&gt;0,'Measured Data'!BH54,"")</f>
        <v/>
      </c>
      <c r="BI61" s="247" t="str">
        <f>IF('Measured Data'!$E55&gt;0,'Measured Data'!BI54,"")</f>
        <v/>
      </c>
      <c r="BJ61" s="247" t="str">
        <f>IF('Measured Data'!$E55&gt;0,'Measured Data'!BJ54,"")</f>
        <v/>
      </c>
      <c r="BK61" s="247" t="str">
        <f>IF('Measured Data'!$E55&gt;0,'Measured Data'!BK54,"")</f>
        <v/>
      </c>
      <c r="BL61" s="247" t="str">
        <f>IF('Measured Data'!$E55&gt;0,'Measured Data'!BL54,"")</f>
        <v/>
      </c>
      <c r="BM61" s="247" t="str">
        <f>IF('Measured Data'!$E55&gt;0,'Measured Data'!BM54,"")</f>
        <v/>
      </c>
      <c r="BN61" s="247" t="str">
        <f>IF('Measured Data'!$E55&gt;0,'In Process Calc.'!B54,"")</f>
        <v/>
      </c>
      <c r="BO61" s="247" t="str">
        <f>IF('Measured Data'!$E55&gt;0,'In Process Calc.'!C54,"")</f>
        <v/>
      </c>
    </row>
    <row r="62" spans="1:67" x14ac:dyDescent="0.15">
      <c r="A62" s="241" t="str">
        <f>IF('Measured Data'!$E56&gt;0,'Measured Data'!$B$1,"")</f>
        <v/>
      </c>
      <c r="B62" s="241" t="str">
        <f>IF('Measured Data'!$E56&gt;0,'Measured Data'!A55+0.1,"")</f>
        <v/>
      </c>
      <c r="C62" s="245" t="str">
        <f>IF('Measured Data'!$E56&gt;0,'Measured Data'!B55,"")</f>
        <v/>
      </c>
      <c r="D62" s="250" t="str">
        <f>IF('Measured Data'!$E56&gt;0,'Measured Data'!C55,"")</f>
        <v/>
      </c>
      <c r="E62" s="241" t="str">
        <f>IF('Measured Data'!$E56&gt;0,'Measured Data'!D55,"")</f>
        <v/>
      </c>
      <c r="F62" s="241" t="str">
        <f>IF('Measured Data'!$E56&gt;0,'Measured Data'!E55,"")</f>
        <v/>
      </c>
      <c r="G62" s="241" t="str">
        <f>IF('Measured Data'!$E56&gt;0,'Measured Data'!G55,"")</f>
        <v/>
      </c>
      <c r="H62" s="246" t="str">
        <f>IF('Measured Data'!$E56&gt;0,'Measured Data'!H55,"")</f>
        <v/>
      </c>
      <c r="I62" s="246" t="str">
        <f>IF('Measured Data'!$E56&gt;0,'Measured Data'!I55,"")</f>
        <v/>
      </c>
      <c r="J62" s="246" t="str">
        <f>IF('Measured Data'!$E56&gt;0,'Measured Data'!J55,"")</f>
        <v/>
      </c>
      <c r="K62" s="246" t="str">
        <f>IF('Measured Data'!$E56&gt;0,'Measured Data'!K55,"")</f>
        <v/>
      </c>
      <c r="L62" s="241" t="str">
        <f>IF('Measured Data'!$E56&gt;0,'Measured Data'!L55,"")</f>
        <v/>
      </c>
      <c r="M62" s="241" t="str">
        <f>IF('Measured Data'!$E56&gt;0,'Measured Data'!M55,"")</f>
        <v/>
      </c>
      <c r="N62" s="241" t="str">
        <f>IF('Measured Data'!$E56&gt;0,'Measured Data'!N55,"")</f>
        <v/>
      </c>
      <c r="O62" s="241" t="str">
        <f>IF('Measured Data'!$E56&gt;0,'Measured Data'!O55,"")</f>
        <v/>
      </c>
      <c r="P62" s="241" t="str">
        <f>IF('Measured Data'!$E56&gt;0,'Measured Data'!P55,"")</f>
        <v/>
      </c>
      <c r="Q62" s="241" t="str">
        <f>IF('Measured Data'!$E56&gt;0,'Measured Data'!Q55,"")</f>
        <v/>
      </c>
      <c r="R62" s="241" t="str">
        <f>IF('Measured Data'!$E56&gt;0,'Measured Data'!R55,"")</f>
        <v/>
      </c>
      <c r="S62" s="241" t="str">
        <f>IF('Measured Data'!$E56&gt;0,'Measured Data'!S55,"")</f>
        <v/>
      </c>
      <c r="T62" s="247" t="str">
        <f>IF('Measured Data'!$E56&gt;0,'Measured Data'!T55+'Measured Data'!$E56*'Measured Data'!AR55/'In Process Calc.'!$I56,"")</f>
        <v/>
      </c>
      <c r="U62" s="247" t="str">
        <f>IF('Measured Data'!$E56&gt;0,'Measured Data'!U55+'Measured Data'!$E56*'Measured Data'!AS55/'In Process Calc.'!$I56,"")</f>
        <v/>
      </c>
      <c r="V62" s="247" t="str">
        <f>IF('Measured Data'!$E56&gt;0,'Measured Data'!V55+'Measured Data'!$E56*'Measured Data'!AT55/'In Process Calc.'!$I56,"")</f>
        <v/>
      </c>
      <c r="W62" s="247" t="str">
        <f>IF('Measured Data'!$E56&gt;0,'Measured Data'!W55+'Measured Data'!$E56*'Measured Data'!AU55/'In Process Calc.'!$I56,"")</f>
        <v/>
      </c>
      <c r="X62" s="247" t="str">
        <f>IF('Measured Data'!$E56&gt;0,'Measured Data'!X55+'Measured Data'!$E56*'Measured Data'!AV55/'In Process Calc.'!$I56,"")</f>
        <v/>
      </c>
      <c r="Y62" s="247" t="str">
        <f>IF('Measured Data'!$E56&gt;0,'Measured Data'!Y55+'Measured Data'!$E56*'Measured Data'!AW55/'In Process Calc.'!$I56,"")</f>
        <v/>
      </c>
      <c r="Z62" s="247" t="str">
        <f>IF('Measured Data'!$E56&gt;0,'Measured Data'!Z55+'Measured Data'!$E56*'Measured Data'!AX55/'In Process Calc.'!$I56,"")</f>
        <v/>
      </c>
      <c r="AA62" s="247" t="str">
        <f>IF('Measured Data'!$E56&gt;0,'Measured Data'!AA55+'Measured Data'!$E56*'Measured Data'!AY55/'In Process Calc.'!$I56,"")</f>
        <v/>
      </c>
      <c r="AB62" s="247" t="str">
        <f>IF('Measured Data'!$E56&gt;0,'Measured Data'!AB55+'Measured Data'!$E56*'Measured Data'!AZ55/'In Process Calc.'!$I56,"")</f>
        <v/>
      </c>
      <c r="AC62" s="247" t="str">
        <f>IF('Measured Data'!$E56&gt;0,'Measured Data'!AC55+'Measured Data'!$E56*'Measured Data'!BA55/'In Process Calc.'!$I56,"")</f>
        <v/>
      </c>
      <c r="AD62" s="247" t="str">
        <f>IF('Measured Data'!$E56&gt;0,'Measured Data'!AD55+'Measured Data'!$E56*'Measured Data'!BB55/'In Process Calc.'!$I56,"")</f>
        <v/>
      </c>
      <c r="AE62" s="247" t="str">
        <f>IF('Measured Data'!$E56&gt;0,'Measured Data'!AE55+'Measured Data'!$E56*'Measured Data'!BC55/'In Process Calc.'!$I56,"")</f>
        <v/>
      </c>
      <c r="AF62" s="247" t="str">
        <f>IF('Measured Data'!$E56&gt;0,'Measured Data'!AF55+'Measured Data'!$E56*'Measured Data'!BD55/'In Process Calc.'!$I56,"")</f>
        <v/>
      </c>
      <c r="AG62" s="247" t="str">
        <f>IF('Measured Data'!$E56&gt;0,'Measured Data'!AG55+'Measured Data'!$E56*'Measured Data'!BE55/'In Process Calc.'!$I56,"")</f>
        <v/>
      </c>
      <c r="AH62" s="247" t="str">
        <f>IF('Measured Data'!$E56&gt;0,'Measured Data'!AH55+'Measured Data'!$E56*'Measured Data'!BF55/'In Process Calc.'!$I56,"")</f>
        <v/>
      </c>
      <c r="AI62" s="247" t="str">
        <f>IF('Measured Data'!$E56&gt;0,'Measured Data'!AI55+'Measured Data'!$E56*'Measured Data'!BG55/'In Process Calc.'!$I56,"")</f>
        <v/>
      </c>
      <c r="AJ62" s="247" t="str">
        <f>IF('Measured Data'!$E56&gt;0,'Measured Data'!AJ55+'Measured Data'!$E56*'Measured Data'!BH55/'In Process Calc.'!$I56,"")</f>
        <v/>
      </c>
      <c r="AK62" s="247" t="str">
        <f>IF('Measured Data'!$E56&gt;0,'Measured Data'!AK55+'Measured Data'!$E56*'Measured Data'!BI55/'In Process Calc.'!$I56,"")</f>
        <v/>
      </c>
      <c r="AL62" s="247" t="str">
        <f>IF('Measured Data'!$E56&gt;0,'Measured Data'!AL55+'Measured Data'!$E56*'Measured Data'!BJ55/'In Process Calc.'!$I56,"")</f>
        <v/>
      </c>
      <c r="AM62" s="247" t="str">
        <f>IF('Measured Data'!$E56&gt;0,'Measured Data'!AM55+'Measured Data'!$E56*'Measured Data'!BK55/'In Process Calc.'!$I56,"")</f>
        <v/>
      </c>
      <c r="AN62" s="247" t="str">
        <f>IF('Measured Data'!$E56&gt;0,'Measured Data'!AN55+'Measured Data'!$E56*'Measured Data'!BL55/'In Process Calc.'!$I56,"")</f>
        <v/>
      </c>
      <c r="AO62" s="247" t="str">
        <f>IF('Measured Data'!$E56&gt;0,'Measured Data'!AO55+'Measured Data'!$E56*'Measured Data'!BM55/'In Process Calc.'!$I56,"")</f>
        <v/>
      </c>
      <c r="AP62" s="247" t="str">
        <f>IF('Measured Data'!$E56&gt;0,'Measured Data'!AP55+'Measured Data'!$E56*'Measured Data'!BN55/'In Process Calc.'!$I56,"")</f>
        <v/>
      </c>
      <c r="AQ62" s="247" t="str">
        <f>IF('Measured Data'!$E56&gt;0,'Measured Data'!AQ55+'Measured Data'!$E56*'Measured Data'!BO55/'In Process Calc.'!$I56,"")</f>
        <v/>
      </c>
      <c r="AR62" s="247" t="str">
        <f>IF('Measured Data'!$E56&gt;0,'Measured Data'!AR55,"")</f>
        <v/>
      </c>
      <c r="AS62" s="247" t="str">
        <f>IF('Measured Data'!$E56&gt;0,'Measured Data'!AS55,"")</f>
        <v/>
      </c>
      <c r="AT62" s="247" t="str">
        <f>IF('Measured Data'!$E56&gt;0,'Measured Data'!AT55,"")</f>
        <v/>
      </c>
      <c r="AU62" s="247" t="str">
        <f>IF('Measured Data'!$E56&gt;0,'Measured Data'!AU55,"")</f>
        <v/>
      </c>
      <c r="AV62" s="247" t="str">
        <f>IF('Measured Data'!$E56&gt;0,'Measured Data'!AV55,"")</f>
        <v/>
      </c>
      <c r="AW62" s="247" t="str">
        <f>IF('Measured Data'!$E56&gt;0,'Measured Data'!AW55,"")</f>
        <v/>
      </c>
      <c r="AX62" s="247" t="str">
        <f>IF('Measured Data'!$E56&gt;0,'Measured Data'!AX55,"")</f>
        <v/>
      </c>
      <c r="AY62" s="247" t="str">
        <f>IF('Measured Data'!$E56&gt;0,'Measured Data'!AY55,"")</f>
        <v/>
      </c>
      <c r="AZ62" s="247" t="str">
        <f>IF('Measured Data'!$E56&gt;0,'Measured Data'!AZ55,"")</f>
        <v/>
      </c>
      <c r="BA62" s="247" t="str">
        <f>IF('Measured Data'!$E56&gt;0,'Measured Data'!BA55,"")</f>
        <v/>
      </c>
      <c r="BB62" s="247" t="str">
        <f>IF('Measured Data'!$E56&gt;0,'Measured Data'!BB55,"")</f>
        <v/>
      </c>
      <c r="BC62" s="247" t="str">
        <f>IF('Measured Data'!$E56&gt;0,'Measured Data'!BC55,"")</f>
        <v/>
      </c>
      <c r="BD62" s="247" t="str">
        <f>IF('Measured Data'!$E56&gt;0,'Measured Data'!BD55,"")</f>
        <v/>
      </c>
      <c r="BE62" s="247" t="str">
        <f>IF('Measured Data'!$E56&gt;0,'Measured Data'!BE55,"")</f>
        <v/>
      </c>
      <c r="BF62" s="247" t="str">
        <f>IF('Measured Data'!$E56&gt;0,'Measured Data'!BF55,"")</f>
        <v/>
      </c>
      <c r="BG62" s="247" t="str">
        <f>IF('Measured Data'!$E56&gt;0,'Measured Data'!BG55,"")</f>
        <v/>
      </c>
      <c r="BH62" s="247" t="str">
        <f>IF('Measured Data'!$E56&gt;0,'Measured Data'!BH55,"")</f>
        <v/>
      </c>
      <c r="BI62" s="247" t="str">
        <f>IF('Measured Data'!$E56&gt;0,'Measured Data'!BI55,"")</f>
        <v/>
      </c>
      <c r="BJ62" s="247" t="str">
        <f>IF('Measured Data'!$E56&gt;0,'Measured Data'!BJ55,"")</f>
        <v/>
      </c>
      <c r="BK62" s="247" t="str">
        <f>IF('Measured Data'!$E56&gt;0,'Measured Data'!BK55,"")</f>
        <v/>
      </c>
      <c r="BL62" s="247" t="str">
        <f>IF('Measured Data'!$E56&gt;0,'Measured Data'!BL55,"")</f>
        <v/>
      </c>
      <c r="BM62" s="247" t="str">
        <f>IF('Measured Data'!$E56&gt;0,'Measured Data'!BM55,"")</f>
        <v/>
      </c>
      <c r="BN62" s="247" t="str">
        <f>IF('Measured Data'!$E56&gt;0,'In Process Calc.'!B55,"")</f>
        <v/>
      </c>
      <c r="BO62" s="247" t="str">
        <f>IF('Measured Data'!$E56&gt;0,'In Process Calc.'!C55,"")</f>
        <v/>
      </c>
    </row>
    <row r="63" spans="1:67" x14ac:dyDescent="0.15">
      <c r="A63" s="241" t="str">
        <f>IF('Measured Data'!$E57&gt;0,'Measured Data'!$B$1,"")</f>
        <v/>
      </c>
      <c r="B63" s="241" t="str">
        <f>IF('Measured Data'!$E57&gt;0,'Measured Data'!A56+0.1,"")</f>
        <v/>
      </c>
      <c r="C63" s="245" t="str">
        <f>IF('Measured Data'!$E57&gt;0,'Measured Data'!B56,"")</f>
        <v/>
      </c>
      <c r="D63" s="250" t="str">
        <f>IF('Measured Data'!$E57&gt;0,'Measured Data'!C56,"")</f>
        <v/>
      </c>
      <c r="E63" s="241" t="str">
        <f>IF('Measured Data'!$E57&gt;0,'Measured Data'!D56,"")</f>
        <v/>
      </c>
      <c r="F63" s="241" t="str">
        <f>IF('Measured Data'!$E57&gt;0,'Measured Data'!E56,"")</f>
        <v/>
      </c>
      <c r="G63" s="241" t="str">
        <f>IF('Measured Data'!$E57&gt;0,'Measured Data'!G56,"")</f>
        <v/>
      </c>
      <c r="H63" s="246" t="str">
        <f>IF('Measured Data'!$E57&gt;0,'Measured Data'!H56,"")</f>
        <v/>
      </c>
      <c r="I63" s="246" t="str">
        <f>IF('Measured Data'!$E57&gt;0,'Measured Data'!I56,"")</f>
        <v/>
      </c>
      <c r="J63" s="246" t="str">
        <f>IF('Measured Data'!$E57&gt;0,'Measured Data'!J56,"")</f>
        <v/>
      </c>
      <c r="K63" s="246" t="str">
        <f>IF('Measured Data'!$E57&gt;0,'Measured Data'!K56,"")</f>
        <v/>
      </c>
      <c r="L63" s="241" t="str">
        <f>IF('Measured Data'!$E57&gt;0,'Measured Data'!L56,"")</f>
        <v/>
      </c>
      <c r="M63" s="241" t="str">
        <f>IF('Measured Data'!$E57&gt;0,'Measured Data'!M56,"")</f>
        <v/>
      </c>
      <c r="N63" s="241" t="str">
        <f>IF('Measured Data'!$E57&gt;0,'Measured Data'!N56,"")</f>
        <v/>
      </c>
      <c r="O63" s="241" t="str">
        <f>IF('Measured Data'!$E57&gt;0,'Measured Data'!O56,"")</f>
        <v/>
      </c>
      <c r="P63" s="241" t="str">
        <f>IF('Measured Data'!$E57&gt;0,'Measured Data'!P56,"")</f>
        <v/>
      </c>
      <c r="Q63" s="241" t="str">
        <f>IF('Measured Data'!$E57&gt;0,'Measured Data'!Q56,"")</f>
        <v/>
      </c>
      <c r="R63" s="241" t="str">
        <f>IF('Measured Data'!$E57&gt;0,'Measured Data'!R56,"")</f>
        <v/>
      </c>
      <c r="S63" s="241" t="str">
        <f>IF('Measured Data'!$E57&gt;0,'Measured Data'!S56,"")</f>
        <v/>
      </c>
      <c r="T63" s="247" t="str">
        <f>IF('Measured Data'!$E57&gt;0,'Measured Data'!T56+'Measured Data'!$E57*'Measured Data'!AR56/'In Process Calc.'!$I57,"")</f>
        <v/>
      </c>
      <c r="U63" s="247" t="str">
        <f>IF('Measured Data'!$E57&gt;0,'Measured Data'!U56+'Measured Data'!$E57*'Measured Data'!AS56/'In Process Calc.'!$I57,"")</f>
        <v/>
      </c>
      <c r="V63" s="247" t="str">
        <f>IF('Measured Data'!$E57&gt;0,'Measured Data'!V56+'Measured Data'!$E57*'Measured Data'!AT56/'In Process Calc.'!$I57,"")</f>
        <v/>
      </c>
      <c r="W63" s="247" t="str">
        <f>IF('Measured Data'!$E57&gt;0,'Measured Data'!W56+'Measured Data'!$E57*'Measured Data'!AU56/'In Process Calc.'!$I57,"")</f>
        <v/>
      </c>
      <c r="X63" s="247" t="str">
        <f>IF('Measured Data'!$E57&gt;0,'Measured Data'!X56+'Measured Data'!$E57*'Measured Data'!AV56/'In Process Calc.'!$I57,"")</f>
        <v/>
      </c>
      <c r="Y63" s="247" t="str">
        <f>IF('Measured Data'!$E57&gt;0,'Measured Data'!Y56+'Measured Data'!$E57*'Measured Data'!AW56/'In Process Calc.'!$I57,"")</f>
        <v/>
      </c>
      <c r="Z63" s="247" t="str">
        <f>IF('Measured Data'!$E57&gt;0,'Measured Data'!Z56+'Measured Data'!$E57*'Measured Data'!AX56/'In Process Calc.'!$I57,"")</f>
        <v/>
      </c>
      <c r="AA63" s="247" t="str">
        <f>IF('Measured Data'!$E57&gt;0,'Measured Data'!AA56+'Measured Data'!$E57*'Measured Data'!AY56/'In Process Calc.'!$I57,"")</f>
        <v/>
      </c>
      <c r="AB63" s="247" t="str">
        <f>IF('Measured Data'!$E57&gt;0,'Measured Data'!AB56+'Measured Data'!$E57*'Measured Data'!AZ56/'In Process Calc.'!$I57,"")</f>
        <v/>
      </c>
      <c r="AC63" s="247" t="str">
        <f>IF('Measured Data'!$E57&gt;0,'Measured Data'!AC56+'Measured Data'!$E57*'Measured Data'!BA56/'In Process Calc.'!$I57,"")</f>
        <v/>
      </c>
      <c r="AD63" s="247" t="str">
        <f>IF('Measured Data'!$E57&gt;0,'Measured Data'!AD56+'Measured Data'!$E57*'Measured Data'!BB56/'In Process Calc.'!$I57,"")</f>
        <v/>
      </c>
      <c r="AE63" s="247" t="str">
        <f>IF('Measured Data'!$E57&gt;0,'Measured Data'!AE56+'Measured Data'!$E57*'Measured Data'!BC56/'In Process Calc.'!$I57,"")</f>
        <v/>
      </c>
      <c r="AF63" s="247" t="str">
        <f>IF('Measured Data'!$E57&gt;0,'Measured Data'!AF56+'Measured Data'!$E57*'Measured Data'!BD56/'In Process Calc.'!$I57,"")</f>
        <v/>
      </c>
      <c r="AG63" s="247" t="str">
        <f>IF('Measured Data'!$E57&gt;0,'Measured Data'!AG56+'Measured Data'!$E57*'Measured Data'!BE56/'In Process Calc.'!$I57,"")</f>
        <v/>
      </c>
      <c r="AH63" s="247" t="str">
        <f>IF('Measured Data'!$E57&gt;0,'Measured Data'!AH56+'Measured Data'!$E57*'Measured Data'!BF56/'In Process Calc.'!$I57,"")</f>
        <v/>
      </c>
      <c r="AI63" s="247" t="str">
        <f>IF('Measured Data'!$E57&gt;0,'Measured Data'!AI56+'Measured Data'!$E57*'Measured Data'!BG56/'In Process Calc.'!$I57,"")</f>
        <v/>
      </c>
      <c r="AJ63" s="247" t="str">
        <f>IF('Measured Data'!$E57&gt;0,'Measured Data'!AJ56+'Measured Data'!$E57*'Measured Data'!BH56/'In Process Calc.'!$I57,"")</f>
        <v/>
      </c>
      <c r="AK63" s="247" t="str">
        <f>IF('Measured Data'!$E57&gt;0,'Measured Data'!AK56+'Measured Data'!$E57*'Measured Data'!BI56/'In Process Calc.'!$I57,"")</f>
        <v/>
      </c>
      <c r="AL63" s="247" t="str">
        <f>IF('Measured Data'!$E57&gt;0,'Measured Data'!AL56+'Measured Data'!$E57*'Measured Data'!BJ56/'In Process Calc.'!$I57,"")</f>
        <v/>
      </c>
      <c r="AM63" s="247" t="str">
        <f>IF('Measured Data'!$E57&gt;0,'Measured Data'!AM56+'Measured Data'!$E57*'Measured Data'!BK56/'In Process Calc.'!$I57,"")</f>
        <v/>
      </c>
      <c r="AN63" s="247" t="str">
        <f>IF('Measured Data'!$E57&gt;0,'Measured Data'!AN56+'Measured Data'!$E57*'Measured Data'!BL56/'In Process Calc.'!$I57,"")</f>
        <v/>
      </c>
      <c r="AO63" s="247" t="str">
        <f>IF('Measured Data'!$E57&gt;0,'Measured Data'!AO56+'Measured Data'!$E57*'Measured Data'!BM56/'In Process Calc.'!$I57,"")</f>
        <v/>
      </c>
      <c r="AP63" s="247" t="str">
        <f>IF('Measured Data'!$E57&gt;0,'Measured Data'!AP56+'Measured Data'!$E57*'Measured Data'!BN56/'In Process Calc.'!$I57,"")</f>
        <v/>
      </c>
      <c r="AQ63" s="247" t="str">
        <f>IF('Measured Data'!$E57&gt;0,'Measured Data'!AQ56+'Measured Data'!$E57*'Measured Data'!BO56/'In Process Calc.'!$I57,"")</f>
        <v/>
      </c>
      <c r="AR63" s="247" t="str">
        <f>IF('Measured Data'!$E57&gt;0,'Measured Data'!AR56,"")</f>
        <v/>
      </c>
      <c r="AS63" s="247" t="str">
        <f>IF('Measured Data'!$E57&gt;0,'Measured Data'!AS56,"")</f>
        <v/>
      </c>
      <c r="AT63" s="247" t="str">
        <f>IF('Measured Data'!$E57&gt;0,'Measured Data'!AT56,"")</f>
        <v/>
      </c>
      <c r="AU63" s="247" t="str">
        <f>IF('Measured Data'!$E57&gt;0,'Measured Data'!AU56,"")</f>
        <v/>
      </c>
      <c r="AV63" s="247" t="str">
        <f>IF('Measured Data'!$E57&gt;0,'Measured Data'!AV56,"")</f>
        <v/>
      </c>
      <c r="AW63" s="247" t="str">
        <f>IF('Measured Data'!$E57&gt;0,'Measured Data'!AW56,"")</f>
        <v/>
      </c>
      <c r="AX63" s="247" t="str">
        <f>IF('Measured Data'!$E57&gt;0,'Measured Data'!AX56,"")</f>
        <v/>
      </c>
      <c r="AY63" s="247" t="str">
        <f>IF('Measured Data'!$E57&gt;0,'Measured Data'!AY56,"")</f>
        <v/>
      </c>
      <c r="AZ63" s="247" t="str">
        <f>IF('Measured Data'!$E57&gt;0,'Measured Data'!AZ56,"")</f>
        <v/>
      </c>
      <c r="BA63" s="247" t="str">
        <f>IF('Measured Data'!$E57&gt;0,'Measured Data'!BA56,"")</f>
        <v/>
      </c>
      <c r="BB63" s="247" t="str">
        <f>IF('Measured Data'!$E57&gt;0,'Measured Data'!BB56,"")</f>
        <v/>
      </c>
      <c r="BC63" s="247" t="str">
        <f>IF('Measured Data'!$E57&gt;0,'Measured Data'!BC56,"")</f>
        <v/>
      </c>
      <c r="BD63" s="247" t="str">
        <f>IF('Measured Data'!$E57&gt;0,'Measured Data'!BD56,"")</f>
        <v/>
      </c>
      <c r="BE63" s="247" t="str">
        <f>IF('Measured Data'!$E57&gt;0,'Measured Data'!BE56,"")</f>
        <v/>
      </c>
      <c r="BF63" s="247" t="str">
        <f>IF('Measured Data'!$E57&gt;0,'Measured Data'!BF56,"")</f>
        <v/>
      </c>
      <c r="BG63" s="247" t="str">
        <f>IF('Measured Data'!$E57&gt;0,'Measured Data'!BG56,"")</f>
        <v/>
      </c>
      <c r="BH63" s="247" t="str">
        <f>IF('Measured Data'!$E57&gt;0,'Measured Data'!BH56,"")</f>
        <v/>
      </c>
      <c r="BI63" s="247" t="str">
        <f>IF('Measured Data'!$E57&gt;0,'Measured Data'!BI56,"")</f>
        <v/>
      </c>
      <c r="BJ63" s="247" t="str">
        <f>IF('Measured Data'!$E57&gt;0,'Measured Data'!BJ56,"")</f>
        <v/>
      </c>
      <c r="BK63" s="247" t="str">
        <f>IF('Measured Data'!$E57&gt;0,'Measured Data'!BK56,"")</f>
        <v/>
      </c>
      <c r="BL63" s="247" t="str">
        <f>IF('Measured Data'!$E57&gt;0,'Measured Data'!BL56,"")</f>
        <v/>
      </c>
      <c r="BM63" s="247" t="str">
        <f>IF('Measured Data'!$E57&gt;0,'Measured Data'!BM56,"")</f>
        <v/>
      </c>
      <c r="BN63" s="247" t="str">
        <f>IF('Measured Data'!$E57&gt;0,'In Process Calc.'!B56,"")</f>
        <v/>
      </c>
      <c r="BO63" s="247" t="str">
        <f>IF('Measured Data'!$E57&gt;0,'In Process Calc.'!C56,"")</f>
        <v/>
      </c>
    </row>
    <row r="64" spans="1:67" x14ac:dyDescent="0.15">
      <c r="A64" s="241" t="str">
        <f>IF('Measured Data'!$E58&gt;0,'Measured Data'!$B$1,"")</f>
        <v/>
      </c>
      <c r="B64" s="241" t="str">
        <f>IF('Measured Data'!$E58&gt;0,'Measured Data'!A57+0.1,"")</f>
        <v/>
      </c>
      <c r="C64" s="245" t="str">
        <f>IF('Measured Data'!$E58&gt;0,'Measured Data'!B57,"")</f>
        <v/>
      </c>
      <c r="D64" s="250" t="str">
        <f>IF('Measured Data'!$E58&gt;0,'Measured Data'!C57,"")</f>
        <v/>
      </c>
      <c r="E64" s="241" t="str">
        <f>IF('Measured Data'!$E58&gt;0,'Measured Data'!D57,"")</f>
        <v/>
      </c>
      <c r="F64" s="241" t="str">
        <f>IF('Measured Data'!$E58&gt;0,'Measured Data'!E57,"")</f>
        <v/>
      </c>
      <c r="G64" s="241" t="str">
        <f>IF('Measured Data'!$E58&gt;0,'Measured Data'!G57,"")</f>
        <v/>
      </c>
      <c r="H64" s="246" t="str">
        <f>IF('Measured Data'!$E58&gt;0,'Measured Data'!H57,"")</f>
        <v/>
      </c>
      <c r="I64" s="246" t="str">
        <f>IF('Measured Data'!$E58&gt;0,'Measured Data'!I57,"")</f>
        <v/>
      </c>
      <c r="J64" s="246" t="str">
        <f>IF('Measured Data'!$E58&gt;0,'Measured Data'!J57,"")</f>
        <v/>
      </c>
      <c r="K64" s="246" t="str">
        <f>IF('Measured Data'!$E58&gt;0,'Measured Data'!K57,"")</f>
        <v/>
      </c>
      <c r="L64" s="241" t="str">
        <f>IF('Measured Data'!$E58&gt;0,'Measured Data'!L57,"")</f>
        <v/>
      </c>
      <c r="M64" s="241" t="str">
        <f>IF('Measured Data'!$E58&gt;0,'Measured Data'!M57,"")</f>
        <v/>
      </c>
      <c r="N64" s="241" t="str">
        <f>IF('Measured Data'!$E58&gt;0,'Measured Data'!N57,"")</f>
        <v/>
      </c>
      <c r="O64" s="241" t="str">
        <f>IF('Measured Data'!$E58&gt;0,'Measured Data'!O57,"")</f>
        <v/>
      </c>
      <c r="P64" s="241" t="str">
        <f>IF('Measured Data'!$E58&gt;0,'Measured Data'!P57,"")</f>
        <v/>
      </c>
      <c r="Q64" s="241" t="str">
        <f>IF('Measured Data'!$E58&gt;0,'Measured Data'!Q57,"")</f>
        <v/>
      </c>
      <c r="R64" s="241" t="str">
        <f>IF('Measured Data'!$E58&gt;0,'Measured Data'!R57,"")</f>
        <v/>
      </c>
      <c r="S64" s="241" t="str">
        <f>IF('Measured Data'!$E58&gt;0,'Measured Data'!S57,"")</f>
        <v/>
      </c>
      <c r="T64" s="247" t="str">
        <f>IF('Measured Data'!$E58&gt;0,'Measured Data'!T57+'Measured Data'!$E58*'Measured Data'!AR57/'In Process Calc.'!$I58,"")</f>
        <v/>
      </c>
      <c r="U64" s="247" t="str">
        <f>IF('Measured Data'!$E58&gt;0,'Measured Data'!U57+'Measured Data'!$E58*'Measured Data'!AS57/'In Process Calc.'!$I58,"")</f>
        <v/>
      </c>
      <c r="V64" s="247" t="str">
        <f>IF('Measured Data'!$E58&gt;0,'Measured Data'!V57+'Measured Data'!$E58*'Measured Data'!AT57/'In Process Calc.'!$I58,"")</f>
        <v/>
      </c>
      <c r="W64" s="247" t="str">
        <f>IF('Measured Data'!$E58&gt;0,'Measured Data'!W57+'Measured Data'!$E58*'Measured Data'!AU57/'In Process Calc.'!$I58,"")</f>
        <v/>
      </c>
      <c r="X64" s="247" t="str">
        <f>IF('Measured Data'!$E58&gt;0,'Measured Data'!X57+'Measured Data'!$E58*'Measured Data'!AV57/'In Process Calc.'!$I58,"")</f>
        <v/>
      </c>
      <c r="Y64" s="247" t="str">
        <f>IF('Measured Data'!$E58&gt;0,'Measured Data'!Y57+'Measured Data'!$E58*'Measured Data'!AW57/'In Process Calc.'!$I58,"")</f>
        <v/>
      </c>
      <c r="Z64" s="247" t="str">
        <f>IF('Measured Data'!$E58&gt;0,'Measured Data'!Z57+'Measured Data'!$E58*'Measured Data'!AX57/'In Process Calc.'!$I58,"")</f>
        <v/>
      </c>
      <c r="AA64" s="247" t="str">
        <f>IF('Measured Data'!$E58&gt;0,'Measured Data'!AA57+'Measured Data'!$E58*'Measured Data'!AY57/'In Process Calc.'!$I58,"")</f>
        <v/>
      </c>
      <c r="AB64" s="247" t="str">
        <f>IF('Measured Data'!$E58&gt;0,'Measured Data'!AB57+'Measured Data'!$E58*'Measured Data'!AZ57/'In Process Calc.'!$I58,"")</f>
        <v/>
      </c>
      <c r="AC64" s="247" t="str">
        <f>IF('Measured Data'!$E58&gt;0,'Measured Data'!AC57+'Measured Data'!$E58*'Measured Data'!BA57/'In Process Calc.'!$I58,"")</f>
        <v/>
      </c>
      <c r="AD64" s="247" t="str">
        <f>IF('Measured Data'!$E58&gt;0,'Measured Data'!AD57+'Measured Data'!$E58*'Measured Data'!BB57/'In Process Calc.'!$I58,"")</f>
        <v/>
      </c>
      <c r="AE64" s="247" t="str">
        <f>IF('Measured Data'!$E58&gt;0,'Measured Data'!AE57+'Measured Data'!$E58*'Measured Data'!BC57/'In Process Calc.'!$I58,"")</f>
        <v/>
      </c>
      <c r="AF64" s="247" t="str">
        <f>IF('Measured Data'!$E58&gt;0,'Measured Data'!AF57+'Measured Data'!$E58*'Measured Data'!BD57/'In Process Calc.'!$I58,"")</f>
        <v/>
      </c>
      <c r="AG64" s="247" t="str">
        <f>IF('Measured Data'!$E58&gt;0,'Measured Data'!AG57+'Measured Data'!$E58*'Measured Data'!BE57/'In Process Calc.'!$I58,"")</f>
        <v/>
      </c>
      <c r="AH64" s="247" t="str">
        <f>IF('Measured Data'!$E58&gt;0,'Measured Data'!AH57+'Measured Data'!$E58*'Measured Data'!BF57/'In Process Calc.'!$I58,"")</f>
        <v/>
      </c>
      <c r="AI64" s="247" t="str">
        <f>IF('Measured Data'!$E58&gt;0,'Measured Data'!AI57+'Measured Data'!$E58*'Measured Data'!BG57/'In Process Calc.'!$I58,"")</f>
        <v/>
      </c>
      <c r="AJ64" s="247" t="str">
        <f>IF('Measured Data'!$E58&gt;0,'Measured Data'!AJ57+'Measured Data'!$E58*'Measured Data'!BH57/'In Process Calc.'!$I58,"")</f>
        <v/>
      </c>
      <c r="AK64" s="247" t="str">
        <f>IF('Measured Data'!$E58&gt;0,'Measured Data'!AK57+'Measured Data'!$E58*'Measured Data'!BI57/'In Process Calc.'!$I58,"")</f>
        <v/>
      </c>
      <c r="AL64" s="247" t="str">
        <f>IF('Measured Data'!$E58&gt;0,'Measured Data'!AL57+'Measured Data'!$E58*'Measured Data'!BJ57/'In Process Calc.'!$I58,"")</f>
        <v/>
      </c>
      <c r="AM64" s="247" t="str">
        <f>IF('Measured Data'!$E58&gt;0,'Measured Data'!AM57+'Measured Data'!$E58*'Measured Data'!BK57/'In Process Calc.'!$I58,"")</f>
        <v/>
      </c>
      <c r="AN64" s="247" t="str">
        <f>IF('Measured Data'!$E58&gt;0,'Measured Data'!AN57+'Measured Data'!$E58*'Measured Data'!BL57/'In Process Calc.'!$I58,"")</f>
        <v/>
      </c>
      <c r="AO64" s="247" t="str">
        <f>IF('Measured Data'!$E58&gt;0,'Measured Data'!AO57+'Measured Data'!$E58*'Measured Data'!BM57/'In Process Calc.'!$I58,"")</f>
        <v/>
      </c>
      <c r="AP64" s="247" t="str">
        <f>IF('Measured Data'!$E58&gt;0,'Measured Data'!AP57+'Measured Data'!$E58*'Measured Data'!BN57/'In Process Calc.'!$I58,"")</f>
        <v/>
      </c>
      <c r="AQ64" s="247" t="str">
        <f>IF('Measured Data'!$E58&gt;0,'Measured Data'!AQ57+'Measured Data'!$E58*'Measured Data'!BO57/'In Process Calc.'!$I58,"")</f>
        <v/>
      </c>
      <c r="AR64" s="247" t="str">
        <f>IF('Measured Data'!$E58&gt;0,'Measured Data'!AR57,"")</f>
        <v/>
      </c>
      <c r="AS64" s="247" t="str">
        <f>IF('Measured Data'!$E58&gt;0,'Measured Data'!AS57,"")</f>
        <v/>
      </c>
      <c r="AT64" s="247" t="str">
        <f>IF('Measured Data'!$E58&gt;0,'Measured Data'!AT57,"")</f>
        <v/>
      </c>
      <c r="AU64" s="247" t="str">
        <f>IF('Measured Data'!$E58&gt;0,'Measured Data'!AU57,"")</f>
        <v/>
      </c>
      <c r="AV64" s="247" t="str">
        <f>IF('Measured Data'!$E58&gt;0,'Measured Data'!AV57,"")</f>
        <v/>
      </c>
      <c r="AW64" s="247" t="str">
        <f>IF('Measured Data'!$E58&gt;0,'Measured Data'!AW57,"")</f>
        <v/>
      </c>
      <c r="AX64" s="247" t="str">
        <f>IF('Measured Data'!$E58&gt;0,'Measured Data'!AX57,"")</f>
        <v/>
      </c>
      <c r="AY64" s="247" t="str">
        <f>IF('Measured Data'!$E58&gt;0,'Measured Data'!AY57,"")</f>
        <v/>
      </c>
      <c r="AZ64" s="247" t="str">
        <f>IF('Measured Data'!$E58&gt;0,'Measured Data'!AZ57,"")</f>
        <v/>
      </c>
      <c r="BA64" s="247" t="str">
        <f>IF('Measured Data'!$E58&gt;0,'Measured Data'!BA57,"")</f>
        <v/>
      </c>
      <c r="BB64" s="247" t="str">
        <f>IF('Measured Data'!$E58&gt;0,'Measured Data'!BB57,"")</f>
        <v/>
      </c>
      <c r="BC64" s="247" t="str">
        <f>IF('Measured Data'!$E58&gt;0,'Measured Data'!BC57,"")</f>
        <v/>
      </c>
      <c r="BD64" s="247" t="str">
        <f>IF('Measured Data'!$E58&gt;0,'Measured Data'!BD57,"")</f>
        <v/>
      </c>
      <c r="BE64" s="247" t="str">
        <f>IF('Measured Data'!$E58&gt;0,'Measured Data'!BE57,"")</f>
        <v/>
      </c>
      <c r="BF64" s="247" t="str">
        <f>IF('Measured Data'!$E58&gt;0,'Measured Data'!BF57,"")</f>
        <v/>
      </c>
      <c r="BG64" s="247" t="str">
        <f>IF('Measured Data'!$E58&gt;0,'Measured Data'!BG57,"")</f>
        <v/>
      </c>
      <c r="BH64" s="247" t="str">
        <f>IF('Measured Data'!$E58&gt;0,'Measured Data'!BH57,"")</f>
        <v/>
      </c>
      <c r="BI64" s="247" t="str">
        <f>IF('Measured Data'!$E58&gt;0,'Measured Data'!BI57,"")</f>
        <v/>
      </c>
      <c r="BJ64" s="247" t="str">
        <f>IF('Measured Data'!$E58&gt;0,'Measured Data'!BJ57,"")</f>
        <v/>
      </c>
      <c r="BK64" s="247" t="str">
        <f>IF('Measured Data'!$E58&gt;0,'Measured Data'!BK57,"")</f>
        <v/>
      </c>
      <c r="BL64" s="247" t="str">
        <f>IF('Measured Data'!$E58&gt;0,'Measured Data'!BL57,"")</f>
        <v/>
      </c>
      <c r="BM64" s="247" t="str">
        <f>IF('Measured Data'!$E58&gt;0,'Measured Data'!BM57,"")</f>
        <v/>
      </c>
      <c r="BN64" s="247" t="str">
        <f>IF('Measured Data'!$E58&gt;0,'In Process Calc.'!B57,"")</f>
        <v/>
      </c>
      <c r="BO64" s="247" t="str">
        <f>IF('Measured Data'!$E58&gt;0,'In Process Calc.'!C57,"")</f>
        <v/>
      </c>
    </row>
    <row r="65" spans="1:67" x14ac:dyDescent="0.15">
      <c r="A65" s="241" t="str">
        <f>IF('Measured Data'!$E59&gt;0,'Measured Data'!$B$1,"")</f>
        <v/>
      </c>
      <c r="B65" s="241" t="str">
        <f>IF('Measured Data'!$E59&gt;0,'Measured Data'!A58+0.1,"")</f>
        <v/>
      </c>
      <c r="C65" s="245" t="str">
        <f>IF('Measured Data'!$E59&gt;0,'Measured Data'!B58,"")</f>
        <v/>
      </c>
      <c r="D65" s="250" t="str">
        <f>IF('Measured Data'!$E59&gt;0,'Measured Data'!C58,"")</f>
        <v/>
      </c>
      <c r="E65" s="241" t="str">
        <f>IF('Measured Data'!$E59&gt;0,'Measured Data'!D58,"")</f>
        <v/>
      </c>
      <c r="F65" s="241" t="str">
        <f>IF('Measured Data'!$E59&gt;0,'Measured Data'!E58,"")</f>
        <v/>
      </c>
      <c r="G65" s="241" t="str">
        <f>IF('Measured Data'!$E59&gt;0,'Measured Data'!G58,"")</f>
        <v/>
      </c>
      <c r="H65" s="246" t="str">
        <f>IF('Measured Data'!$E59&gt;0,'Measured Data'!H58,"")</f>
        <v/>
      </c>
      <c r="I65" s="246" t="str">
        <f>IF('Measured Data'!$E59&gt;0,'Measured Data'!I58,"")</f>
        <v/>
      </c>
      <c r="J65" s="246" t="str">
        <f>IF('Measured Data'!$E59&gt;0,'Measured Data'!J58,"")</f>
        <v/>
      </c>
      <c r="K65" s="246" t="str">
        <f>IF('Measured Data'!$E59&gt;0,'Measured Data'!K58,"")</f>
        <v/>
      </c>
      <c r="L65" s="241" t="str">
        <f>IF('Measured Data'!$E59&gt;0,'Measured Data'!L58,"")</f>
        <v/>
      </c>
      <c r="M65" s="241" t="str">
        <f>IF('Measured Data'!$E59&gt;0,'Measured Data'!M58,"")</f>
        <v/>
      </c>
      <c r="N65" s="241" t="str">
        <f>IF('Measured Data'!$E59&gt;0,'Measured Data'!N58,"")</f>
        <v/>
      </c>
      <c r="O65" s="241" t="str">
        <f>IF('Measured Data'!$E59&gt;0,'Measured Data'!O58,"")</f>
        <v/>
      </c>
      <c r="P65" s="241" t="str">
        <f>IF('Measured Data'!$E59&gt;0,'Measured Data'!P58,"")</f>
        <v/>
      </c>
      <c r="Q65" s="241" t="str">
        <f>IF('Measured Data'!$E59&gt;0,'Measured Data'!Q58,"")</f>
        <v/>
      </c>
      <c r="R65" s="241" t="str">
        <f>IF('Measured Data'!$E59&gt;0,'Measured Data'!R58,"")</f>
        <v/>
      </c>
      <c r="S65" s="241" t="str">
        <f>IF('Measured Data'!$E59&gt;0,'Measured Data'!S58,"")</f>
        <v/>
      </c>
      <c r="T65" s="247" t="str">
        <f>IF('Measured Data'!$E59&gt;0,'Measured Data'!T58+'Measured Data'!$E59*'Measured Data'!AR58/'In Process Calc.'!$I59,"")</f>
        <v/>
      </c>
      <c r="U65" s="247" t="str">
        <f>IF('Measured Data'!$E59&gt;0,'Measured Data'!U58+'Measured Data'!$E59*'Measured Data'!AS58/'In Process Calc.'!$I59,"")</f>
        <v/>
      </c>
      <c r="V65" s="247" t="str">
        <f>IF('Measured Data'!$E59&gt;0,'Measured Data'!V58+'Measured Data'!$E59*'Measured Data'!AT58/'In Process Calc.'!$I59,"")</f>
        <v/>
      </c>
      <c r="W65" s="247" t="str">
        <f>IF('Measured Data'!$E59&gt;0,'Measured Data'!W58+'Measured Data'!$E59*'Measured Data'!AU58/'In Process Calc.'!$I59,"")</f>
        <v/>
      </c>
      <c r="X65" s="247" t="str">
        <f>IF('Measured Data'!$E59&gt;0,'Measured Data'!X58+'Measured Data'!$E59*'Measured Data'!AV58/'In Process Calc.'!$I59,"")</f>
        <v/>
      </c>
      <c r="Y65" s="247" t="str">
        <f>IF('Measured Data'!$E59&gt;0,'Measured Data'!Y58+'Measured Data'!$E59*'Measured Data'!AW58/'In Process Calc.'!$I59,"")</f>
        <v/>
      </c>
      <c r="Z65" s="247" t="str">
        <f>IF('Measured Data'!$E59&gt;0,'Measured Data'!Z58+'Measured Data'!$E59*'Measured Data'!AX58/'In Process Calc.'!$I59,"")</f>
        <v/>
      </c>
      <c r="AA65" s="247" t="str">
        <f>IF('Measured Data'!$E59&gt;0,'Measured Data'!AA58+'Measured Data'!$E59*'Measured Data'!AY58/'In Process Calc.'!$I59,"")</f>
        <v/>
      </c>
      <c r="AB65" s="247" t="str">
        <f>IF('Measured Data'!$E59&gt;0,'Measured Data'!AB58+'Measured Data'!$E59*'Measured Data'!AZ58/'In Process Calc.'!$I59,"")</f>
        <v/>
      </c>
      <c r="AC65" s="247" t="str">
        <f>IF('Measured Data'!$E59&gt;0,'Measured Data'!AC58+'Measured Data'!$E59*'Measured Data'!BA58/'In Process Calc.'!$I59,"")</f>
        <v/>
      </c>
      <c r="AD65" s="247" t="str">
        <f>IF('Measured Data'!$E59&gt;0,'Measured Data'!AD58+'Measured Data'!$E59*'Measured Data'!BB58/'In Process Calc.'!$I59,"")</f>
        <v/>
      </c>
      <c r="AE65" s="247" t="str">
        <f>IF('Measured Data'!$E59&gt;0,'Measured Data'!AE58+'Measured Data'!$E59*'Measured Data'!BC58/'In Process Calc.'!$I59,"")</f>
        <v/>
      </c>
      <c r="AF65" s="247" t="str">
        <f>IF('Measured Data'!$E59&gt;0,'Measured Data'!AF58+'Measured Data'!$E59*'Measured Data'!BD58/'In Process Calc.'!$I59,"")</f>
        <v/>
      </c>
      <c r="AG65" s="247" t="str">
        <f>IF('Measured Data'!$E59&gt;0,'Measured Data'!AG58+'Measured Data'!$E59*'Measured Data'!BE58/'In Process Calc.'!$I59,"")</f>
        <v/>
      </c>
      <c r="AH65" s="247" t="str">
        <f>IF('Measured Data'!$E59&gt;0,'Measured Data'!AH58+'Measured Data'!$E59*'Measured Data'!BF58/'In Process Calc.'!$I59,"")</f>
        <v/>
      </c>
      <c r="AI65" s="247" t="str">
        <f>IF('Measured Data'!$E59&gt;0,'Measured Data'!AI58+'Measured Data'!$E59*'Measured Data'!BG58/'In Process Calc.'!$I59,"")</f>
        <v/>
      </c>
      <c r="AJ65" s="247" t="str">
        <f>IF('Measured Data'!$E59&gt;0,'Measured Data'!AJ58+'Measured Data'!$E59*'Measured Data'!BH58/'In Process Calc.'!$I59,"")</f>
        <v/>
      </c>
      <c r="AK65" s="247" t="str">
        <f>IF('Measured Data'!$E59&gt;0,'Measured Data'!AK58+'Measured Data'!$E59*'Measured Data'!BI58/'In Process Calc.'!$I59,"")</f>
        <v/>
      </c>
      <c r="AL65" s="247" t="str">
        <f>IF('Measured Data'!$E59&gt;0,'Measured Data'!AL58+'Measured Data'!$E59*'Measured Data'!BJ58/'In Process Calc.'!$I59,"")</f>
        <v/>
      </c>
      <c r="AM65" s="247" t="str">
        <f>IF('Measured Data'!$E59&gt;0,'Measured Data'!AM58+'Measured Data'!$E59*'Measured Data'!BK58/'In Process Calc.'!$I59,"")</f>
        <v/>
      </c>
      <c r="AN65" s="247" t="str">
        <f>IF('Measured Data'!$E59&gt;0,'Measured Data'!AN58+'Measured Data'!$E59*'Measured Data'!BL58/'In Process Calc.'!$I59,"")</f>
        <v/>
      </c>
      <c r="AO65" s="247" t="str">
        <f>IF('Measured Data'!$E59&gt;0,'Measured Data'!AO58+'Measured Data'!$E59*'Measured Data'!BM58/'In Process Calc.'!$I59,"")</f>
        <v/>
      </c>
      <c r="AP65" s="247" t="str">
        <f>IF('Measured Data'!$E59&gt;0,'Measured Data'!AP58+'Measured Data'!$E59*'Measured Data'!BN58/'In Process Calc.'!$I59,"")</f>
        <v/>
      </c>
      <c r="AQ65" s="247" t="str">
        <f>IF('Measured Data'!$E59&gt;0,'Measured Data'!AQ58+'Measured Data'!$E59*'Measured Data'!BO58/'In Process Calc.'!$I59,"")</f>
        <v/>
      </c>
      <c r="AR65" s="247" t="str">
        <f>IF('Measured Data'!$E59&gt;0,'Measured Data'!AR58,"")</f>
        <v/>
      </c>
      <c r="AS65" s="247" t="str">
        <f>IF('Measured Data'!$E59&gt;0,'Measured Data'!AS58,"")</f>
        <v/>
      </c>
      <c r="AT65" s="247" t="str">
        <f>IF('Measured Data'!$E59&gt;0,'Measured Data'!AT58,"")</f>
        <v/>
      </c>
      <c r="AU65" s="247" t="str">
        <f>IF('Measured Data'!$E59&gt;0,'Measured Data'!AU58,"")</f>
        <v/>
      </c>
      <c r="AV65" s="247" t="str">
        <f>IF('Measured Data'!$E59&gt;0,'Measured Data'!AV58,"")</f>
        <v/>
      </c>
      <c r="AW65" s="247" t="str">
        <f>IF('Measured Data'!$E59&gt;0,'Measured Data'!AW58,"")</f>
        <v/>
      </c>
      <c r="AX65" s="247" t="str">
        <f>IF('Measured Data'!$E59&gt;0,'Measured Data'!AX58,"")</f>
        <v/>
      </c>
      <c r="AY65" s="247" t="str">
        <f>IF('Measured Data'!$E59&gt;0,'Measured Data'!AY58,"")</f>
        <v/>
      </c>
      <c r="AZ65" s="247" t="str">
        <f>IF('Measured Data'!$E59&gt;0,'Measured Data'!AZ58,"")</f>
        <v/>
      </c>
      <c r="BA65" s="247" t="str">
        <f>IF('Measured Data'!$E59&gt;0,'Measured Data'!BA58,"")</f>
        <v/>
      </c>
      <c r="BB65" s="247" t="str">
        <f>IF('Measured Data'!$E59&gt;0,'Measured Data'!BB58,"")</f>
        <v/>
      </c>
      <c r="BC65" s="247" t="str">
        <f>IF('Measured Data'!$E59&gt;0,'Measured Data'!BC58,"")</f>
        <v/>
      </c>
      <c r="BD65" s="247" t="str">
        <f>IF('Measured Data'!$E59&gt;0,'Measured Data'!BD58,"")</f>
        <v/>
      </c>
      <c r="BE65" s="247" t="str">
        <f>IF('Measured Data'!$E59&gt;0,'Measured Data'!BE58,"")</f>
        <v/>
      </c>
      <c r="BF65" s="247" t="str">
        <f>IF('Measured Data'!$E59&gt;0,'Measured Data'!BF58,"")</f>
        <v/>
      </c>
      <c r="BG65" s="247" t="str">
        <f>IF('Measured Data'!$E59&gt;0,'Measured Data'!BG58,"")</f>
        <v/>
      </c>
      <c r="BH65" s="247" t="str">
        <f>IF('Measured Data'!$E59&gt;0,'Measured Data'!BH58,"")</f>
        <v/>
      </c>
      <c r="BI65" s="247" t="str">
        <f>IF('Measured Data'!$E59&gt;0,'Measured Data'!BI58,"")</f>
        <v/>
      </c>
      <c r="BJ65" s="247" t="str">
        <f>IF('Measured Data'!$E59&gt;0,'Measured Data'!BJ58,"")</f>
        <v/>
      </c>
      <c r="BK65" s="247" t="str">
        <f>IF('Measured Data'!$E59&gt;0,'Measured Data'!BK58,"")</f>
        <v/>
      </c>
      <c r="BL65" s="247" t="str">
        <f>IF('Measured Data'!$E59&gt;0,'Measured Data'!BL58,"")</f>
        <v/>
      </c>
      <c r="BM65" s="247" t="str">
        <f>IF('Measured Data'!$E59&gt;0,'Measured Data'!BM58,"")</f>
        <v/>
      </c>
      <c r="BN65" s="247" t="str">
        <f>IF('Measured Data'!$E59&gt;0,'In Process Calc.'!B58,"")</f>
        <v/>
      </c>
      <c r="BO65" s="247" t="str">
        <f>IF('Measured Data'!$E59&gt;0,'In Process Calc.'!C58,"")</f>
        <v/>
      </c>
    </row>
    <row r="66" spans="1:67" x14ac:dyDescent="0.15">
      <c r="A66" s="241" t="str">
        <f>IF('Measured Data'!$E60&gt;0,'Measured Data'!$B$1,"")</f>
        <v/>
      </c>
      <c r="B66" s="241" t="str">
        <f>IF('Measured Data'!$E60&gt;0,'Measured Data'!A59+0.1,"")</f>
        <v/>
      </c>
      <c r="C66" s="245" t="str">
        <f>IF('Measured Data'!$E60&gt;0,'Measured Data'!B59,"")</f>
        <v/>
      </c>
      <c r="D66" s="250" t="str">
        <f>IF('Measured Data'!$E60&gt;0,'Measured Data'!C59,"")</f>
        <v/>
      </c>
      <c r="E66" s="241" t="str">
        <f>IF('Measured Data'!$E60&gt;0,'Measured Data'!D59,"")</f>
        <v/>
      </c>
      <c r="F66" s="241" t="str">
        <f>IF('Measured Data'!$E60&gt;0,'Measured Data'!E59,"")</f>
        <v/>
      </c>
      <c r="G66" s="241" t="str">
        <f>IF('Measured Data'!$E60&gt;0,'Measured Data'!G59,"")</f>
        <v/>
      </c>
      <c r="H66" s="246" t="str">
        <f>IF('Measured Data'!$E60&gt;0,'Measured Data'!H59,"")</f>
        <v/>
      </c>
      <c r="I66" s="246" t="str">
        <f>IF('Measured Data'!$E60&gt;0,'Measured Data'!I59,"")</f>
        <v/>
      </c>
      <c r="J66" s="246" t="str">
        <f>IF('Measured Data'!$E60&gt;0,'Measured Data'!J59,"")</f>
        <v/>
      </c>
      <c r="K66" s="246" t="str">
        <f>IF('Measured Data'!$E60&gt;0,'Measured Data'!K59,"")</f>
        <v/>
      </c>
      <c r="L66" s="241" t="str">
        <f>IF('Measured Data'!$E60&gt;0,'Measured Data'!L59,"")</f>
        <v/>
      </c>
      <c r="M66" s="241" t="str">
        <f>IF('Measured Data'!$E60&gt;0,'Measured Data'!M59,"")</f>
        <v/>
      </c>
      <c r="N66" s="241" t="str">
        <f>IF('Measured Data'!$E60&gt;0,'Measured Data'!N59,"")</f>
        <v/>
      </c>
      <c r="O66" s="241" t="str">
        <f>IF('Measured Data'!$E60&gt;0,'Measured Data'!O59,"")</f>
        <v/>
      </c>
      <c r="P66" s="241" t="str">
        <f>IF('Measured Data'!$E60&gt;0,'Measured Data'!P59,"")</f>
        <v/>
      </c>
      <c r="Q66" s="241" t="str">
        <f>IF('Measured Data'!$E60&gt;0,'Measured Data'!Q59,"")</f>
        <v/>
      </c>
      <c r="R66" s="241" t="str">
        <f>IF('Measured Data'!$E60&gt;0,'Measured Data'!R59,"")</f>
        <v/>
      </c>
      <c r="S66" s="241" t="str">
        <f>IF('Measured Data'!$E60&gt;0,'Measured Data'!S59,"")</f>
        <v/>
      </c>
      <c r="T66" s="247" t="str">
        <f>IF('Measured Data'!$E60&gt;0,'Measured Data'!T59+'Measured Data'!$E60*'Measured Data'!AR59/'In Process Calc.'!$I60,"")</f>
        <v/>
      </c>
      <c r="U66" s="247" t="str">
        <f>IF('Measured Data'!$E60&gt;0,'Measured Data'!U59+'Measured Data'!$E60*'Measured Data'!AS59/'In Process Calc.'!$I60,"")</f>
        <v/>
      </c>
      <c r="V66" s="247" t="str">
        <f>IF('Measured Data'!$E60&gt;0,'Measured Data'!V59+'Measured Data'!$E60*'Measured Data'!AT59/'In Process Calc.'!$I60,"")</f>
        <v/>
      </c>
      <c r="W66" s="247" t="str">
        <f>IF('Measured Data'!$E60&gt;0,'Measured Data'!W59+'Measured Data'!$E60*'Measured Data'!AU59/'In Process Calc.'!$I60,"")</f>
        <v/>
      </c>
      <c r="X66" s="247" t="str">
        <f>IF('Measured Data'!$E60&gt;0,'Measured Data'!X59+'Measured Data'!$E60*'Measured Data'!AV59/'In Process Calc.'!$I60,"")</f>
        <v/>
      </c>
      <c r="Y66" s="247" t="str">
        <f>IF('Measured Data'!$E60&gt;0,'Measured Data'!Y59+'Measured Data'!$E60*'Measured Data'!AW59/'In Process Calc.'!$I60,"")</f>
        <v/>
      </c>
      <c r="Z66" s="247" t="str">
        <f>IF('Measured Data'!$E60&gt;0,'Measured Data'!Z59+'Measured Data'!$E60*'Measured Data'!AX59/'In Process Calc.'!$I60,"")</f>
        <v/>
      </c>
      <c r="AA66" s="247" t="str">
        <f>IF('Measured Data'!$E60&gt;0,'Measured Data'!AA59+'Measured Data'!$E60*'Measured Data'!AY59/'In Process Calc.'!$I60,"")</f>
        <v/>
      </c>
      <c r="AB66" s="247" t="str">
        <f>IF('Measured Data'!$E60&gt;0,'Measured Data'!AB59+'Measured Data'!$E60*'Measured Data'!AZ59/'In Process Calc.'!$I60,"")</f>
        <v/>
      </c>
      <c r="AC66" s="247" t="str">
        <f>IF('Measured Data'!$E60&gt;0,'Measured Data'!AC59+'Measured Data'!$E60*'Measured Data'!BA59/'In Process Calc.'!$I60,"")</f>
        <v/>
      </c>
      <c r="AD66" s="247" t="str">
        <f>IF('Measured Data'!$E60&gt;0,'Measured Data'!AD59+'Measured Data'!$E60*'Measured Data'!BB59/'In Process Calc.'!$I60,"")</f>
        <v/>
      </c>
      <c r="AE66" s="247" t="str">
        <f>IF('Measured Data'!$E60&gt;0,'Measured Data'!AE59+'Measured Data'!$E60*'Measured Data'!BC59/'In Process Calc.'!$I60,"")</f>
        <v/>
      </c>
      <c r="AF66" s="247" t="str">
        <f>IF('Measured Data'!$E60&gt;0,'Measured Data'!AF59+'Measured Data'!$E60*'Measured Data'!BD59/'In Process Calc.'!$I60,"")</f>
        <v/>
      </c>
      <c r="AG66" s="247" t="str">
        <f>IF('Measured Data'!$E60&gt;0,'Measured Data'!AG59+'Measured Data'!$E60*'Measured Data'!BE59/'In Process Calc.'!$I60,"")</f>
        <v/>
      </c>
      <c r="AH66" s="247" t="str">
        <f>IF('Measured Data'!$E60&gt;0,'Measured Data'!AH59+'Measured Data'!$E60*'Measured Data'!BF59/'In Process Calc.'!$I60,"")</f>
        <v/>
      </c>
      <c r="AI66" s="247" t="str">
        <f>IF('Measured Data'!$E60&gt;0,'Measured Data'!AI59+'Measured Data'!$E60*'Measured Data'!BG59/'In Process Calc.'!$I60,"")</f>
        <v/>
      </c>
      <c r="AJ66" s="247" t="str">
        <f>IF('Measured Data'!$E60&gt;0,'Measured Data'!AJ59+'Measured Data'!$E60*'Measured Data'!BH59/'In Process Calc.'!$I60,"")</f>
        <v/>
      </c>
      <c r="AK66" s="247" t="str">
        <f>IF('Measured Data'!$E60&gt;0,'Measured Data'!AK59+'Measured Data'!$E60*'Measured Data'!BI59/'In Process Calc.'!$I60,"")</f>
        <v/>
      </c>
      <c r="AL66" s="247" t="str">
        <f>IF('Measured Data'!$E60&gt;0,'Measured Data'!AL59+'Measured Data'!$E60*'Measured Data'!BJ59/'In Process Calc.'!$I60,"")</f>
        <v/>
      </c>
      <c r="AM66" s="247" t="str">
        <f>IF('Measured Data'!$E60&gt;0,'Measured Data'!AM59+'Measured Data'!$E60*'Measured Data'!BK59/'In Process Calc.'!$I60,"")</f>
        <v/>
      </c>
      <c r="AN66" s="247" t="str">
        <f>IF('Measured Data'!$E60&gt;0,'Measured Data'!AN59+'Measured Data'!$E60*'Measured Data'!BL59/'In Process Calc.'!$I60,"")</f>
        <v/>
      </c>
      <c r="AO66" s="247" t="str">
        <f>IF('Measured Data'!$E60&gt;0,'Measured Data'!AO59+'Measured Data'!$E60*'Measured Data'!BM59/'In Process Calc.'!$I60,"")</f>
        <v/>
      </c>
      <c r="AP66" s="247" t="str">
        <f>IF('Measured Data'!$E60&gt;0,'Measured Data'!AP59+'Measured Data'!$E60*'Measured Data'!BN59/'In Process Calc.'!$I60,"")</f>
        <v/>
      </c>
      <c r="AQ66" s="247" t="str">
        <f>IF('Measured Data'!$E60&gt;0,'Measured Data'!AQ59+'Measured Data'!$E60*'Measured Data'!BO59/'In Process Calc.'!$I60,"")</f>
        <v/>
      </c>
      <c r="AR66" s="247" t="str">
        <f>IF('Measured Data'!$E60&gt;0,'Measured Data'!AR59,"")</f>
        <v/>
      </c>
      <c r="AS66" s="247" t="str">
        <f>IF('Measured Data'!$E60&gt;0,'Measured Data'!AS59,"")</f>
        <v/>
      </c>
      <c r="AT66" s="247" t="str">
        <f>IF('Measured Data'!$E60&gt;0,'Measured Data'!AT59,"")</f>
        <v/>
      </c>
      <c r="AU66" s="247" t="str">
        <f>IF('Measured Data'!$E60&gt;0,'Measured Data'!AU59,"")</f>
        <v/>
      </c>
      <c r="AV66" s="247" t="str">
        <f>IF('Measured Data'!$E60&gt;0,'Measured Data'!AV59,"")</f>
        <v/>
      </c>
      <c r="AW66" s="247" t="str">
        <f>IF('Measured Data'!$E60&gt;0,'Measured Data'!AW59,"")</f>
        <v/>
      </c>
      <c r="AX66" s="247" t="str">
        <f>IF('Measured Data'!$E60&gt;0,'Measured Data'!AX59,"")</f>
        <v/>
      </c>
      <c r="AY66" s="247" t="str">
        <f>IF('Measured Data'!$E60&gt;0,'Measured Data'!AY59,"")</f>
        <v/>
      </c>
      <c r="AZ66" s="247" t="str">
        <f>IF('Measured Data'!$E60&gt;0,'Measured Data'!AZ59,"")</f>
        <v/>
      </c>
      <c r="BA66" s="247" t="str">
        <f>IF('Measured Data'!$E60&gt;0,'Measured Data'!BA59,"")</f>
        <v/>
      </c>
      <c r="BB66" s="247" t="str">
        <f>IF('Measured Data'!$E60&gt;0,'Measured Data'!BB59,"")</f>
        <v/>
      </c>
      <c r="BC66" s="247" t="str">
        <f>IF('Measured Data'!$E60&gt;0,'Measured Data'!BC59,"")</f>
        <v/>
      </c>
      <c r="BD66" s="247" t="str">
        <f>IF('Measured Data'!$E60&gt;0,'Measured Data'!BD59,"")</f>
        <v/>
      </c>
      <c r="BE66" s="247" t="str">
        <f>IF('Measured Data'!$E60&gt;0,'Measured Data'!BE59,"")</f>
        <v/>
      </c>
      <c r="BF66" s="247" t="str">
        <f>IF('Measured Data'!$E60&gt;0,'Measured Data'!BF59,"")</f>
        <v/>
      </c>
      <c r="BG66" s="247" t="str">
        <f>IF('Measured Data'!$E60&gt;0,'Measured Data'!BG59,"")</f>
        <v/>
      </c>
      <c r="BH66" s="247" t="str">
        <f>IF('Measured Data'!$E60&gt;0,'Measured Data'!BH59,"")</f>
        <v/>
      </c>
      <c r="BI66" s="247" t="str">
        <f>IF('Measured Data'!$E60&gt;0,'Measured Data'!BI59,"")</f>
        <v/>
      </c>
      <c r="BJ66" s="247" t="str">
        <f>IF('Measured Data'!$E60&gt;0,'Measured Data'!BJ59,"")</f>
        <v/>
      </c>
      <c r="BK66" s="247" t="str">
        <f>IF('Measured Data'!$E60&gt;0,'Measured Data'!BK59,"")</f>
        <v/>
      </c>
      <c r="BL66" s="247" t="str">
        <f>IF('Measured Data'!$E60&gt;0,'Measured Data'!BL59,"")</f>
        <v/>
      </c>
      <c r="BM66" s="247" t="str">
        <f>IF('Measured Data'!$E60&gt;0,'Measured Data'!BM59,"")</f>
        <v/>
      </c>
      <c r="BN66" s="247" t="str">
        <f>IF('Measured Data'!$E60&gt;0,'In Process Calc.'!B59,"")</f>
        <v/>
      </c>
      <c r="BO66" s="247" t="str">
        <f>IF('Measured Data'!$E60&gt;0,'In Process Calc.'!C59,"")</f>
        <v/>
      </c>
    </row>
    <row r="67" spans="1:67" x14ac:dyDescent="0.15">
      <c r="A67" s="241" t="str">
        <f>IF('Measured Data'!$E61&gt;0,'Measured Data'!$B$1,"")</f>
        <v/>
      </c>
      <c r="B67" s="241" t="str">
        <f>IF('Measured Data'!$E61&gt;0,'Measured Data'!A60+0.1,"")</f>
        <v/>
      </c>
      <c r="C67" s="245" t="str">
        <f>IF('Measured Data'!$E61&gt;0,'Measured Data'!B60,"")</f>
        <v/>
      </c>
      <c r="D67" s="250" t="str">
        <f>IF('Measured Data'!$E61&gt;0,'Measured Data'!C60,"")</f>
        <v/>
      </c>
      <c r="E67" s="241" t="str">
        <f>IF('Measured Data'!$E61&gt;0,'Measured Data'!D60,"")</f>
        <v/>
      </c>
      <c r="F67" s="241" t="str">
        <f>IF('Measured Data'!$E61&gt;0,'Measured Data'!E60,"")</f>
        <v/>
      </c>
      <c r="G67" s="241" t="str">
        <f>IF('Measured Data'!$E61&gt;0,'Measured Data'!G60,"")</f>
        <v/>
      </c>
      <c r="H67" s="246" t="str">
        <f>IF('Measured Data'!$E61&gt;0,'Measured Data'!H60,"")</f>
        <v/>
      </c>
      <c r="I67" s="246" t="str">
        <f>IF('Measured Data'!$E61&gt;0,'Measured Data'!I60,"")</f>
        <v/>
      </c>
      <c r="J67" s="246" t="str">
        <f>IF('Measured Data'!$E61&gt;0,'Measured Data'!J60,"")</f>
        <v/>
      </c>
      <c r="K67" s="246" t="str">
        <f>IF('Measured Data'!$E61&gt;0,'Measured Data'!K60,"")</f>
        <v/>
      </c>
      <c r="L67" s="241" t="str">
        <f>IF('Measured Data'!$E61&gt;0,'Measured Data'!L60,"")</f>
        <v/>
      </c>
      <c r="M67" s="241" t="str">
        <f>IF('Measured Data'!$E61&gt;0,'Measured Data'!M60,"")</f>
        <v/>
      </c>
      <c r="N67" s="241" t="str">
        <f>IF('Measured Data'!$E61&gt;0,'Measured Data'!N60,"")</f>
        <v/>
      </c>
      <c r="O67" s="241" t="str">
        <f>IF('Measured Data'!$E61&gt;0,'Measured Data'!O60,"")</f>
        <v/>
      </c>
      <c r="P67" s="241" t="str">
        <f>IF('Measured Data'!$E61&gt;0,'Measured Data'!P60,"")</f>
        <v/>
      </c>
      <c r="Q67" s="241" t="str">
        <f>IF('Measured Data'!$E61&gt;0,'Measured Data'!Q60,"")</f>
        <v/>
      </c>
      <c r="R67" s="241" t="str">
        <f>IF('Measured Data'!$E61&gt;0,'Measured Data'!R60,"")</f>
        <v/>
      </c>
      <c r="S67" s="241" t="str">
        <f>IF('Measured Data'!$E61&gt;0,'Measured Data'!S60,"")</f>
        <v/>
      </c>
      <c r="T67" s="247" t="str">
        <f>IF('Measured Data'!$E61&gt;0,'Measured Data'!T60+'Measured Data'!$E61*'Measured Data'!AR60/'In Process Calc.'!$I61,"")</f>
        <v/>
      </c>
      <c r="U67" s="247" t="str">
        <f>IF('Measured Data'!$E61&gt;0,'Measured Data'!U60+'Measured Data'!$E61*'Measured Data'!AS60/'In Process Calc.'!$I61,"")</f>
        <v/>
      </c>
      <c r="V67" s="247" t="str">
        <f>IF('Measured Data'!$E61&gt;0,'Measured Data'!V60+'Measured Data'!$E61*'Measured Data'!AT60/'In Process Calc.'!$I61,"")</f>
        <v/>
      </c>
      <c r="W67" s="247" t="str">
        <f>IF('Measured Data'!$E61&gt;0,'Measured Data'!W60+'Measured Data'!$E61*'Measured Data'!AU60/'In Process Calc.'!$I61,"")</f>
        <v/>
      </c>
      <c r="X67" s="247" t="str">
        <f>IF('Measured Data'!$E61&gt;0,'Measured Data'!X60+'Measured Data'!$E61*'Measured Data'!AV60/'In Process Calc.'!$I61,"")</f>
        <v/>
      </c>
      <c r="Y67" s="247" t="str">
        <f>IF('Measured Data'!$E61&gt;0,'Measured Data'!Y60+'Measured Data'!$E61*'Measured Data'!AW60/'In Process Calc.'!$I61,"")</f>
        <v/>
      </c>
      <c r="Z67" s="247" t="str">
        <f>IF('Measured Data'!$E61&gt;0,'Measured Data'!Z60+'Measured Data'!$E61*'Measured Data'!AX60/'In Process Calc.'!$I61,"")</f>
        <v/>
      </c>
      <c r="AA67" s="247" t="str">
        <f>IF('Measured Data'!$E61&gt;0,'Measured Data'!AA60+'Measured Data'!$E61*'Measured Data'!AY60/'In Process Calc.'!$I61,"")</f>
        <v/>
      </c>
      <c r="AB67" s="247" t="str">
        <f>IF('Measured Data'!$E61&gt;0,'Measured Data'!AB60+'Measured Data'!$E61*'Measured Data'!AZ60/'In Process Calc.'!$I61,"")</f>
        <v/>
      </c>
      <c r="AC67" s="247" t="str">
        <f>IF('Measured Data'!$E61&gt;0,'Measured Data'!AC60+'Measured Data'!$E61*'Measured Data'!BA60/'In Process Calc.'!$I61,"")</f>
        <v/>
      </c>
      <c r="AD67" s="247" t="str">
        <f>IF('Measured Data'!$E61&gt;0,'Measured Data'!AD60+'Measured Data'!$E61*'Measured Data'!BB60/'In Process Calc.'!$I61,"")</f>
        <v/>
      </c>
      <c r="AE67" s="247" t="str">
        <f>IF('Measured Data'!$E61&gt;0,'Measured Data'!AE60+'Measured Data'!$E61*'Measured Data'!BC60/'In Process Calc.'!$I61,"")</f>
        <v/>
      </c>
      <c r="AF67" s="247" t="str">
        <f>IF('Measured Data'!$E61&gt;0,'Measured Data'!AF60+'Measured Data'!$E61*'Measured Data'!BD60/'In Process Calc.'!$I61,"")</f>
        <v/>
      </c>
      <c r="AG67" s="247" t="str">
        <f>IF('Measured Data'!$E61&gt;0,'Measured Data'!AG60+'Measured Data'!$E61*'Measured Data'!BE60/'In Process Calc.'!$I61,"")</f>
        <v/>
      </c>
      <c r="AH67" s="247" t="str">
        <f>IF('Measured Data'!$E61&gt;0,'Measured Data'!AH60+'Measured Data'!$E61*'Measured Data'!BF60/'In Process Calc.'!$I61,"")</f>
        <v/>
      </c>
      <c r="AI67" s="247" t="str">
        <f>IF('Measured Data'!$E61&gt;0,'Measured Data'!AI60+'Measured Data'!$E61*'Measured Data'!BG60/'In Process Calc.'!$I61,"")</f>
        <v/>
      </c>
      <c r="AJ67" s="247" t="str">
        <f>IF('Measured Data'!$E61&gt;0,'Measured Data'!AJ60+'Measured Data'!$E61*'Measured Data'!BH60/'In Process Calc.'!$I61,"")</f>
        <v/>
      </c>
      <c r="AK67" s="247" t="str">
        <f>IF('Measured Data'!$E61&gt;0,'Measured Data'!AK60+'Measured Data'!$E61*'Measured Data'!BI60/'In Process Calc.'!$I61,"")</f>
        <v/>
      </c>
      <c r="AL67" s="247" t="str">
        <f>IF('Measured Data'!$E61&gt;0,'Measured Data'!AL60+'Measured Data'!$E61*'Measured Data'!BJ60/'In Process Calc.'!$I61,"")</f>
        <v/>
      </c>
      <c r="AM67" s="247" t="str">
        <f>IF('Measured Data'!$E61&gt;0,'Measured Data'!AM60+'Measured Data'!$E61*'Measured Data'!BK60/'In Process Calc.'!$I61,"")</f>
        <v/>
      </c>
      <c r="AN67" s="247" t="str">
        <f>IF('Measured Data'!$E61&gt;0,'Measured Data'!AN60+'Measured Data'!$E61*'Measured Data'!BL60/'In Process Calc.'!$I61,"")</f>
        <v/>
      </c>
      <c r="AO67" s="247" t="str">
        <f>IF('Measured Data'!$E61&gt;0,'Measured Data'!AO60+'Measured Data'!$E61*'Measured Data'!BM60/'In Process Calc.'!$I61,"")</f>
        <v/>
      </c>
      <c r="AP67" s="247" t="str">
        <f>IF('Measured Data'!$E61&gt;0,'Measured Data'!AP60+'Measured Data'!$E61*'Measured Data'!BN60/'In Process Calc.'!$I61,"")</f>
        <v/>
      </c>
      <c r="AQ67" s="247" t="str">
        <f>IF('Measured Data'!$E61&gt;0,'Measured Data'!AQ60+'Measured Data'!$E61*'Measured Data'!BO60/'In Process Calc.'!$I61,"")</f>
        <v/>
      </c>
      <c r="AR67" s="247" t="str">
        <f>IF('Measured Data'!$E61&gt;0,'Measured Data'!AR60,"")</f>
        <v/>
      </c>
      <c r="AS67" s="247" t="str">
        <f>IF('Measured Data'!$E61&gt;0,'Measured Data'!AS60,"")</f>
        <v/>
      </c>
      <c r="AT67" s="247" t="str">
        <f>IF('Measured Data'!$E61&gt;0,'Measured Data'!AT60,"")</f>
        <v/>
      </c>
      <c r="AU67" s="247" t="str">
        <f>IF('Measured Data'!$E61&gt;0,'Measured Data'!AU60,"")</f>
        <v/>
      </c>
      <c r="AV67" s="247" t="str">
        <f>IF('Measured Data'!$E61&gt;0,'Measured Data'!AV60,"")</f>
        <v/>
      </c>
      <c r="AW67" s="247" t="str">
        <f>IF('Measured Data'!$E61&gt;0,'Measured Data'!AW60,"")</f>
        <v/>
      </c>
      <c r="AX67" s="247" t="str">
        <f>IF('Measured Data'!$E61&gt;0,'Measured Data'!AX60,"")</f>
        <v/>
      </c>
      <c r="AY67" s="247" t="str">
        <f>IF('Measured Data'!$E61&gt;0,'Measured Data'!AY60,"")</f>
        <v/>
      </c>
      <c r="AZ67" s="247" t="str">
        <f>IF('Measured Data'!$E61&gt;0,'Measured Data'!AZ60,"")</f>
        <v/>
      </c>
      <c r="BA67" s="247" t="str">
        <f>IF('Measured Data'!$E61&gt;0,'Measured Data'!BA60,"")</f>
        <v/>
      </c>
      <c r="BB67" s="247" t="str">
        <f>IF('Measured Data'!$E61&gt;0,'Measured Data'!BB60,"")</f>
        <v/>
      </c>
      <c r="BC67" s="247" t="str">
        <f>IF('Measured Data'!$E61&gt;0,'Measured Data'!BC60,"")</f>
        <v/>
      </c>
      <c r="BD67" s="247" t="str">
        <f>IF('Measured Data'!$E61&gt;0,'Measured Data'!BD60,"")</f>
        <v/>
      </c>
      <c r="BE67" s="247" t="str">
        <f>IF('Measured Data'!$E61&gt;0,'Measured Data'!BE60,"")</f>
        <v/>
      </c>
      <c r="BF67" s="247" t="str">
        <f>IF('Measured Data'!$E61&gt;0,'Measured Data'!BF60,"")</f>
        <v/>
      </c>
      <c r="BG67" s="247" t="str">
        <f>IF('Measured Data'!$E61&gt;0,'Measured Data'!BG60,"")</f>
        <v/>
      </c>
      <c r="BH67" s="247" t="str">
        <f>IF('Measured Data'!$E61&gt;0,'Measured Data'!BH60,"")</f>
        <v/>
      </c>
      <c r="BI67" s="247" t="str">
        <f>IF('Measured Data'!$E61&gt;0,'Measured Data'!BI60,"")</f>
        <v/>
      </c>
      <c r="BJ67" s="247" t="str">
        <f>IF('Measured Data'!$E61&gt;0,'Measured Data'!BJ60,"")</f>
        <v/>
      </c>
      <c r="BK67" s="247" t="str">
        <f>IF('Measured Data'!$E61&gt;0,'Measured Data'!BK60,"")</f>
        <v/>
      </c>
      <c r="BL67" s="247" t="str">
        <f>IF('Measured Data'!$E61&gt;0,'Measured Data'!BL60,"")</f>
        <v/>
      </c>
      <c r="BM67" s="247" t="str">
        <f>IF('Measured Data'!$E61&gt;0,'Measured Data'!BM60,"")</f>
        <v/>
      </c>
      <c r="BN67" s="247" t="str">
        <f>IF('Measured Data'!$E61&gt;0,'In Process Calc.'!B60,"")</f>
        <v/>
      </c>
      <c r="BO67" s="247" t="str">
        <f>IF('Measured Data'!$E61&gt;0,'In Process Calc.'!C60,"")</f>
        <v/>
      </c>
    </row>
    <row r="68" spans="1:67" x14ac:dyDescent="0.15">
      <c r="A68" s="241" t="str">
        <f>IF('Measured Data'!$E62&gt;0,'Measured Data'!$B$1,"")</f>
        <v/>
      </c>
      <c r="B68" s="241" t="str">
        <f>IF('Measured Data'!$E62&gt;0,'Measured Data'!A61+0.1,"")</f>
        <v/>
      </c>
      <c r="C68" s="245" t="str">
        <f>IF('Measured Data'!$E62&gt;0,'Measured Data'!B61,"")</f>
        <v/>
      </c>
      <c r="D68" s="250" t="str">
        <f>IF('Measured Data'!$E62&gt;0,'Measured Data'!C61,"")</f>
        <v/>
      </c>
      <c r="E68" s="241" t="str">
        <f>IF('Measured Data'!$E62&gt;0,'Measured Data'!D61,"")</f>
        <v/>
      </c>
      <c r="F68" s="241" t="str">
        <f>IF('Measured Data'!$E62&gt;0,'Measured Data'!E61,"")</f>
        <v/>
      </c>
      <c r="G68" s="241" t="str">
        <f>IF('Measured Data'!$E62&gt;0,'Measured Data'!G61,"")</f>
        <v/>
      </c>
      <c r="H68" s="246" t="str">
        <f>IF('Measured Data'!$E62&gt;0,'Measured Data'!H61,"")</f>
        <v/>
      </c>
      <c r="I68" s="246" t="str">
        <f>IF('Measured Data'!$E62&gt;0,'Measured Data'!I61,"")</f>
        <v/>
      </c>
      <c r="J68" s="246" t="str">
        <f>IF('Measured Data'!$E62&gt;0,'Measured Data'!J61,"")</f>
        <v/>
      </c>
      <c r="K68" s="246" t="str">
        <f>IF('Measured Data'!$E62&gt;0,'Measured Data'!K61,"")</f>
        <v/>
      </c>
      <c r="L68" s="241" t="str">
        <f>IF('Measured Data'!$E62&gt;0,'Measured Data'!L61,"")</f>
        <v/>
      </c>
      <c r="M68" s="241" t="str">
        <f>IF('Measured Data'!$E62&gt;0,'Measured Data'!M61,"")</f>
        <v/>
      </c>
      <c r="N68" s="241" t="str">
        <f>IF('Measured Data'!$E62&gt;0,'Measured Data'!N61,"")</f>
        <v/>
      </c>
      <c r="O68" s="241" t="str">
        <f>IF('Measured Data'!$E62&gt;0,'Measured Data'!O61,"")</f>
        <v/>
      </c>
      <c r="P68" s="241" t="str">
        <f>IF('Measured Data'!$E62&gt;0,'Measured Data'!P61,"")</f>
        <v/>
      </c>
      <c r="Q68" s="241" t="str">
        <f>IF('Measured Data'!$E62&gt;0,'Measured Data'!Q61,"")</f>
        <v/>
      </c>
      <c r="R68" s="241" t="str">
        <f>IF('Measured Data'!$E62&gt;0,'Measured Data'!R61,"")</f>
        <v/>
      </c>
      <c r="S68" s="241" t="str">
        <f>IF('Measured Data'!$E62&gt;0,'Measured Data'!S61,"")</f>
        <v/>
      </c>
      <c r="T68" s="247" t="str">
        <f>IF('Measured Data'!$E62&gt;0,'Measured Data'!T61+'Measured Data'!$E62*'Measured Data'!AR61/'In Process Calc.'!$I62,"")</f>
        <v/>
      </c>
      <c r="U68" s="247" t="str">
        <f>IF('Measured Data'!$E62&gt;0,'Measured Data'!U61+'Measured Data'!$E62*'Measured Data'!AS61/'In Process Calc.'!$I62,"")</f>
        <v/>
      </c>
      <c r="V68" s="247" t="str">
        <f>IF('Measured Data'!$E62&gt;0,'Measured Data'!V61+'Measured Data'!$E62*'Measured Data'!AT61/'In Process Calc.'!$I62,"")</f>
        <v/>
      </c>
      <c r="W68" s="247" t="str">
        <f>IF('Measured Data'!$E62&gt;0,'Measured Data'!W61+'Measured Data'!$E62*'Measured Data'!AU61/'In Process Calc.'!$I62,"")</f>
        <v/>
      </c>
      <c r="X68" s="247" t="str">
        <f>IF('Measured Data'!$E62&gt;0,'Measured Data'!X61+'Measured Data'!$E62*'Measured Data'!AV61/'In Process Calc.'!$I62,"")</f>
        <v/>
      </c>
      <c r="Y68" s="247" t="str">
        <f>IF('Measured Data'!$E62&gt;0,'Measured Data'!Y61+'Measured Data'!$E62*'Measured Data'!AW61/'In Process Calc.'!$I62,"")</f>
        <v/>
      </c>
      <c r="Z68" s="247" t="str">
        <f>IF('Measured Data'!$E62&gt;0,'Measured Data'!Z61+'Measured Data'!$E62*'Measured Data'!AX61/'In Process Calc.'!$I62,"")</f>
        <v/>
      </c>
      <c r="AA68" s="247" t="str">
        <f>IF('Measured Data'!$E62&gt;0,'Measured Data'!AA61+'Measured Data'!$E62*'Measured Data'!AY61/'In Process Calc.'!$I62,"")</f>
        <v/>
      </c>
      <c r="AB68" s="247" t="str">
        <f>IF('Measured Data'!$E62&gt;0,'Measured Data'!AB61+'Measured Data'!$E62*'Measured Data'!AZ61/'In Process Calc.'!$I62,"")</f>
        <v/>
      </c>
      <c r="AC68" s="247" t="str">
        <f>IF('Measured Data'!$E62&gt;0,'Measured Data'!AC61+'Measured Data'!$E62*'Measured Data'!BA61/'In Process Calc.'!$I62,"")</f>
        <v/>
      </c>
      <c r="AD68" s="247" t="str">
        <f>IF('Measured Data'!$E62&gt;0,'Measured Data'!AD61+'Measured Data'!$E62*'Measured Data'!BB61/'In Process Calc.'!$I62,"")</f>
        <v/>
      </c>
      <c r="AE68" s="247" t="str">
        <f>IF('Measured Data'!$E62&gt;0,'Measured Data'!AE61+'Measured Data'!$E62*'Measured Data'!BC61/'In Process Calc.'!$I62,"")</f>
        <v/>
      </c>
      <c r="AF68" s="247" t="str">
        <f>IF('Measured Data'!$E62&gt;0,'Measured Data'!AF61+'Measured Data'!$E62*'Measured Data'!BD61/'In Process Calc.'!$I62,"")</f>
        <v/>
      </c>
      <c r="AG68" s="247" t="str">
        <f>IF('Measured Data'!$E62&gt;0,'Measured Data'!AG61+'Measured Data'!$E62*'Measured Data'!BE61/'In Process Calc.'!$I62,"")</f>
        <v/>
      </c>
      <c r="AH68" s="247" t="str">
        <f>IF('Measured Data'!$E62&gt;0,'Measured Data'!AH61+'Measured Data'!$E62*'Measured Data'!BF61/'In Process Calc.'!$I62,"")</f>
        <v/>
      </c>
      <c r="AI68" s="247" t="str">
        <f>IF('Measured Data'!$E62&gt;0,'Measured Data'!AI61+'Measured Data'!$E62*'Measured Data'!BG61/'In Process Calc.'!$I62,"")</f>
        <v/>
      </c>
      <c r="AJ68" s="247" t="str">
        <f>IF('Measured Data'!$E62&gt;0,'Measured Data'!AJ61+'Measured Data'!$E62*'Measured Data'!BH61/'In Process Calc.'!$I62,"")</f>
        <v/>
      </c>
      <c r="AK68" s="247" t="str">
        <f>IF('Measured Data'!$E62&gt;0,'Measured Data'!AK61+'Measured Data'!$E62*'Measured Data'!BI61/'In Process Calc.'!$I62,"")</f>
        <v/>
      </c>
      <c r="AL68" s="247" t="str">
        <f>IF('Measured Data'!$E62&gt;0,'Measured Data'!AL61+'Measured Data'!$E62*'Measured Data'!BJ61/'In Process Calc.'!$I62,"")</f>
        <v/>
      </c>
      <c r="AM68" s="247" t="str">
        <f>IF('Measured Data'!$E62&gt;0,'Measured Data'!AM61+'Measured Data'!$E62*'Measured Data'!BK61/'In Process Calc.'!$I62,"")</f>
        <v/>
      </c>
      <c r="AN68" s="247" t="str">
        <f>IF('Measured Data'!$E62&gt;0,'Measured Data'!AN61+'Measured Data'!$E62*'Measured Data'!BL61/'In Process Calc.'!$I62,"")</f>
        <v/>
      </c>
      <c r="AO68" s="247" t="str">
        <f>IF('Measured Data'!$E62&gt;0,'Measured Data'!AO61+'Measured Data'!$E62*'Measured Data'!BM61/'In Process Calc.'!$I62,"")</f>
        <v/>
      </c>
      <c r="AP68" s="247" t="str">
        <f>IF('Measured Data'!$E62&gt;0,'Measured Data'!AP61+'Measured Data'!$E62*'Measured Data'!BN61/'In Process Calc.'!$I62,"")</f>
        <v/>
      </c>
      <c r="AQ68" s="247" t="str">
        <f>IF('Measured Data'!$E62&gt;0,'Measured Data'!AQ61+'Measured Data'!$E62*'Measured Data'!BO61/'In Process Calc.'!$I62,"")</f>
        <v/>
      </c>
      <c r="AR68" s="247" t="str">
        <f>IF('Measured Data'!$E62&gt;0,'Measured Data'!AR61,"")</f>
        <v/>
      </c>
      <c r="AS68" s="247" t="str">
        <f>IF('Measured Data'!$E62&gt;0,'Measured Data'!AS61,"")</f>
        <v/>
      </c>
      <c r="AT68" s="247" t="str">
        <f>IF('Measured Data'!$E62&gt;0,'Measured Data'!AT61,"")</f>
        <v/>
      </c>
      <c r="AU68" s="247" t="str">
        <f>IF('Measured Data'!$E62&gt;0,'Measured Data'!AU61,"")</f>
        <v/>
      </c>
      <c r="AV68" s="247" t="str">
        <f>IF('Measured Data'!$E62&gt;0,'Measured Data'!AV61,"")</f>
        <v/>
      </c>
      <c r="AW68" s="247" t="str">
        <f>IF('Measured Data'!$E62&gt;0,'Measured Data'!AW61,"")</f>
        <v/>
      </c>
      <c r="AX68" s="247" t="str">
        <f>IF('Measured Data'!$E62&gt;0,'Measured Data'!AX61,"")</f>
        <v/>
      </c>
      <c r="AY68" s="247" t="str">
        <f>IF('Measured Data'!$E62&gt;0,'Measured Data'!AY61,"")</f>
        <v/>
      </c>
      <c r="AZ68" s="247" t="str">
        <f>IF('Measured Data'!$E62&gt;0,'Measured Data'!AZ61,"")</f>
        <v/>
      </c>
      <c r="BA68" s="247" t="str">
        <f>IF('Measured Data'!$E62&gt;0,'Measured Data'!BA61,"")</f>
        <v/>
      </c>
      <c r="BB68" s="247" t="str">
        <f>IF('Measured Data'!$E62&gt;0,'Measured Data'!BB61,"")</f>
        <v/>
      </c>
      <c r="BC68" s="247" t="str">
        <f>IF('Measured Data'!$E62&gt;0,'Measured Data'!BC61,"")</f>
        <v/>
      </c>
      <c r="BD68" s="247" t="str">
        <f>IF('Measured Data'!$E62&gt;0,'Measured Data'!BD61,"")</f>
        <v/>
      </c>
      <c r="BE68" s="247" t="str">
        <f>IF('Measured Data'!$E62&gt;0,'Measured Data'!BE61,"")</f>
        <v/>
      </c>
      <c r="BF68" s="247" t="str">
        <f>IF('Measured Data'!$E62&gt;0,'Measured Data'!BF61,"")</f>
        <v/>
      </c>
      <c r="BG68" s="247" t="str">
        <f>IF('Measured Data'!$E62&gt;0,'Measured Data'!BG61,"")</f>
        <v/>
      </c>
      <c r="BH68" s="247" t="str">
        <f>IF('Measured Data'!$E62&gt;0,'Measured Data'!BH61,"")</f>
        <v/>
      </c>
      <c r="BI68" s="247" t="str">
        <f>IF('Measured Data'!$E62&gt;0,'Measured Data'!BI61,"")</f>
        <v/>
      </c>
      <c r="BJ68" s="247" t="str">
        <f>IF('Measured Data'!$E62&gt;0,'Measured Data'!BJ61,"")</f>
        <v/>
      </c>
      <c r="BK68" s="247" t="str">
        <f>IF('Measured Data'!$E62&gt;0,'Measured Data'!BK61,"")</f>
        <v/>
      </c>
      <c r="BL68" s="247" t="str">
        <f>IF('Measured Data'!$E62&gt;0,'Measured Data'!BL61,"")</f>
        <v/>
      </c>
      <c r="BM68" s="247" t="str">
        <f>IF('Measured Data'!$E62&gt;0,'Measured Data'!BM61,"")</f>
        <v/>
      </c>
      <c r="BN68" s="247" t="str">
        <f>IF('Measured Data'!$E62&gt;0,'In Process Calc.'!B61,"")</f>
        <v/>
      </c>
      <c r="BO68" s="247" t="str">
        <f>IF('Measured Data'!$E62&gt;0,'In Process Calc.'!C61,"")</f>
        <v/>
      </c>
    </row>
    <row r="69" spans="1:67" x14ac:dyDescent="0.15">
      <c r="A69" s="241" t="str">
        <f>IF('Measured Data'!$E63&gt;0,'Measured Data'!$B$1,"")</f>
        <v/>
      </c>
      <c r="B69" s="241" t="str">
        <f>IF('Measured Data'!$E63&gt;0,'Measured Data'!A62+0.1,"")</f>
        <v/>
      </c>
      <c r="C69" s="245" t="str">
        <f>IF('Measured Data'!$E63&gt;0,'Measured Data'!B62,"")</f>
        <v/>
      </c>
      <c r="D69" s="250" t="str">
        <f>IF('Measured Data'!$E63&gt;0,'Measured Data'!C62,"")</f>
        <v/>
      </c>
      <c r="E69" s="241" t="str">
        <f>IF('Measured Data'!$E63&gt;0,'Measured Data'!D62,"")</f>
        <v/>
      </c>
      <c r="F69" s="241" t="str">
        <f>IF('Measured Data'!$E63&gt;0,'Measured Data'!E62,"")</f>
        <v/>
      </c>
      <c r="G69" s="241" t="str">
        <f>IF('Measured Data'!$E63&gt;0,'Measured Data'!G62,"")</f>
        <v/>
      </c>
      <c r="H69" s="246" t="str">
        <f>IF('Measured Data'!$E63&gt;0,'Measured Data'!H62,"")</f>
        <v/>
      </c>
      <c r="I69" s="246" t="str">
        <f>IF('Measured Data'!$E63&gt;0,'Measured Data'!I62,"")</f>
        <v/>
      </c>
      <c r="J69" s="246" t="str">
        <f>IF('Measured Data'!$E63&gt;0,'Measured Data'!J62,"")</f>
        <v/>
      </c>
      <c r="K69" s="246" t="str">
        <f>IF('Measured Data'!$E63&gt;0,'Measured Data'!K62,"")</f>
        <v/>
      </c>
      <c r="L69" s="241" t="str">
        <f>IF('Measured Data'!$E63&gt;0,'Measured Data'!L62,"")</f>
        <v/>
      </c>
      <c r="M69" s="241" t="str">
        <f>IF('Measured Data'!$E63&gt;0,'Measured Data'!M62,"")</f>
        <v/>
      </c>
      <c r="N69" s="241" t="str">
        <f>IF('Measured Data'!$E63&gt;0,'Measured Data'!N62,"")</f>
        <v/>
      </c>
      <c r="O69" s="241" t="str">
        <f>IF('Measured Data'!$E63&gt;0,'Measured Data'!O62,"")</f>
        <v/>
      </c>
      <c r="P69" s="241" t="str">
        <f>IF('Measured Data'!$E63&gt;0,'Measured Data'!P62,"")</f>
        <v/>
      </c>
      <c r="Q69" s="241" t="str">
        <f>IF('Measured Data'!$E63&gt;0,'Measured Data'!Q62,"")</f>
        <v/>
      </c>
      <c r="R69" s="241" t="str">
        <f>IF('Measured Data'!$E63&gt;0,'Measured Data'!R62,"")</f>
        <v/>
      </c>
      <c r="S69" s="241" t="str">
        <f>IF('Measured Data'!$E63&gt;0,'Measured Data'!S62,"")</f>
        <v/>
      </c>
      <c r="T69" s="247" t="str">
        <f>IF('Measured Data'!$E63&gt;0,'Measured Data'!T62+'Measured Data'!$E63*'Measured Data'!AR62/'In Process Calc.'!$I63,"")</f>
        <v/>
      </c>
      <c r="U69" s="247" t="str">
        <f>IF('Measured Data'!$E63&gt;0,'Measured Data'!U62+'Measured Data'!$E63*'Measured Data'!AS62/'In Process Calc.'!$I63,"")</f>
        <v/>
      </c>
      <c r="V69" s="247" t="str">
        <f>IF('Measured Data'!$E63&gt;0,'Measured Data'!V62+'Measured Data'!$E63*'Measured Data'!AT62/'In Process Calc.'!$I63,"")</f>
        <v/>
      </c>
      <c r="W69" s="247" t="str">
        <f>IF('Measured Data'!$E63&gt;0,'Measured Data'!W62+'Measured Data'!$E63*'Measured Data'!AU62/'In Process Calc.'!$I63,"")</f>
        <v/>
      </c>
      <c r="X69" s="247" t="str">
        <f>IF('Measured Data'!$E63&gt;0,'Measured Data'!X62+'Measured Data'!$E63*'Measured Data'!AV62/'In Process Calc.'!$I63,"")</f>
        <v/>
      </c>
      <c r="Y69" s="247" t="str">
        <f>IF('Measured Data'!$E63&gt;0,'Measured Data'!Y62+'Measured Data'!$E63*'Measured Data'!AW62/'In Process Calc.'!$I63,"")</f>
        <v/>
      </c>
      <c r="Z69" s="247" t="str">
        <f>IF('Measured Data'!$E63&gt;0,'Measured Data'!Z62+'Measured Data'!$E63*'Measured Data'!AX62/'In Process Calc.'!$I63,"")</f>
        <v/>
      </c>
      <c r="AA69" s="247" t="str">
        <f>IF('Measured Data'!$E63&gt;0,'Measured Data'!AA62+'Measured Data'!$E63*'Measured Data'!AY62/'In Process Calc.'!$I63,"")</f>
        <v/>
      </c>
      <c r="AB69" s="247" t="str">
        <f>IF('Measured Data'!$E63&gt;0,'Measured Data'!AB62+'Measured Data'!$E63*'Measured Data'!AZ62/'In Process Calc.'!$I63,"")</f>
        <v/>
      </c>
      <c r="AC69" s="247" t="str">
        <f>IF('Measured Data'!$E63&gt;0,'Measured Data'!AC62+'Measured Data'!$E63*'Measured Data'!BA62/'In Process Calc.'!$I63,"")</f>
        <v/>
      </c>
      <c r="AD69" s="247" t="str">
        <f>IF('Measured Data'!$E63&gt;0,'Measured Data'!AD62+'Measured Data'!$E63*'Measured Data'!BB62/'In Process Calc.'!$I63,"")</f>
        <v/>
      </c>
      <c r="AE69" s="247" t="str">
        <f>IF('Measured Data'!$E63&gt;0,'Measured Data'!AE62+'Measured Data'!$E63*'Measured Data'!BC62/'In Process Calc.'!$I63,"")</f>
        <v/>
      </c>
      <c r="AF69" s="247" t="str">
        <f>IF('Measured Data'!$E63&gt;0,'Measured Data'!AF62+'Measured Data'!$E63*'Measured Data'!BD62/'In Process Calc.'!$I63,"")</f>
        <v/>
      </c>
      <c r="AG69" s="247" t="str">
        <f>IF('Measured Data'!$E63&gt;0,'Measured Data'!AG62+'Measured Data'!$E63*'Measured Data'!BE62/'In Process Calc.'!$I63,"")</f>
        <v/>
      </c>
      <c r="AH69" s="247" t="str">
        <f>IF('Measured Data'!$E63&gt;0,'Measured Data'!AH62+'Measured Data'!$E63*'Measured Data'!BF62/'In Process Calc.'!$I63,"")</f>
        <v/>
      </c>
      <c r="AI69" s="247" t="str">
        <f>IF('Measured Data'!$E63&gt;0,'Measured Data'!AI62+'Measured Data'!$E63*'Measured Data'!BG62/'In Process Calc.'!$I63,"")</f>
        <v/>
      </c>
      <c r="AJ69" s="247" t="str">
        <f>IF('Measured Data'!$E63&gt;0,'Measured Data'!AJ62+'Measured Data'!$E63*'Measured Data'!BH62/'In Process Calc.'!$I63,"")</f>
        <v/>
      </c>
      <c r="AK69" s="247" t="str">
        <f>IF('Measured Data'!$E63&gt;0,'Measured Data'!AK62+'Measured Data'!$E63*'Measured Data'!BI62/'In Process Calc.'!$I63,"")</f>
        <v/>
      </c>
      <c r="AL69" s="247" t="str">
        <f>IF('Measured Data'!$E63&gt;0,'Measured Data'!AL62+'Measured Data'!$E63*'Measured Data'!BJ62/'In Process Calc.'!$I63,"")</f>
        <v/>
      </c>
      <c r="AM69" s="247" t="str">
        <f>IF('Measured Data'!$E63&gt;0,'Measured Data'!AM62+'Measured Data'!$E63*'Measured Data'!BK62/'In Process Calc.'!$I63,"")</f>
        <v/>
      </c>
      <c r="AN69" s="247" t="str">
        <f>IF('Measured Data'!$E63&gt;0,'Measured Data'!AN62+'Measured Data'!$E63*'Measured Data'!BL62/'In Process Calc.'!$I63,"")</f>
        <v/>
      </c>
      <c r="AO69" s="247" t="str">
        <f>IF('Measured Data'!$E63&gt;0,'Measured Data'!AO62+'Measured Data'!$E63*'Measured Data'!BM62/'In Process Calc.'!$I63,"")</f>
        <v/>
      </c>
      <c r="AP69" s="247" t="str">
        <f>IF('Measured Data'!$E63&gt;0,'Measured Data'!AP62+'Measured Data'!$E63*'Measured Data'!BN62/'In Process Calc.'!$I63,"")</f>
        <v/>
      </c>
      <c r="AQ69" s="247" t="str">
        <f>IF('Measured Data'!$E63&gt;0,'Measured Data'!AQ62+'Measured Data'!$E63*'Measured Data'!BO62/'In Process Calc.'!$I63,"")</f>
        <v/>
      </c>
      <c r="AR69" s="247" t="str">
        <f>IF('Measured Data'!$E63&gt;0,'Measured Data'!AR62,"")</f>
        <v/>
      </c>
      <c r="AS69" s="247" t="str">
        <f>IF('Measured Data'!$E63&gt;0,'Measured Data'!AS62,"")</f>
        <v/>
      </c>
      <c r="AT69" s="247" t="str">
        <f>IF('Measured Data'!$E63&gt;0,'Measured Data'!AT62,"")</f>
        <v/>
      </c>
      <c r="AU69" s="247" t="str">
        <f>IF('Measured Data'!$E63&gt;0,'Measured Data'!AU62,"")</f>
        <v/>
      </c>
      <c r="AV69" s="247" t="str">
        <f>IF('Measured Data'!$E63&gt;0,'Measured Data'!AV62,"")</f>
        <v/>
      </c>
      <c r="AW69" s="247" t="str">
        <f>IF('Measured Data'!$E63&gt;0,'Measured Data'!AW62,"")</f>
        <v/>
      </c>
      <c r="AX69" s="247" t="str">
        <f>IF('Measured Data'!$E63&gt;0,'Measured Data'!AX62,"")</f>
        <v/>
      </c>
      <c r="AY69" s="247" t="str">
        <f>IF('Measured Data'!$E63&gt;0,'Measured Data'!AY62,"")</f>
        <v/>
      </c>
      <c r="AZ69" s="247" t="str">
        <f>IF('Measured Data'!$E63&gt;0,'Measured Data'!AZ62,"")</f>
        <v/>
      </c>
      <c r="BA69" s="247" t="str">
        <f>IF('Measured Data'!$E63&gt;0,'Measured Data'!BA62,"")</f>
        <v/>
      </c>
      <c r="BB69" s="247" t="str">
        <f>IF('Measured Data'!$E63&gt;0,'Measured Data'!BB62,"")</f>
        <v/>
      </c>
      <c r="BC69" s="247" t="str">
        <f>IF('Measured Data'!$E63&gt;0,'Measured Data'!BC62,"")</f>
        <v/>
      </c>
      <c r="BD69" s="247" t="str">
        <f>IF('Measured Data'!$E63&gt;0,'Measured Data'!BD62,"")</f>
        <v/>
      </c>
      <c r="BE69" s="247" t="str">
        <f>IF('Measured Data'!$E63&gt;0,'Measured Data'!BE62,"")</f>
        <v/>
      </c>
      <c r="BF69" s="247" t="str">
        <f>IF('Measured Data'!$E63&gt;0,'Measured Data'!BF62,"")</f>
        <v/>
      </c>
      <c r="BG69" s="247" t="str">
        <f>IF('Measured Data'!$E63&gt;0,'Measured Data'!BG62,"")</f>
        <v/>
      </c>
      <c r="BH69" s="247" t="str">
        <f>IF('Measured Data'!$E63&gt;0,'Measured Data'!BH62,"")</f>
        <v/>
      </c>
      <c r="BI69" s="247" t="str">
        <f>IF('Measured Data'!$E63&gt;0,'Measured Data'!BI62,"")</f>
        <v/>
      </c>
      <c r="BJ69" s="247" t="str">
        <f>IF('Measured Data'!$E63&gt;0,'Measured Data'!BJ62,"")</f>
        <v/>
      </c>
      <c r="BK69" s="247" t="str">
        <f>IF('Measured Data'!$E63&gt;0,'Measured Data'!BK62,"")</f>
        <v/>
      </c>
      <c r="BL69" s="247" t="str">
        <f>IF('Measured Data'!$E63&gt;0,'Measured Data'!BL62,"")</f>
        <v/>
      </c>
      <c r="BM69" s="247" t="str">
        <f>IF('Measured Data'!$E63&gt;0,'Measured Data'!BM62,"")</f>
        <v/>
      </c>
      <c r="BN69" s="247" t="str">
        <f>IF('Measured Data'!$E63&gt;0,'In Process Calc.'!B62,"")</f>
        <v/>
      </c>
      <c r="BO69" s="247" t="str">
        <f>IF('Measured Data'!$E63&gt;0,'In Process Calc.'!C62,"")</f>
        <v/>
      </c>
    </row>
    <row r="70" spans="1:67" x14ac:dyDescent="0.15">
      <c r="A70" s="241" t="str">
        <f>IF('Measured Data'!$E64&gt;0,'Measured Data'!$B$1,"")</f>
        <v/>
      </c>
      <c r="B70" s="241" t="str">
        <f>IF('Measured Data'!$E64&gt;0,'Measured Data'!A63+0.1,"")</f>
        <v/>
      </c>
      <c r="C70" s="245" t="str">
        <f>IF('Measured Data'!$E64&gt;0,'Measured Data'!B63,"")</f>
        <v/>
      </c>
      <c r="D70" s="250" t="str">
        <f>IF('Measured Data'!$E64&gt;0,'Measured Data'!C63,"")</f>
        <v/>
      </c>
      <c r="E70" s="241" t="str">
        <f>IF('Measured Data'!$E64&gt;0,'Measured Data'!D63,"")</f>
        <v/>
      </c>
      <c r="F70" s="241" t="str">
        <f>IF('Measured Data'!$E64&gt;0,'Measured Data'!E63,"")</f>
        <v/>
      </c>
      <c r="G70" s="241" t="str">
        <f>IF('Measured Data'!$E64&gt;0,'Measured Data'!G63,"")</f>
        <v/>
      </c>
      <c r="H70" s="246" t="str">
        <f>IF('Measured Data'!$E64&gt;0,'Measured Data'!H63,"")</f>
        <v/>
      </c>
      <c r="I70" s="246" t="str">
        <f>IF('Measured Data'!$E64&gt;0,'Measured Data'!I63,"")</f>
        <v/>
      </c>
      <c r="J70" s="246" t="str">
        <f>IF('Measured Data'!$E64&gt;0,'Measured Data'!J63,"")</f>
        <v/>
      </c>
      <c r="K70" s="246" t="str">
        <f>IF('Measured Data'!$E64&gt;0,'Measured Data'!K63,"")</f>
        <v/>
      </c>
      <c r="L70" s="241" t="str">
        <f>IF('Measured Data'!$E64&gt;0,'Measured Data'!L63,"")</f>
        <v/>
      </c>
      <c r="M70" s="241" t="str">
        <f>IF('Measured Data'!$E64&gt;0,'Measured Data'!M63,"")</f>
        <v/>
      </c>
      <c r="N70" s="241" t="str">
        <f>IF('Measured Data'!$E64&gt;0,'Measured Data'!N63,"")</f>
        <v/>
      </c>
      <c r="O70" s="241" t="str">
        <f>IF('Measured Data'!$E64&gt;0,'Measured Data'!O63,"")</f>
        <v/>
      </c>
      <c r="P70" s="241" t="str">
        <f>IF('Measured Data'!$E64&gt;0,'Measured Data'!P63,"")</f>
        <v/>
      </c>
      <c r="Q70" s="241" t="str">
        <f>IF('Measured Data'!$E64&gt;0,'Measured Data'!Q63,"")</f>
        <v/>
      </c>
      <c r="R70" s="241" t="str">
        <f>IF('Measured Data'!$E64&gt;0,'Measured Data'!R63,"")</f>
        <v/>
      </c>
      <c r="S70" s="241" t="str">
        <f>IF('Measured Data'!$E64&gt;0,'Measured Data'!S63,"")</f>
        <v/>
      </c>
      <c r="T70" s="247" t="str">
        <f>IF('Measured Data'!$E64&gt;0,'Measured Data'!T63+'Measured Data'!$E64*'Measured Data'!AR63/'In Process Calc.'!$I64,"")</f>
        <v/>
      </c>
      <c r="U70" s="247" t="str">
        <f>IF('Measured Data'!$E64&gt;0,'Measured Data'!U63+'Measured Data'!$E64*'Measured Data'!AS63/'In Process Calc.'!$I64,"")</f>
        <v/>
      </c>
      <c r="V70" s="247" t="str">
        <f>IF('Measured Data'!$E64&gt;0,'Measured Data'!V63+'Measured Data'!$E64*'Measured Data'!AT63/'In Process Calc.'!$I64,"")</f>
        <v/>
      </c>
      <c r="W70" s="247" t="str">
        <f>IF('Measured Data'!$E64&gt;0,'Measured Data'!W63+'Measured Data'!$E64*'Measured Data'!AU63/'In Process Calc.'!$I64,"")</f>
        <v/>
      </c>
      <c r="X70" s="247" t="str">
        <f>IF('Measured Data'!$E64&gt;0,'Measured Data'!X63+'Measured Data'!$E64*'Measured Data'!AV63/'In Process Calc.'!$I64,"")</f>
        <v/>
      </c>
      <c r="Y70" s="247" t="str">
        <f>IF('Measured Data'!$E64&gt;0,'Measured Data'!Y63+'Measured Data'!$E64*'Measured Data'!AW63/'In Process Calc.'!$I64,"")</f>
        <v/>
      </c>
      <c r="Z70" s="247" t="str">
        <f>IF('Measured Data'!$E64&gt;0,'Measured Data'!Z63+'Measured Data'!$E64*'Measured Data'!AX63/'In Process Calc.'!$I64,"")</f>
        <v/>
      </c>
      <c r="AA70" s="247" t="str">
        <f>IF('Measured Data'!$E64&gt;0,'Measured Data'!AA63+'Measured Data'!$E64*'Measured Data'!AY63/'In Process Calc.'!$I64,"")</f>
        <v/>
      </c>
      <c r="AB70" s="247" t="str">
        <f>IF('Measured Data'!$E64&gt;0,'Measured Data'!AB63+'Measured Data'!$E64*'Measured Data'!AZ63/'In Process Calc.'!$I64,"")</f>
        <v/>
      </c>
      <c r="AC70" s="247" t="str">
        <f>IF('Measured Data'!$E64&gt;0,'Measured Data'!AC63+'Measured Data'!$E64*'Measured Data'!BA63/'In Process Calc.'!$I64,"")</f>
        <v/>
      </c>
      <c r="AD70" s="247" t="str">
        <f>IF('Measured Data'!$E64&gt;0,'Measured Data'!AD63+'Measured Data'!$E64*'Measured Data'!BB63/'In Process Calc.'!$I64,"")</f>
        <v/>
      </c>
      <c r="AE70" s="247" t="str">
        <f>IF('Measured Data'!$E64&gt;0,'Measured Data'!AE63+'Measured Data'!$E64*'Measured Data'!BC63/'In Process Calc.'!$I64,"")</f>
        <v/>
      </c>
      <c r="AF70" s="247" t="str">
        <f>IF('Measured Data'!$E64&gt;0,'Measured Data'!AF63+'Measured Data'!$E64*'Measured Data'!BD63/'In Process Calc.'!$I64,"")</f>
        <v/>
      </c>
      <c r="AG70" s="247" t="str">
        <f>IF('Measured Data'!$E64&gt;0,'Measured Data'!AG63+'Measured Data'!$E64*'Measured Data'!BE63/'In Process Calc.'!$I64,"")</f>
        <v/>
      </c>
      <c r="AH70" s="247" t="str">
        <f>IF('Measured Data'!$E64&gt;0,'Measured Data'!AH63+'Measured Data'!$E64*'Measured Data'!BF63/'In Process Calc.'!$I64,"")</f>
        <v/>
      </c>
      <c r="AI70" s="247" t="str">
        <f>IF('Measured Data'!$E64&gt;0,'Measured Data'!AI63+'Measured Data'!$E64*'Measured Data'!BG63/'In Process Calc.'!$I64,"")</f>
        <v/>
      </c>
      <c r="AJ70" s="247" t="str">
        <f>IF('Measured Data'!$E64&gt;0,'Measured Data'!AJ63+'Measured Data'!$E64*'Measured Data'!BH63/'In Process Calc.'!$I64,"")</f>
        <v/>
      </c>
      <c r="AK70" s="247" t="str">
        <f>IF('Measured Data'!$E64&gt;0,'Measured Data'!AK63+'Measured Data'!$E64*'Measured Data'!BI63/'In Process Calc.'!$I64,"")</f>
        <v/>
      </c>
      <c r="AL70" s="247" t="str">
        <f>IF('Measured Data'!$E64&gt;0,'Measured Data'!AL63+'Measured Data'!$E64*'Measured Data'!BJ63/'In Process Calc.'!$I64,"")</f>
        <v/>
      </c>
      <c r="AM70" s="247" t="str">
        <f>IF('Measured Data'!$E64&gt;0,'Measured Data'!AM63+'Measured Data'!$E64*'Measured Data'!BK63/'In Process Calc.'!$I64,"")</f>
        <v/>
      </c>
      <c r="AN70" s="247" t="str">
        <f>IF('Measured Data'!$E64&gt;0,'Measured Data'!AN63+'Measured Data'!$E64*'Measured Data'!BL63/'In Process Calc.'!$I64,"")</f>
        <v/>
      </c>
      <c r="AO70" s="247" t="str">
        <f>IF('Measured Data'!$E64&gt;0,'Measured Data'!AO63+'Measured Data'!$E64*'Measured Data'!BM63/'In Process Calc.'!$I64,"")</f>
        <v/>
      </c>
      <c r="AP70" s="247" t="str">
        <f>IF('Measured Data'!$E64&gt;0,'Measured Data'!AP63+'Measured Data'!$E64*'Measured Data'!BN63/'In Process Calc.'!$I64,"")</f>
        <v/>
      </c>
      <c r="AQ70" s="247" t="str">
        <f>IF('Measured Data'!$E64&gt;0,'Measured Data'!AQ63+'Measured Data'!$E64*'Measured Data'!BO63/'In Process Calc.'!$I64,"")</f>
        <v/>
      </c>
      <c r="AR70" s="247" t="str">
        <f>IF('Measured Data'!$E64&gt;0,'Measured Data'!AR63,"")</f>
        <v/>
      </c>
      <c r="AS70" s="247" t="str">
        <f>IF('Measured Data'!$E64&gt;0,'Measured Data'!AS63,"")</f>
        <v/>
      </c>
      <c r="AT70" s="247" t="str">
        <f>IF('Measured Data'!$E64&gt;0,'Measured Data'!AT63,"")</f>
        <v/>
      </c>
      <c r="AU70" s="247" t="str">
        <f>IF('Measured Data'!$E64&gt;0,'Measured Data'!AU63,"")</f>
        <v/>
      </c>
      <c r="AV70" s="247" t="str">
        <f>IF('Measured Data'!$E64&gt;0,'Measured Data'!AV63,"")</f>
        <v/>
      </c>
      <c r="AW70" s="247" t="str">
        <f>IF('Measured Data'!$E64&gt;0,'Measured Data'!AW63,"")</f>
        <v/>
      </c>
      <c r="AX70" s="247" t="str">
        <f>IF('Measured Data'!$E64&gt;0,'Measured Data'!AX63,"")</f>
        <v/>
      </c>
      <c r="AY70" s="247" t="str">
        <f>IF('Measured Data'!$E64&gt;0,'Measured Data'!AY63,"")</f>
        <v/>
      </c>
      <c r="AZ70" s="247" t="str">
        <f>IF('Measured Data'!$E64&gt;0,'Measured Data'!AZ63,"")</f>
        <v/>
      </c>
      <c r="BA70" s="247" t="str">
        <f>IF('Measured Data'!$E64&gt;0,'Measured Data'!BA63,"")</f>
        <v/>
      </c>
      <c r="BB70" s="247" t="str">
        <f>IF('Measured Data'!$E64&gt;0,'Measured Data'!BB63,"")</f>
        <v/>
      </c>
      <c r="BC70" s="247" t="str">
        <f>IF('Measured Data'!$E64&gt;0,'Measured Data'!BC63,"")</f>
        <v/>
      </c>
      <c r="BD70" s="247" t="str">
        <f>IF('Measured Data'!$E64&gt;0,'Measured Data'!BD63,"")</f>
        <v/>
      </c>
      <c r="BE70" s="247" t="str">
        <f>IF('Measured Data'!$E64&gt;0,'Measured Data'!BE63,"")</f>
        <v/>
      </c>
      <c r="BF70" s="247" t="str">
        <f>IF('Measured Data'!$E64&gt;0,'Measured Data'!BF63,"")</f>
        <v/>
      </c>
      <c r="BG70" s="247" t="str">
        <f>IF('Measured Data'!$E64&gt;0,'Measured Data'!BG63,"")</f>
        <v/>
      </c>
      <c r="BH70" s="247" t="str">
        <f>IF('Measured Data'!$E64&gt;0,'Measured Data'!BH63,"")</f>
        <v/>
      </c>
      <c r="BI70" s="247" t="str">
        <f>IF('Measured Data'!$E64&gt;0,'Measured Data'!BI63,"")</f>
        <v/>
      </c>
      <c r="BJ70" s="247" t="str">
        <f>IF('Measured Data'!$E64&gt;0,'Measured Data'!BJ63,"")</f>
        <v/>
      </c>
      <c r="BK70" s="247" t="str">
        <f>IF('Measured Data'!$E64&gt;0,'Measured Data'!BK63,"")</f>
        <v/>
      </c>
      <c r="BL70" s="247" t="str">
        <f>IF('Measured Data'!$E64&gt;0,'Measured Data'!BL63,"")</f>
        <v/>
      </c>
      <c r="BM70" s="247" t="str">
        <f>IF('Measured Data'!$E64&gt;0,'Measured Data'!BM63,"")</f>
        <v/>
      </c>
      <c r="BN70" s="247" t="str">
        <f>IF('Measured Data'!$E64&gt;0,'In Process Calc.'!B63,"")</f>
        <v/>
      </c>
      <c r="BO70" s="247" t="str">
        <f>IF('Measured Data'!$E64&gt;0,'In Process Calc.'!C63,"")</f>
        <v/>
      </c>
    </row>
    <row r="71" spans="1:67" x14ac:dyDescent="0.15">
      <c r="A71" s="241" t="str">
        <f>IF('Measured Data'!$E65&gt;0,'Measured Data'!$B$1,"")</f>
        <v/>
      </c>
      <c r="B71" s="241" t="str">
        <f>IF('Measured Data'!$E65&gt;0,'Measured Data'!A64+0.1,"")</f>
        <v/>
      </c>
      <c r="C71" s="245" t="str">
        <f>IF('Measured Data'!$E65&gt;0,'Measured Data'!B64,"")</f>
        <v/>
      </c>
      <c r="D71" s="250" t="str">
        <f>IF('Measured Data'!$E65&gt;0,'Measured Data'!C64,"")</f>
        <v/>
      </c>
      <c r="E71" s="241" t="str">
        <f>IF('Measured Data'!$E65&gt;0,'Measured Data'!D64,"")</f>
        <v/>
      </c>
      <c r="F71" s="241" t="str">
        <f>IF('Measured Data'!$E65&gt;0,'Measured Data'!E64,"")</f>
        <v/>
      </c>
      <c r="G71" s="241" t="str">
        <f>IF('Measured Data'!$E65&gt;0,'Measured Data'!G64,"")</f>
        <v/>
      </c>
      <c r="H71" s="246" t="str">
        <f>IF('Measured Data'!$E65&gt;0,'Measured Data'!H64,"")</f>
        <v/>
      </c>
      <c r="I71" s="246" t="str">
        <f>IF('Measured Data'!$E65&gt;0,'Measured Data'!I64,"")</f>
        <v/>
      </c>
      <c r="J71" s="246" t="str">
        <f>IF('Measured Data'!$E65&gt;0,'Measured Data'!J64,"")</f>
        <v/>
      </c>
      <c r="K71" s="246" t="str">
        <f>IF('Measured Data'!$E65&gt;0,'Measured Data'!K64,"")</f>
        <v/>
      </c>
      <c r="L71" s="241" t="str">
        <f>IF('Measured Data'!$E65&gt;0,'Measured Data'!L64,"")</f>
        <v/>
      </c>
      <c r="M71" s="241" t="str">
        <f>IF('Measured Data'!$E65&gt;0,'Measured Data'!M64,"")</f>
        <v/>
      </c>
      <c r="N71" s="241" t="str">
        <f>IF('Measured Data'!$E65&gt;0,'Measured Data'!N64,"")</f>
        <v/>
      </c>
      <c r="O71" s="241" t="str">
        <f>IF('Measured Data'!$E65&gt;0,'Measured Data'!O64,"")</f>
        <v/>
      </c>
      <c r="P71" s="241" t="str">
        <f>IF('Measured Data'!$E65&gt;0,'Measured Data'!P64,"")</f>
        <v/>
      </c>
      <c r="Q71" s="241" t="str">
        <f>IF('Measured Data'!$E65&gt;0,'Measured Data'!Q64,"")</f>
        <v/>
      </c>
      <c r="R71" s="241" t="str">
        <f>IF('Measured Data'!$E65&gt;0,'Measured Data'!R64,"")</f>
        <v/>
      </c>
      <c r="S71" s="241" t="str">
        <f>IF('Measured Data'!$E65&gt;0,'Measured Data'!S64,"")</f>
        <v/>
      </c>
      <c r="T71" s="247" t="str">
        <f>IF('Measured Data'!$E65&gt;0,'Measured Data'!T64+'Measured Data'!$E65*'Measured Data'!AR64/'In Process Calc.'!$I65,"")</f>
        <v/>
      </c>
      <c r="U71" s="247" t="str">
        <f>IF('Measured Data'!$E65&gt;0,'Measured Data'!U64+'Measured Data'!$E65*'Measured Data'!AS64/'In Process Calc.'!$I65,"")</f>
        <v/>
      </c>
      <c r="V71" s="247" t="str">
        <f>IF('Measured Data'!$E65&gt;0,'Measured Data'!V64+'Measured Data'!$E65*'Measured Data'!AT64/'In Process Calc.'!$I65,"")</f>
        <v/>
      </c>
      <c r="W71" s="247" t="str">
        <f>IF('Measured Data'!$E65&gt;0,'Measured Data'!W64+'Measured Data'!$E65*'Measured Data'!AU64/'In Process Calc.'!$I65,"")</f>
        <v/>
      </c>
      <c r="X71" s="247" t="str">
        <f>IF('Measured Data'!$E65&gt;0,'Measured Data'!X64+'Measured Data'!$E65*'Measured Data'!AV64/'In Process Calc.'!$I65,"")</f>
        <v/>
      </c>
      <c r="Y71" s="247" t="str">
        <f>IF('Measured Data'!$E65&gt;0,'Measured Data'!Y64+'Measured Data'!$E65*'Measured Data'!AW64/'In Process Calc.'!$I65,"")</f>
        <v/>
      </c>
      <c r="Z71" s="247" t="str">
        <f>IF('Measured Data'!$E65&gt;0,'Measured Data'!Z64+'Measured Data'!$E65*'Measured Data'!AX64/'In Process Calc.'!$I65,"")</f>
        <v/>
      </c>
      <c r="AA71" s="247" t="str">
        <f>IF('Measured Data'!$E65&gt;0,'Measured Data'!AA64+'Measured Data'!$E65*'Measured Data'!AY64/'In Process Calc.'!$I65,"")</f>
        <v/>
      </c>
      <c r="AB71" s="247" t="str">
        <f>IF('Measured Data'!$E65&gt;0,'Measured Data'!AB64+'Measured Data'!$E65*'Measured Data'!AZ64/'In Process Calc.'!$I65,"")</f>
        <v/>
      </c>
      <c r="AC71" s="247" t="str">
        <f>IF('Measured Data'!$E65&gt;0,'Measured Data'!AC64+'Measured Data'!$E65*'Measured Data'!BA64/'In Process Calc.'!$I65,"")</f>
        <v/>
      </c>
      <c r="AD71" s="247" t="str">
        <f>IF('Measured Data'!$E65&gt;0,'Measured Data'!AD64+'Measured Data'!$E65*'Measured Data'!BB64/'In Process Calc.'!$I65,"")</f>
        <v/>
      </c>
      <c r="AE71" s="247" t="str">
        <f>IF('Measured Data'!$E65&gt;0,'Measured Data'!AE64+'Measured Data'!$E65*'Measured Data'!BC64/'In Process Calc.'!$I65,"")</f>
        <v/>
      </c>
      <c r="AF71" s="247" t="str">
        <f>IF('Measured Data'!$E65&gt;0,'Measured Data'!AF64+'Measured Data'!$E65*'Measured Data'!BD64/'In Process Calc.'!$I65,"")</f>
        <v/>
      </c>
      <c r="AG71" s="247" t="str">
        <f>IF('Measured Data'!$E65&gt;0,'Measured Data'!AG64+'Measured Data'!$E65*'Measured Data'!BE64/'In Process Calc.'!$I65,"")</f>
        <v/>
      </c>
      <c r="AH71" s="247" t="str">
        <f>IF('Measured Data'!$E65&gt;0,'Measured Data'!AH64+'Measured Data'!$E65*'Measured Data'!BF64/'In Process Calc.'!$I65,"")</f>
        <v/>
      </c>
      <c r="AI71" s="247" t="str">
        <f>IF('Measured Data'!$E65&gt;0,'Measured Data'!AI64+'Measured Data'!$E65*'Measured Data'!BG64/'In Process Calc.'!$I65,"")</f>
        <v/>
      </c>
      <c r="AJ71" s="247" t="str">
        <f>IF('Measured Data'!$E65&gt;0,'Measured Data'!AJ64+'Measured Data'!$E65*'Measured Data'!BH64/'In Process Calc.'!$I65,"")</f>
        <v/>
      </c>
      <c r="AK71" s="247" t="str">
        <f>IF('Measured Data'!$E65&gt;0,'Measured Data'!AK64+'Measured Data'!$E65*'Measured Data'!BI64/'In Process Calc.'!$I65,"")</f>
        <v/>
      </c>
      <c r="AL71" s="247" t="str">
        <f>IF('Measured Data'!$E65&gt;0,'Measured Data'!AL64+'Measured Data'!$E65*'Measured Data'!BJ64/'In Process Calc.'!$I65,"")</f>
        <v/>
      </c>
      <c r="AM71" s="247" t="str">
        <f>IF('Measured Data'!$E65&gt;0,'Measured Data'!AM64+'Measured Data'!$E65*'Measured Data'!BK64/'In Process Calc.'!$I65,"")</f>
        <v/>
      </c>
      <c r="AN71" s="247" t="str">
        <f>IF('Measured Data'!$E65&gt;0,'Measured Data'!AN64+'Measured Data'!$E65*'Measured Data'!BL64/'In Process Calc.'!$I65,"")</f>
        <v/>
      </c>
      <c r="AO71" s="247" t="str">
        <f>IF('Measured Data'!$E65&gt;0,'Measured Data'!AO64+'Measured Data'!$E65*'Measured Data'!BM64/'In Process Calc.'!$I65,"")</f>
        <v/>
      </c>
      <c r="AP71" s="247" t="str">
        <f>IF('Measured Data'!$E65&gt;0,'Measured Data'!AP64+'Measured Data'!$E65*'Measured Data'!BN64/'In Process Calc.'!$I65,"")</f>
        <v/>
      </c>
      <c r="AQ71" s="247" t="str">
        <f>IF('Measured Data'!$E65&gt;0,'Measured Data'!AQ64+'Measured Data'!$E65*'Measured Data'!BO64/'In Process Calc.'!$I65,"")</f>
        <v/>
      </c>
      <c r="AR71" s="247" t="str">
        <f>IF('Measured Data'!$E65&gt;0,'Measured Data'!AR64,"")</f>
        <v/>
      </c>
      <c r="AS71" s="247" t="str">
        <f>IF('Measured Data'!$E65&gt;0,'Measured Data'!AS64,"")</f>
        <v/>
      </c>
      <c r="AT71" s="247" t="str">
        <f>IF('Measured Data'!$E65&gt;0,'Measured Data'!AT64,"")</f>
        <v/>
      </c>
      <c r="AU71" s="247" t="str">
        <f>IF('Measured Data'!$E65&gt;0,'Measured Data'!AU64,"")</f>
        <v/>
      </c>
      <c r="AV71" s="247" t="str">
        <f>IF('Measured Data'!$E65&gt;0,'Measured Data'!AV64,"")</f>
        <v/>
      </c>
      <c r="AW71" s="247" t="str">
        <f>IF('Measured Data'!$E65&gt;0,'Measured Data'!AW64,"")</f>
        <v/>
      </c>
      <c r="AX71" s="247" t="str">
        <f>IF('Measured Data'!$E65&gt;0,'Measured Data'!AX64,"")</f>
        <v/>
      </c>
      <c r="AY71" s="247" t="str">
        <f>IF('Measured Data'!$E65&gt;0,'Measured Data'!AY64,"")</f>
        <v/>
      </c>
      <c r="AZ71" s="247" t="str">
        <f>IF('Measured Data'!$E65&gt;0,'Measured Data'!AZ64,"")</f>
        <v/>
      </c>
      <c r="BA71" s="247" t="str">
        <f>IF('Measured Data'!$E65&gt;0,'Measured Data'!BA64,"")</f>
        <v/>
      </c>
      <c r="BB71" s="247" t="str">
        <f>IF('Measured Data'!$E65&gt;0,'Measured Data'!BB64,"")</f>
        <v/>
      </c>
      <c r="BC71" s="247" t="str">
        <f>IF('Measured Data'!$E65&gt;0,'Measured Data'!BC64,"")</f>
        <v/>
      </c>
      <c r="BD71" s="247" t="str">
        <f>IF('Measured Data'!$E65&gt;0,'Measured Data'!BD64,"")</f>
        <v/>
      </c>
      <c r="BE71" s="247" t="str">
        <f>IF('Measured Data'!$E65&gt;0,'Measured Data'!BE64,"")</f>
        <v/>
      </c>
      <c r="BF71" s="247" t="str">
        <f>IF('Measured Data'!$E65&gt;0,'Measured Data'!BF64,"")</f>
        <v/>
      </c>
      <c r="BG71" s="247" t="str">
        <f>IF('Measured Data'!$E65&gt;0,'Measured Data'!BG64,"")</f>
        <v/>
      </c>
      <c r="BH71" s="247" t="str">
        <f>IF('Measured Data'!$E65&gt;0,'Measured Data'!BH64,"")</f>
        <v/>
      </c>
      <c r="BI71" s="247" t="str">
        <f>IF('Measured Data'!$E65&gt;0,'Measured Data'!BI64,"")</f>
        <v/>
      </c>
      <c r="BJ71" s="247" t="str">
        <f>IF('Measured Data'!$E65&gt;0,'Measured Data'!BJ64,"")</f>
        <v/>
      </c>
      <c r="BK71" s="247" t="str">
        <f>IF('Measured Data'!$E65&gt;0,'Measured Data'!BK64,"")</f>
        <v/>
      </c>
      <c r="BL71" s="247" t="str">
        <f>IF('Measured Data'!$E65&gt;0,'Measured Data'!BL64,"")</f>
        <v/>
      </c>
      <c r="BM71" s="247" t="str">
        <f>IF('Measured Data'!$E65&gt;0,'Measured Data'!BM64,"")</f>
        <v/>
      </c>
      <c r="BN71" s="247" t="str">
        <f>IF('Measured Data'!$E65&gt;0,'In Process Calc.'!B64,"")</f>
        <v/>
      </c>
      <c r="BO71" s="247" t="str">
        <f>IF('Measured Data'!$E65&gt;0,'In Process Calc.'!C64,"")</f>
        <v/>
      </c>
    </row>
    <row r="72" spans="1:67" x14ac:dyDescent="0.15">
      <c r="A72" s="241" t="str">
        <f>IF('Measured Data'!$E66&gt;0,'Measured Data'!$B$1,"")</f>
        <v/>
      </c>
      <c r="B72" s="241" t="str">
        <f>IF('Measured Data'!$E66&gt;0,'Measured Data'!A65+0.1,"")</f>
        <v/>
      </c>
      <c r="C72" s="245" t="str">
        <f>IF('Measured Data'!$E66&gt;0,'Measured Data'!B65,"")</f>
        <v/>
      </c>
      <c r="D72" s="250" t="str">
        <f>IF('Measured Data'!$E66&gt;0,'Measured Data'!C65,"")</f>
        <v/>
      </c>
      <c r="E72" s="241" t="str">
        <f>IF('Measured Data'!$E66&gt;0,'Measured Data'!D65,"")</f>
        <v/>
      </c>
      <c r="F72" s="241" t="str">
        <f>IF('Measured Data'!$E66&gt;0,'Measured Data'!E65,"")</f>
        <v/>
      </c>
      <c r="G72" s="241" t="str">
        <f>IF('Measured Data'!$E66&gt;0,'Measured Data'!G65,"")</f>
        <v/>
      </c>
      <c r="H72" s="246" t="str">
        <f>IF('Measured Data'!$E66&gt;0,'Measured Data'!H65,"")</f>
        <v/>
      </c>
      <c r="I72" s="246" t="str">
        <f>IF('Measured Data'!$E66&gt;0,'Measured Data'!I65,"")</f>
        <v/>
      </c>
      <c r="J72" s="246" t="str">
        <f>IF('Measured Data'!$E66&gt;0,'Measured Data'!J65,"")</f>
        <v/>
      </c>
      <c r="K72" s="246" t="str">
        <f>IF('Measured Data'!$E66&gt;0,'Measured Data'!K65,"")</f>
        <v/>
      </c>
      <c r="L72" s="241" t="str">
        <f>IF('Measured Data'!$E66&gt;0,'Measured Data'!L65,"")</f>
        <v/>
      </c>
      <c r="M72" s="241" t="str">
        <f>IF('Measured Data'!$E66&gt;0,'Measured Data'!M65,"")</f>
        <v/>
      </c>
      <c r="N72" s="241" t="str">
        <f>IF('Measured Data'!$E66&gt;0,'Measured Data'!N65,"")</f>
        <v/>
      </c>
      <c r="O72" s="241" t="str">
        <f>IF('Measured Data'!$E66&gt;0,'Measured Data'!O65,"")</f>
        <v/>
      </c>
      <c r="P72" s="241" t="str">
        <f>IF('Measured Data'!$E66&gt;0,'Measured Data'!P65,"")</f>
        <v/>
      </c>
      <c r="Q72" s="241" t="str">
        <f>IF('Measured Data'!$E66&gt;0,'Measured Data'!Q65,"")</f>
        <v/>
      </c>
      <c r="R72" s="241" t="str">
        <f>IF('Measured Data'!$E66&gt;0,'Measured Data'!R65,"")</f>
        <v/>
      </c>
      <c r="S72" s="241" t="str">
        <f>IF('Measured Data'!$E66&gt;0,'Measured Data'!S65,"")</f>
        <v/>
      </c>
      <c r="T72" s="247" t="str">
        <f>IF('Measured Data'!$E66&gt;0,'Measured Data'!T65+'Measured Data'!$E66*'Measured Data'!AR65/'In Process Calc.'!$I66,"")</f>
        <v/>
      </c>
      <c r="U72" s="247" t="str">
        <f>IF('Measured Data'!$E66&gt;0,'Measured Data'!U65+'Measured Data'!$E66*'Measured Data'!AS65/'In Process Calc.'!$I66,"")</f>
        <v/>
      </c>
      <c r="V72" s="247" t="str">
        <f>IF('Measured Data'!$E66&gt;0,'Measured Data'!V65+'Measured Data'!$E66*'Measured Data'!AT65/'In Process Calc.'!$I66,"")</f>
        <v/>
      </c>
      <c r="W72" s="247" t="str">
        <f>IF('Measured Data'!$E66&gt;0,'Measured Data'!W65+'Measured Data'!$E66*'Measured Data'!AU65/'In Process Calc.'!$I66,"")</f>
        <v/>
      </c>
      <c r="X72" s="247" t="str">
        <f>IF('Measured Data'!$E66&gt;0,'Measured Data'!X65+'Measured Data'!$E66*'Measured Data'!AV65/'In Process Calc.'!$I66,"")</f>
        <v/>
      </c>
      <c r="Y72" s="247" t="str">
        <f>IF('Measured Data'!$E66&gt;0,'Measured Data'!Y65+'Measured Data'!$E66*'Measured Data'!AW65/'In Process Calc.'!$I66,"")</f>
        <v/>
      </c>
      <c r="Z72" s="247" t="str">
        <f>IF('Measured Data'!$E66&gt;0,'Measured Data'!Z65+'Measured Data'!$E66*'Measured Data'!AX65/'In Process Calc.'!$I66,"")</f>
        <v/>
      </c>
      <c r="AA72" s="247" t="str">
        <f>IF('Measured Data'!$E66&gt;0,'Measured Data'!AA65+'Measured Data'!$E66*'Measured Data'!AY65/'In Process Calc.'!$I66,"")</f>
        <v/>
      </c>
      <c r="AB72" s="247" t="str">
        <f>IF('Measured Data'!$E66&gt;0,'Measured Data'!AB65+'Measured Data'!$E66*'Measured Data'!AZ65/'In Process Calc.'!$I66,"")</f>
        <v/>
      </c>
      <c r="AC72" s="247" t="str">
        <f>IF('Measured Data'!$E66&gt;0,'Measured Data'!AC65+'Measured Data'!$E66*'Measured Data'!BA65/'In Process Calc.'!$I66,"")</f>
        <v/>
      </c>
      <c r="AD72" s="247" t="str">
        <f>IF('Measured Data'!$E66&gt;0,'Measured Data'!AD65+'Measured Data'!$E66*'Measured Data'!BB65/'In Process Calc.'!$I66,"")</f>
        <v/>
      </c>
      <c r="AE72" s="247" t="str">
        <f>IF('Measured Data'!$E66&gt;0,'Measured Data'!AE65+'Measured Data'!$E66*'Measured Data'!BC65/'In Process Calc.'!$I66,"")</f>
        <v/>
      </c>
      <c r="AF72" s="247" t="str">
        <f>IF('Measured Data'!$E66&gt;0,'Measured Data'!AF65+'Measured Data'!$E66*'Measured Data'!BD65/'In Process Calc.'!$I66,"")</f>
        <v/>
      </c>
      <c r="AG72" s="247" t="str">
        <f>IF('Measured Data'!$E66&gt;0,'Measured Data'!AG65+'Measured Data'!$E66*'Measured Data'!BE65/'In Process Calc.'!$I66,"")</f>
        <v/>
      </c>
      <c r="AH72" s="247" t="str">
        <f>IF('Measured Data'!$E66&gt;0,'Measured Data'!AH65+'Measured Data'!$E66*'Measured Data'!BF65/'In Process Calc.'!$I66,"")</f>
        <v/>
      </c>
      <c r="AI72" s="247" t="str">
        <f>IF('Measured Data'!$E66&gt;0,'Measured Data'!AI65+'Measured Data'!$E66*'Measured Data'!BG65/'In Process Calc.'!$I66,"")</f>
        <v/>
      </c>
      <c r="AJ72" s="247" t="str">
        <f>IF('Measured Data'!$E66&gt;0,'Measured Data'!AJ65+'Measured Data'!$E66*'Measured Data'!BH65/'In Process Calc.'!$I66,"")</f>
        <v/>
      </c>
      <c r="AK72" s="247" t="str">
        <f>IF('Measured Data'!$E66&gt;0,'Measured Data'!AK65+'Measured Data'!$E66*'Measured Data'!BI65/'In Process Calc.'!$I66,"")</f>
        <v/>
      </c>
      <c r="AL72" s="247" t="str">
        <f>IF('Measured Data'!$E66&gt;0,'Measured Data'!AL65+'Measured Data'!$E66*'Measured Data'!BJ65/'In Process Calc.'!$I66,"")</f>
        <v/>
      </c>
      <c r="AM72" s="247" t="str">
        <f>IF('Measured Data'!$E66&gt;0,'Measured Data'!AM65+'Measured Data'!$E66*'Measured Data'!BK65/'In Process Calc.'!$I66,"")</f>
        <v/>
      </c>
      <c r="AN72" s="247" t="str">
        <f>IF('Measured Data'!$E66&gt;0,'Measured Data'!AN65+'Measured Data'!$E66*'Measured Data'!BL65/'In Process Calc.'!$I66,"")</f>
        <v/>
      </c>
      <c r="AO72" s="247" t="str">
        <f>IF('Measured Data'!$E66&gt;0,'Measured Data'!AO65+'Measured Data'!$E66*'Measured Data'!BM65/'In Process Calc.'!$I66,"")</f>
        <v/>
      </c>
      <c r="AP72" s="247" t="str">
        <f>IF('Measured Data'!$E66&gt;0,'Measured Data'!AP65+'Measured Data'!$E66*'Measured Data'!BN65/'In Process Calc.'!$I66,"")</f>
        <v/>
      </c>
      <c r="AQ72" s="247" t="str">
        <f>IF('Measured Data'!$E66&gt;0,'Measured Data'!AQ65+'Measured Data'!$E66*'Measured Data'!BO65/'In Process Calc.'!$I66,"")</f>
        <v/>
      </c>
      <c r="AR72" s="247" t="str">
        <f>IF('Measured Data'!$E66&gt;0,'Measured Data'!AR65,"")</f>
        <v/>
      </c>
      <c r="AS72" s="247" t="str">
        <f>IF('Measured Data'!$E66&gt;0,'Measured Data'!AS65,"")</f>
        <v/>
      </c>
      <c r="AT72" s="247" t="str">
        <f>IF('Measured Data'!$E66&gt;0,'Measured Data'!AT65,"")</f>
        <v/>
      </c>
      <c r="AU72" s="247" t="str">
        <f>IF('Measured Data'!$E66&gt;0,'Measured Data'!AU65,"")</f>
        <v/>
      </c>
      <c r="AV72" s="247" t="str">
        <f>IF('Measured Data'!$E66&gt;0,'Measured Data'!AV65,"")</f>
        <v/>
      </c>
      <c r="AW72" s="247" t="str">
        <f>IF('Measured Data'!$E66&gt;0,'Measured Data'!AW65,"")</f>
        <v/>
      </c>
      <c r="AX72" s="247" t="str">
        <f>IF('Measured Data'!$E66&gt;0,'Measured Data'!AX65,"")</f>
        <v/>
      </c>
      <c r="AY72" s="247" t="str">
        <f>IF('Measured Data'!$E66&gt;0,'Measured Data'!AY65,"")</f>
        <v/>
      </c>
      <c r="AZ72" s="247" t="str">
        <f>IF('Measured Data'!$E66&gt;0,'Measured Data'!AZ65,"")</f>
        <v/>
      </c>
      <c r="BA72" s="247" t="str">
        <f>IF('Measured Data'!$E66&gt;0,'Measured Data'!BA65,"")</f>
        <v/>
      </c>
      <c r="BB72" s="247" t="str">
        <f>IF('Measured Data'!$E66&gt;0,'Measured Data'!BB65,"")</f>
        <v/>
      </c>
      <c r="BC72" s="247" t="str">
        <f>IF('Measured Data'!$E66&gt;0,'Measured Data'!BC65,"")</f>
        <v/>
      </c>
      <c r="BD72" s="247" t="str">
        <f>IF('Measured Data'!$E66&gt;0,'Measured Data'!BD65,"")</f>
        <v/>
      </c>
      <c r="BE72" s="247" t="str">
        <f>IF('Measured Data'!$E66&gt;0,'Measured Data'!BE65,"")</f>
        <v/>
      </c>
      <c r="BF72" s="247" t="str">
        <f>IF('Measured Data'!$E66&gt;0,'Measured Data'!BF65,"")</f>
        <v/>
      </c>
      <c r="BG72" s="247" t="str">
        <f>IF('Measured Data'!$E66&gt;0,'Measured Data'!BG65,"")</f>
        <v/>
      </c>
      <c r="BH72" s="247" t="str">
        <f>IF('Measured Data'!$E66&gt;0,'Measured Data'!BH65,"")</f>
        <v/>
      </c>
      <c r="BI72" s="247" t="str">
        <f>IF('Measured Data'!$E66&gt;0,'Measured Data'!BI65,"")</f>
        <v/>
      </c>
      <c r="BJ72" s="247" t="str">
        <f>IF('Measured Data'!$E66&gt;0,'Measured Data'!BJ65,"")</f>
        <v/>
      </c>
      <c r="BK72" s="247" t="str">
        <f>IF('Measured Data'!$E66&gt;0,'Measured Data'!BK65,"")</f>
        <v/>
      </c>
      <c r="BL72" s="247" t="str">
        <f>IF('Measured Data'!$E66&gt;0,'Measured Data'!BL65,"")</f>
        <v/>
      </c>
      <c r="BM72" s="247" t="str">
        <f>IF('Measured Data'!$E66&gt;0,'Measured Data'!BM65,"")</f>
        <v/>
      </c>
      <c r="BN72" s="247" t="str">
        <f>IF('Measured Data'!$E66&gt;0,'In Process Calc.'!B65,"")</f>
        <v/>
      </c>
      <c r="BO72" s="247" t="str">
        <f>IF('Measured Data'!$E66&gt;0,'In Process Calc.'!C65,"")</f>
        <v/>
      </c>
    </row>
    <row r="73" spans="1:67" x14ac:dyDescent="0.15">
      <c r="A73" s="241" t="str">
        <f>IF('Measured Data'!$E67&gt;0,'Measured Data'!$B$1,"")</f>
        <v/>
      </c>
      <c r="B73" s="241" t="str">
        <f>IF('Measured Data'!$E67&gt;0,'Measured Data'!A66+0.1,"")</f>
        <v/>
      </c>
      <c r="C73" s="245" t="str">
        <f>IF('Measured Data'!$E67&gt;0,'Measured Data'!B66,"")</f>
        <v/>
      </c>
      <c r="D73" s="250" t="str">
        <f>IF('Measured Data'!$E67&gt;0,'Measured Data'!C66,"")</f>
        <v/>
      </c>
      <c r="E73" s="241" t="str">
        <f>IF('Measured Data'!$E67&gt;0,'Measured Data'!D66,"")</f>
        <v/>
      </c>
      <c r="F73" s="241" t="str">
        <f>IF('Measured Data'!$E67&gt;0,'Measured Data'!E66,"")</f>
        <v/>
      </c>
      <c r="G73" s="241" t="str">
        <f>IF('Measured Data'!$E67&gt;0,'Measured Data'!G66,"")</f>
        <v/>
      </c>
      <c r="H73" s="246" t="str">
        <f>IF('Measured Data'!$E67&gt;0,'Measured Data'!H66,"")</f>
        <v/>
      </c>
      <c r="I73" s="246" t="str">
        <f>IF('Measured Data'!$E67&gt;0,'Measured Data'!I66,"")</f>
        <v/>
      </c>
      <c r="J73" s="246" t="str">
        <f>IF('Measured Data'!$E67&gt;0,'Measured Data'!J66,"")</f>
        <v/>
      </c>
      <c r="K73" s="246" t="str">
        <f>IF('Measured Data'!$E67&gt;0,'Measured Data'!K66,"")</f>
        <v/>
      </c>
      <c r="L73" s="241" t="str">
        <f>IF('Measured Data'!$E67&gt;0,'Measured Data'!L66,"")</f>
        <v/>
      </c>
      <c r="M73" s="241" t="str">
        <f>IF('Measured Data'!$E67&gt;0,'Measured Data'!M66,"")</f>
        <v/>
      </c>
      <c r="N73" s="241" t="str">
        <f>IF('Measured Data'!$E67&gt;0,'Measured Data'!N66,"")</f>
        <v/>
      </c>
      <c r="O73" s="241" t="str">
        <f>IF('Measured Data'!$E67&gt;0,'Measured Data'!O66,"")</f>
        <v/>
      </c>
      <c r="P73" s="241" t="str">
        <f>IF('Measured Data'!$E67&gt;0,'Measured Data'!P66,"")</f>
        <v/>
      </c>
      <c r="Q73" s="241" t="str">
        <f>IF('Measured Data'!$E67&gt;0,'Measured Data'!Q66,"")</f>
        <v/>
      </c>
      <c r="R73" s="241" t="str">
        <f>IF('Measured Data'!$E67&gt;0,'Measured Data'!R66,"")</f>
        <v/>
      </c>
      <c r="S73" s="241" t="str">
        <f>IF('Measured Data'!$E67&gt;0,'Measured Data'!S66,"")</f>
        <v/>
      </c>
      <c r="T73" s="247" t="str">
        <f>IF('Measured Data'!$E67&gt;0,'Measured Data'!T66+'Measured Data'!$E67*'Measured Data'!AR66/'In Process Calc.'!$I67,"")</f>
        <v/>
      </c>
      <c r="U73" s="247" t="str">
        <f>IF('Measured Data'!$E67&gt;0,'Measured Data'!U66+'Measured Data'!$E67*'Measured Data'!AS66/'In Process Calc.'!$I67,"")</f>
        <v/>
      </c>
      <c r="V73" s="247" t="str">
        <f>IF('Measured Data'!$E67&gt;0,'Measured Data'!V66+'Measured Data'!$E67*'Measured Data'!AT66/'In Process Calc.'!$I67,"")</f>
        <v/>
      </c>
      <c r="W73" s="247" t="str">
        <f>IF('Measured Data'!$E67&gt;0,'Measured Data'!W66+'Measured Data'!$E67*'Measured Data'!AU66/'In Process Calc.'!$I67,"")</f>
        <v/>
      </c>
      <c r="X73" s="247" t="str">
        <f>IF('Measured Data'!$E67&gt;0,'Measured Data'!X66+'Measured Data'!$E67*'Measured Data'!AV66/'In Process Calc.'!$I67,"")</f>
        <v/>
      </c>
      <c r="Y73" s="247" t="str">
        <f>IF('Measured Data'!$E67&gt;0,'Measured Data'!Y66+'Measured Data'!$E67*'Measured Data'!AW66/'In Process Calc.'!$I67,"")</f>
        <v/>
      </c>
      <c r="Z73" s="247" t="str">
        <f>IF('Measured Data'!$E67&gt;0,'Measured Data'!Z66+'Measured Data'!$E67*'Measured Data'!AX66/'In Process Calc.'!$I67,"")</f>
        <v/>
      </c>
      <c r="AA73" s="247" t="str">
        <f>IF('Measured Data'!$E67&gt;0,'Measured Data'!AA66+'Measured Data'!$E67*'Measured Data'!AY66/'In Process Calc.'!$I67,"")</f>
        <v/>
      </c>
      <c r="AB73" s="247" t="str">
        <f>IF('Measured Data'!$E67&gt;0,'Measured Data'!AB66+'Measured Data'!$E67*'Measured Data'!AZ66/'In Process Calc.'!$I67,"")</f>
        <v/>
      </c>
      <c r="AC73" s="247" t="str">
        <f>IF('Measured Data'!$E67&gt;0,'Measured Data'!AC66+'Measured Data'!$E67*'Measured Data'!BA66/'In Process Calc.'!$I67,"")</f>
        <v/>
      </c>
      <c r="AD73" s="247" t="str">
        <f>IF('Measured Data'!$E67&gt;0,'Measured Data'!AD66+'Measured Data'!$E67*'Measured Data'!BB66/'In Process Calc.'!$I67,"")</f>
        <v/>
      </c>
      <c r="AE73" s="247" t="str">
        <f>IF('Measured Data'!$E67&gt;0,'Measured Data'!AE66+'Measured Data'!$E67*'Measured Data'!BC66/'In Process Calc.'!$I67,"")</f>
        <v/>
      </c>
      <c r="AF73" s="247" t="str">
        <f>IF('Measured Data'!$E67&gt;0,'Measured Data'!AF66+'Measured Data'!$E67*'Measured Data'!BD66/'In Process Calc.'!$I67,"")</f>
        <v/>
      </c>
      <c r="AG73" s="247" t="str">
        <f>IF('Measured Data'!$E67&gt;0,'Measured Data'!AG66+'Measured Data'!$E67*'Measured Data'!BE66/'In Process Calc.'!$I67,"")</f>
        <v/>
      </c>
      <c r="AH73" s="247" t="str">
        <f>IF('Measured Data'!$E67&gt;0,'Measured Data'!AH66+'Measured Data'!$E67*'Measured Data'!BF66/'In Process Calc.'!$I67,"")</f>
        <v/>
      </c>
      <c r="AI73" s="247" t="str">
        <f>IF('Measured Data'!$E67&gt;0,'Measured Data'!AI66+'Measured Data'!$E67*'Measured Data'!BG66/'In Process Calc.'!$I67,"")</f>
        <v/>
      </c>
      <c r="AJ73" s="247" t="str">
        <f>IF('Measured Data'!$E67&gt;0,'Measured Data'!AJ66+'Measured Data'!$E67*'Measured Data'!BH66/'In Process Calc.'!$I67,"")</f>
        <v/>
      </c>
      <c r="AK73" s="247" t="str">
        <f>IF('Measured Data'!$E67&gt;0,'Measured Data'!AK66+'Measured Data'!$E67*'Measured Data'!BI66/'In Process Calc.'!$I67,"")</f>
        <v/>
      </c>
      <c r="AL73" s="247" t="str">
        <f>IF('Measured Data'!$E67&gt;0,'Measured Data'!AL66+'Measured Data'!$E67*'Measured Data'!BJ66/'In Process Calc.'!$I67,"")</f>
        <v/>
      </c>
      <c r="AM73" s="247" t="str">
        <f>IF('Measured Data'!$E67&gt;0,'Measured Data'!AM66+'Measured Data'!$E67*'Measured Data'!BK66/'In Process Calc.'!$I67,"")</f>
        <v/>
      </c>
      <c r="AN73" s="247" t="str">
        <f>IF('Measured Data'!$E67&gt;0,'Measured Data'!AN66+'Measured Data'!$E67*'Measured Data'!BL66/'In Process Calc.'!$I67,"")</f>
        <v/>
      </c>
      <c r="AO73" s="247" t="str">
        <f>IF('Measured Data'!$E67&gt;0,'Measured Data'!AO66+'Measured Data'!$E67*'Measured Data'!BM66/'In Process Calc.'!$I67,"")</f>
        <v/>
      </c>
      <c r="AP73" s="247" t="str">
        <f>IF('Measured Data'!$E67&gt;0,'Measured Data'!AP66+'Measured Data'!$E67*'Measured Data'!BN66/'In Process Calc.'!$I67,"")</f>
        <v/>
      </c>
      <c r="AQ73" s="247" t="str">
        <f>IF('Measured Data'!$E67&gt;0,'Measured Data'!AQ66+'Measured Data'!$E67*'Measured Data'!BO66/'In Process Calc.'!$I67,"")</f>
        <v/>
      </c>
      <c r="AR73" s="247" t="str">
        <f>IF('Measured Data'!$E67&gt;0,'Measured Data'!AR66,"")</f>
        <v/>
      </c>
      <c r="AS73" s="247" t="str">
        <f>IF('Measured Data'!$E67&gt;0,'Measured Data'!AS66,"")</f>
        <v/>
      </c>
      <c r="AT73" s="247" t="str">
        <f>IF('Measured Data'!$E67&gt;0,'Measured Data'!AT66,"")</f>
        <v/>
      </c>
      <c r="AU73" s="247" t="str">
        <f>IF('Measured Data'!$E67&gt;0,'Measured Data'!AU66,"")</f>
        <v/>
      </c>
      <c r="AV73" s="247" t="str">
        <f>IF('Measured Data'!$E67&gt;0,'Measured Data'!AV66,"")</f>
        <v/>
      </c>
      <c r="AW73" s="247" t="str">
        <f>IF('Measured Data'!$E67&gt;0,'Measured Data'!AW66,"")</f>
        <v/>
      </c>
      <c r="AX73" s="247" t="str">
        <f>IF('Measured Data'!$E67&gt;0,'Measured Data'!AX66,"")</f>
        <v/>
      </c>
      <c r="AY73" s="247" t="str">
        <f>IF('Measured Data'!$E67&gt;0,'Measured Data'!AY66,"")</f>
        <v/>
      </c>
      <c r="AZ73" s="247" t="str">
        <f>IF('Measured Data'!$E67&gt;0,'Measured Data'!AZ66,"")</f>
        <v/>
      </c>
      <c r="BA73" s="247" t="str">
        <f>IF('Measured Data'!$E67&gt;0,'Measured Data'!BA66,"")</f>
        <v/>
      </c>
      <c r="BB73" s="247" t="str">
        <f>IF('Measured Data'!$E67&gt;0,'Measured Data'!BB66,"")</f>
        <v/>
      </c>
      <c r="BC73" s="247" t="str">
        <f>IF('Measured Data'!$E67&gt;0,'Measured Data'!BC66,"")</f>
        <v/>
      </c>
      <c r="BD73" s="247" t="str">
        <f>IF('Measured Data'!$E67&gt;0,'Measured Data'!BD66,"")</f>
        <v/>
      </c>
      <c r="BE73" s="247" t="str">
        <f>IF('Measured Data'!$E67&gt;0,'Measured Data'!BE66,"")</f>
        <v/>
      </c>
      <c r="BF73" s="247" t="str">
        <f>IF('Measured Data'!$E67&gt;0,'Measured Data'!BF66,"")</f>
        <v/>
      </c>
      <c r="BG73" s="247" t="str">
        <f>IF('Measured Data'!$E67&gt;0,'Measured Data'!BG66,"")</f>
        <v/>
      </c>
      <c r="BH73" s="247" t="str">
        <f>IF('Measured Data'!$E67&gt;0,'Measured Data'!BH66,"")</f>
        <v/>
      </c>
      <c r="BI73" s="247" t="str">
        <f>IF('Measured Data'!$E67&gt;0,'Measured Data'!BI66,"")</f>
        <v/>
      </c>
      <c r="BJ73" s="247" t="str">
        <f>IF('Measured Data'!$E67&gt;0,'Measured Data'!BJ66,"")</f>
        <v/>
      </c>
      <c r="BK73" s="247" t="str">
        <f>IF('Measured Data'!$E67&gt;0,'Measured Data'!BK66,"")</f>
        <v/>
      </c>
      <c r="BL73" s="247" t="str">
        <f>IF('Measured Data'!$E67&gt;0,'Measured Data'!BL66,"")</f>
        <v/>
      </c>
      <c r="BM73" s="247" t="str">
        <f>IF('Measured Data'!$E67&gt;0,'Measured Data'!BM66,"")</f>
        <v/>
      </c>
      <c r="BN73" s="247" t="str">
        <f>IF('Measured Data'!$E67&gt;0,'In Process Calc.'!B66,"")</f>
        <v/>
      </c>
      <c r="BO73" s="247" t="str">
        <f>IF('Measured Data'!$E67&gt;0,'In Process Calc.'!C66,"")</f>
        <v/>
      </c>
    </row>
    <row r="74" spans="1:67" x14ac:dyDescent="0.15">
      <c r="A74" s="241" t="str">
        <f>IF('Measured Data'!$E68&gt;0,'Measured Data'!$B$1,"")</f>
        <v/>
      </c>
      <c r="B74" s="241" t="str">
        <f>IF('Measured Data'!$E68&gt;0,'Measured Data'!A67+0.1,"")</f>
        <v/>
      </c>
      <c r="C74" s="245" t="str">
        <f>IF('Measured Data'!$E68&gt;0,'Measured Data'!B67,"")</f>
        <v/>
      </c>
      <c r="D74" s="250" t="str">
        <f>IF('Measured Data'!$E68&gt;0,'Measured Data'!C67,"")</f>
        <v/>
      </c>
      <c r="E74" s="241" t="str">
        <f>IF('Measured Data'!$E68&gt;0,'Measured Data'!D67,"")</f>
        <v/>
      </c>
      <c r="F74" s="241" t="str">
        <f>IF('Measured Data'!$E68&gt;0,'Measured Data'!E67,"")</f>
        <v/>
      </c>
      <c r="G74" s="241" t="str">
        <f>IF('Measured Data'!$E68&gt;0,'Measured Data'!G67,"")</f>
        <v/>
      </c>
      <c r="H74" s="246" t="str">
        <f>IF('Measured Data'!$E68&gt;0,'Measured Data'!H67,"")</f>
        <v/>
      </c>
      <c r="I74" s="246" t="str">
        <f>IF('Measured Data'!$E68&gt;0,'Measured Data'!I67,"")</f>
        <v/>
      </c>
      <c r="J74" s="246" t="str">
        <f>IF('Measured Data'!$E68&gt;0,'Measured Data'!J67,"")</f>
        <v/>
      </c>
      <c r="K74" s="246" t="str">
        <f>IF('Measured Data'!$E68&gt;0,'Measured Data'!K67,"")</f>
        <v/>
      </c>
      <c r="L74" s="241" t="str">
        <f>IF('Measured Data'!$E68&gt;0,'Measured Data'!L67,"")</f>
        <v/>
      </c>
      <c r="M74" s="241" t="str">
        <f>IF('Measured Data'!$E68&gt;0,'Measured Data'!M67,"")</f>
        <v/>
      </c>
      <c r="N74" s="241" t="str">
        <f>IF('Measured Data'!$E68&gt;0,'Measured Data'!N67,"")</f>
        <v/>
      </c>
      <c r="O74" s="241" t="str">
        <f>IF('Measured Data'!$E68&gt;0,'Measured Data'!O67,"")</f>
        <v/>
      </c>
      <c r="P74" s="241" t="str">
        <f>IF('Measured Data'!$E68&gt;0,'Measured Data'!P67,"")</f>
        <v/>
      </c>
      <c r="Q74" s="241" t="str">
        <f>IF('Measured Data'!$E68&gt;0,'Measured Data'!Q67,"")</f>
        <v/>
      </c>
      <c r="R74" s="241" t="str">
        <f>IF('Measured Data'!$E68&gt;0,'Measured Data'!R67,"")</f>
        <v/>
      </c>
      <c r="S74" s="241" t="str">
        <f>IF('Measured Data'!$E68&gt;0,'Measured Data'!S67,"")</f>
        <v/>
      </c>
      <c r="T74" s="247" t="str">
        <f>IF('Measured Data'!$E68&gt;0,'Measured Data'!T67+'Measured Data'!$E68*'Measured Data'!AR67/'In Process Calc.'!$I68,"")</f>
        <v/>
      </c>
      <c r="U74" s="247" t="str">
        <f>IF('Measured Data'!$E68&gt;0,'Measured Data'!U67+'Measured Data'!$E68*'Measured Data'!AS67/'In Process Calc.'!$I68,"")</f>
        <v/>
      </c>
      <c r="V74" s="247" t="str">
        <f>IF('Measured Data'!$E68&gt;0,'Measured Data'!V67+'Measured Data'!$E68*'Measured Data'!AT67/'In Process Calc.'!$I68,"")</f>
        <v/>
      </c>
      <c r="W74" s="247" t="str">
        <f>IF('Measured Data'!$E68&gt;0,'Measured Data'!W67+'Measured Data'!$E68*'Measured Data'!AU67/'In Process Calc.'!$I68,"")</f>
        <v/>
      </c>
      <c r="X74" s="247" t="str">
        <f>IF('Measured Data'!$E68&gt;0,'Measured Data'!X67+'Measured Data'!$E68*'Measured Data'!AV67/'In Process Calc.'!$I68,"")</f>
        <v/>
      </c>
      <c r="Y74" s="247" t="str">
        <f>IF('Measured Data'!$E68&gt;0,'Measured Data'!Y67+'Measured Data'!$E68*'Measured Data'!AW67/'In Process Calc.'!$I68,"")</f>
        <v/>
      </c>
      <c r="Z74" s="247" t="str">
        <f>IF('Measured Data'!$E68&gt;0,'Measured Data'!Z67+'Measured Data'!$E68*'Measured Data'!AX67/'In Process Calc.'!$I68,"")</f>
        <v/>
      </c>
      <c r="AA74" s="247" t="str">
        <f>IF('Measured Data'!$E68&gt;0,'Measured Data'!AA67+'Measured Data'!$E68*'Measured Data'!AY67/'In Process Calc.'!$I68,"")</f>
        <v/>
      </c>
      <c r="AB74" s="247" t="str">
        <f>IF('Measured Data'!$E68&gt;0,'Measured Data'!AB67+'Measured Data'!$E68*'Measured Data'!AZ67/'In Process Calc.'!$I68,"")</f>
        <v/>
      </c>
      <c r="AC74" s="247" t="str">
        <f>IF('Measured Data'!$E68&gt;0,'Measured Data'!AC67+'Measured Data'!$E68*'Measured Data'!BA67/'In Process Calc.'!$I68,"")</f>
        <v/>
      </c>
      <c r="AD74" s="247" t="str">
        <f>IF('Measured Data'!$E68&gt;0,'Measured Data'!AD67+'Measured Data'!$E68*'Measured Data'!BB67/'In Process Calc.'!$I68,"")</f>
        <v/>
      </c>
      <c r="AE74" s="247" t="str">
        <f>IF('Measured Data'!$E68&gt;0,'Measured Data'!AE67+'Measured Data'!$E68*'Measured Data'!BC67/'In Process Calc.'!$I68,"")</f>
        <v/>
      </c>
      <c r="AF74" s="247" t="str">
        <f>IF('Measured Data'!$E68&gt;0,'Measured Data'!AF67+'Measured Data'!$E68*'Measured Data'!BD67/'In Process Calc.'!$I68,"")</f>
        <v/>
      </c>
      <c r="AG74" s="247" t="str">
        <f>IF('Measured Data'!$E68&gt;0,'Measured Data'!AG67+'Measured Data'!$E68*'Measured Data'!BE67/'In Process Calc.'!$I68,"")</f>
        <v/>
      </c>
      <c r="AH74" s="247" t="str">
        <f>IF('Measured Data'!$E68&gt;0,'Measured Data'!AH67+'Measured Data'!$E68*'Measured Data'!BF67/'In Process Calc.'!$I68,"")</f>
        <v/>
      </c>
      <c r="AI74" s="247" t="str">
        <f>IF('Measured Data'!$E68&gt;0,'Measured Data'!AI67+'Measured Data'!$E68*'Measured Data'!BG67/'In Process Calc.'!$I68,"")</f>
        <v/>
      </c>
      <c r="AJ74" s="247" t="str">
        <f>IF('Measured Data'!$E68&gt;0,'Measured Data'!AJ67+'Measured Data'!$E68*'Measured Data'!BH67/'In Process Calc.'!$I68,"")</f>
        <v/>
      </c>
      <c r="AK74" s="247" t="str">
        <f>IF('Measured Data'!$E68&gt;0,'Measured Data'!AK67+'Measured Data'!$E68*'Measured Data'!BI67/'In Process Calc.'!$I68,"")</f>
        <v/>
      </c>
      <c r="AL74" s="247" t="str">
        <f>IF('Measured Data'!$E68&gt;0,'Measured Data'!AL67+'Measured Data'!$E68*'Measured Data'!BJ67/'In Process Calc.'!$I68,"")</f>
        <v/>
      </c>
      <c r="AM74" s="247" t="str">
        <f>IF('Measured Data'!$E68&gt;0,'Measured Data'!AM67+'Measured Data'!$E68*'Measured Data'!BK67/'In Process Calc.'!$I68,"")</f>
        <v/>
      </c>
      <c r="AN74" s="247" t="str">
        <f>IF('Measured Data'!$E68&gt;0,'Measured Data'!AN67+'Measured Data'!$E68*'Measured Data'!BL67/'In Process Calc.'!$I68,"")</f>
        <v/>
      </c>
      <c r="AO74" s="247" t="str">
        <f>IF('Measured Data'!$E68&gt;0,'Measured Data'!AO67+'Measured Data'!$E68*'Measured Data'!BM67/'In Process Calc.'!$I68,"")</f>
        <v/>
      </c>
      <c r="AP74" s="247" t="str">
        <f>IF('Measured Data'!$E68&gt;0,'Measured Data'!AP67+'Measured Data'!$E68*'Measured Data'!BN67/'In Process Calc.'!$I68,"")</f>
        <v/>
      </c>
      <c r="AQ74" s="247" t="str">
        <f>IF('Measured Data'!$E68&gt;0,'Measured Data'!AQ67+'Measured Data'!$E68*'Measured Data'!BO67/'In Process Calc.'!$I68,"")</f>
        <v/>
      </c>
      <c r="AR74" s="247" t="str">
        <f>IF('Measured Data'!$E68&gt;0,'Measured Data'!AR67,"")</f>
        <v/>
      </c>
      <c r="AS74" s="247" t="str">
        <f>IF('Measured Data'!$E68&gt;0,'Measured Data'!AS67,"")</f>
        <v/>
      </c>
      <c r="AT74" s="247" t="str">
        <f>IF('Measured Data'!$E68&gt;0,'Measured Data'!AT67,"")</f>
        <v/>
      </c>
      <c r="AU74" s="247" t="str">
        <f>IF('Measured Data'!$E68&gt;0,'Measured Data'!AU67,"")</f>
        <v/>
      </c>
      <c r="AV74" s="247" t="str">
        <f>IF('Measured Data'!$E68&gt;0,'Measured Data'!AV67,"")</f>
        <v/>
      </c>
      <c r="AW74" s="247" t="str">
        <f>IF('Measured Data'!$E68&gt;0,'Measured Data'!AW67,"")</f>
        <v/>
      </c>
      <c r="AX74" s="247" t="str">
        <f>IF('Measured Data'!$E68&gt;0,'Measured Data'!AX67,"")</f>
        <v/>
      </c>
      <c r="AY74" s="247" t="str">
        <f>IF('Measured Data'!$E68&gt;0,'Measured Data'!AY67,"")</f>
        <v/>
      </c>
      <c r="AZ74" s="247" t="str">
        <f>IF('Measured Data'!$E68&gt;0,'Measured Data'!AZ67,"")</f>
        <v/>
      </c>
      <c r="BA74" s="247" t="str">
        <f>IF('Measured Data'!$E68&gt;0,'Measured Data'!BA67,"")</f>
        <v/>
      </c>
      <c r="BB74" s="247" t="str">
        <f>IF('Measured Data'!$E68&gt;0,'Measured Data'!BB67,"")</f>
        <v/>
      </c>
      <c r="BC74" s="247" t="str">
        <f>IF('Measured Data'!$E68&gt;0,'Measured Data'!BC67,"")</f>
        <v/>
      </c>
      <c r="BD74" s="247" t="str">
        <f>IF('Measured Data'!$E68&gt;0,'Measured Data'!BD67,"")</f>
        <v/>
      </c>
      <c r="BE74" s="247" t="str">
        <f>IF('Measured Data'!$E68&gt;0,'Measured Data'!BE67,"")</f>
        <v/>
      </c>
      <c r="BF74" s="247" t="str">
        <f>IF('Measured Data'!$E68&gt;0,'Measured Data'!BF67,"")</f>
        <v/>
      </c>
      <c r="BG74" s="247" t="str">
        <f>IF('Measured Data'!$E68&gt;0,'Measured Data'!BG67,"")</f>
        <v/>
      </c>
      <c r="BH74" s="247" t="str">
        <f>IF('Measured Data'!$E68&gt;0,'Measured Data'!BH67,"")</f>
        <v/>
      </c>
      <c r="BI74" s="247" t="str">
        <f>IF('Measured Data'!$E68&gt;0,'Measured Data'!BI67,"")</f>
        <v/>
      </c>
      <c r="BJ74" s="247" t="str">
        <f>IF('Measured Data'!$E68&gt;0,'Measured Data'!BJ67,"")</f>
        <v/>
      </c>
      <c r="BK74" s="247" t="str">
        <f>IF('Measured Data'!$E68&gt;0,'Measured Data'!BK67,"")</f>
        <v/>
      </c>
      <c r="BL74" s="247" t="str">
        <f>IF('Measured Data'!$E68&gt;0,'Measured Data'!BL67,"")</f>
        <v/>
      </c>
      <c r="BM74" s="247" t="str">
        <f>IF('Measured Data'!$E68&gt;0,'Measured Data'!BM67,"")</f>
        <v/>
      </c>
      <c r="BN74" s="247" t="str">
        <f>IF('Measured Data'!$E68&gt;0,'In Process Calc.'!B67,"")</f>
        <v/>
      </c>
      <c r="BO74" s="247" t="str">
        <f>IF('Measured Data'!$E68&gt;0,'In Process Calc.'!C67,"")</f>
        <v/>
      </c>
    </row>
    <row r="75" spans="1:67" x14ac:dyDescent="0.15">
      <c r="A75" s="241" t="str">
        <f>IF('Measured Data'!$E69&gt;0,'Measured Data'!$B$1,"")</f>
        <v/>
      </c>
      <c r="B75" s="241" t="str">
        <f>IF('Measured Data'!$E69&gt;0,'Measured Data'!A68+0.1,"")</f>
        <v/>
      </c>
      <c r="C75" s="245" t="str">
        <f>IF('Measured Data'!$E69&gt;0,'Measured Data'!B68,"")</f>
        <v/>
      </c>
      <c r="D75" s="250" t="str">
        <f>IF('Measured Data'!$E69&gt;0,'Measured Data'!C68,"")</f>
        <v/>
      </c>
      <c r="E75" s="241" t="str">
        <f>IF('Measured Data'!$E69&gt;0,'Measured Data'!D68,"")</f>
        <v/>
      </c>
      <c r="F75" s="241" t="str">
        <f>IF('Measured Data'!$E69&gt;0,'Measured Data'!E68,"")</f>
        <v/>
      </c>
      <c r="G75" s="241" t="str">
        <f>IF('Measured Data'!$E69&gt;0,'Measured Data'!G68,"")</f>
        <v/>
      </c>
      <c r="H75" s="246" t="str">
        <f>IF('Measured Data'!$E69&gt;0,'Measured Data'!H68,"")</f>
        <v/>
      </c>
      <c r="I75" s="246" t="str">
        <f>IF('Measured Data'!$E69&gt;0,'Measured Data'!I68,"")</f>
        <v/>
      </c>
      <c r="J75" s="246" t="str">
        <f>IF('Measured Data'!$E69&gt;0,'Measured Data'!J68,"")</f>
        <v/>
      </c>
      <c r="K75" s="246" t="str">
        <f>IF('Measured Data'!$E69&gt;0,'Measured Data'!K68,"")</f>
        <v/>
      </c>
      <c r="L75" s="241" t="str">
        <f>IF('Measured Data'!$E69&gt;0,'Measured Data'!L68,"")</f>
        <v/>
      </c>
      <c r="M75" s="241" t="str">
        <f>IF('Measured Data'!$E69&gt;0,'Measured Data'!M68,"")</f>
        <v/>
      </c>
      <c r="N75" s="241" t="str">
        <f>IF('Measured Data'!$E69&gt;0,'Measured Data'!N68,"")</f>
        <v/>
      </c>
      <c r="O75" s="241" t="str">
        <f>IF('Measured Data'!$E69&gt;0,'Measured Data'!O68,"")</f>
        <v/>
      </c>
      <c r="P75" s="241" t="str">
        <f>IF('Measured Data'!$E69&gt;0,'Measured Data'!P68,"")</f>
        <v/>
      </c>
      <c r="Q75" s="241" t="str">
        <f>IF('Measured Data'!$E69&gt;0,'Measured Data'!Q68,"")</f>
        <v/>
      </c>
      <c r="R75" s="241" t="str">
        <f>IF('Measured Data'!$E69&gt;0,'Measured Data'!R68,"")</f>
        <v/>
      </c>
      <c r="S75" s="241" t="str">
        <f>IF('Measured Data'!$E69&gt;0,'Measured Data'!S68,"")</f>
        <v/>
      </c>
      <c r="T75" s="247" t="str">
        <f>IF('Measured Data'!$E69&gt;0,'Measured Data'!T68+'Measured Data'!$E69*'Measured Data'!AR68/'In Process Calc.'!$I69,"")</f>
        <v/>
      </c>
      <c r="U75" s="247" t="str">
        <f>IF('Measured Data'!$E69&gt;0,'Measured Data'!U68+'Measured Data'!$E69*'Measured Data'!AS68/'In Process Calc.'!$I69,"")</f>
        <v/>
      </c>
      <c r="V75" s="247" t="str">
        <f>IF('Measured Data'!$E69&gt;0,'Measured Data'!V68+'Measured Data'!$E69*'Measured Data'!AT68/'In Process Calc.'!$I69,"")</f>
        <v/>
      </c>
      <c r="W75" s="247" t="str">
        <f>IF('Measured Data'!$E69&gt;0,'Measured Data'!W68+'Measured Data'!$E69*'Measured Data'!AU68/'In Process Calc.'!$I69,"")</f>
        <v/>
      </c>
      <c r="X75" s="247" t="str">
        <f>IF('Measured Data'!$E69&gt;0,'Measured Data'!X68+'Measured Data'!$E69*'Measured Data'!AV68/'In Process Calc.'!$I69,"")</f>
        <v/>
      </c>
      <c r="Y75" s="247" t="str">
        <f>IF('Measured Data'!$E69&gt;0,'Measured Data'!Y68+'Measured Data'!$E69*'Measured Data'!AW68/'In Process Calc.'!$I69,"")</f>
        <v/>
      </c>
      <c r="Z75" s="247" t="str">
        <f>IF('Measured Data'!$E69&gt;0,'Measured Data'!Z68+'Measured Data'!$E69*'Measured Data'!AX68/'In Process Calc.'!$I69,"")</f>
        <v/>
      </c>
      <c r="AA75" s="247" t="str">
        <f>IF('Measured Data'!$E69&gt;0,'Measured Data'!AA68+'Measured Data'!$E69*'Measured Data'!AY68/'In Process Calc.'!$I69,"")</f>
        <v/>
      </c>
      <c r="AB75" s="247" t="str">
        <f>IF('Measured Data'!$E69&gt;0,'Measured Data'!AB68+'Measured Data'!$E69*'Measured Data'!AZ68/'In Process Calc.'!$I69,"")</f>
        <v/>
      </c>
      <c r="AC75" s="247" t="str">
        <f>IF('Measured Data'!$E69&gt;0,'Measured Data'!AC68+'Measured Data'!$E69*'Measured Data'!BA68/'In Process Calc.'!$I69,"")</f>
        <v/>
      </c>
      <c r="AD75" s="247" t="str">
        <f>IF('Measured Data'!$E69&gt;0,'Measured Data'!AD68+'Measured Data'!$E69*'Measured Data'!BB68/'In Process Calc.'!$I69,"")</f>
        <v/>
      </c>
      <c r="AE75" s="247" t="str">
        <f>IF('Measured Data'!$E69&gt;0,'Measured Data'!AE68+'Measured Data'!$E69*'Measured Data'!BC68/'In Process Calc.'!$I69,"")</f>
        <v/>
      </c>
      <c r="AF75" s="247" t="str">
        <f>IF('Measured Data'!$E69&gt;0,'Measured Data'!AF68+'Measured Data'!$E69*'Measured Data'!BD68/'In Process Calc.'!$I69,"")</f>
        <v/>
      </c>
      <c r="AG75" s="247" t="str">
        <f>IF('Measured Data'!$E69&gt;0,'Measured Data'!AG68+'Measured Data'!$E69*'Measured Data'!BE68/'In Process Calc.'!$I69,"")</f>
        <v/>
      </c>
      <c r="AH75" s="247" t="str">
        <f>IF('Measured Data'!$E69&gt;0,'Measured Data'!AH68+'Measured Data'!$E69*'Measured Data'!BF68/'In Process Calc.'!$I69,"")</f>
        <v/>
      </c>
      <c r="AI75" s="247" t="str">
        <f>IF('Measured Data'!$E69&gt;0,'Measured Data'!AI68+'Measured Data'!$E69*'Measured Data'!BG68/'In Process Calc.'!$I69,"")</f>
        <v/>
      </c>
      <c r="AJ75" s="247" t="str">
        <f>IF('Measured Data'!$E69&gt;0,'Measured Data'!AJ68+'Measured Data'!$E69*'Measured Data'!BH68/'In Process Calc.'!$I69,"")</f>
        <v/>
      </c>
      <c r="AK75" s="247" t="str">
        <f>IF('Measured Data'!$E69&gt;0,'Measured Data'!AK68+'Measured Data'!$E69*'Measured Data'!BI68/'In Process Calc.'!$I69,"")</f>
        <v/>
      </c>
      <c r="AL75" s="247" t="str">
        <f>IF('Measured Data'!$E69&gt;0,'Measured Data'!AL68+'Measured Data'!$E69*'Measured Data'!BJ68/'In Process Calc.'!$I69,"")</f>
        <v/>
      </c>
      <c r="AM75" s="247" t="str">
        <f>IF('Measured Data'!$E69&gt;0,'Measured Data'!AM68+'Measured Data'!$E69*'Measured Data'!BK68/'In Process Calc.'!$I69,"")</f>
        <v/>
      </c>
      <c r="AN75" s="247" t="str">
        <f>IF('Measured Data'!$E69&gt;0,'Measured Data'!AN68+'Measured Data'!$E69*'Measured Data'!BL68/'In Process Calc.'!$I69,"")</f>
        <v/>
      </c>
      <c r="AO75" s="247" t="str">
        <f>IF('Measured Data'!$E69&gt;0,'Measured Data'!AO68+'Measured Data'!$E69*'Measured Data'!BM68/'In Process Calc.'!$I69,"")</f>
        <v/>
      </c>
      <c r="AP75" s="247" t="str">
        <f>IF('Measured Data'!$E69&gt;0,'Measured Data'!AP68+'Measured Data'!$E69*'Measured Data'!BN68/'In Process Calc.'!$I69,"")</f>
        <v/>
      </c>
      <c r="AQ75" s="247" t="str">
        <f>IF('Measured Data'!$E69&gt;0,'Measured Data'!AQ68+'Measured Data'!$E69*'Measured Data'!BO68/'In Process Calc.'!$I69,"")</f>
        <v/>
      </c>
      <c r="AR75" s="247" t="str">
        <f>IF('Measured Data'!$E69&gt;0,'Measured Data'!AR68,"")</f>
        <v/>
      </c>
      <c r="AS75" s="247" t="str">
        <f>IF('Measured Data'!$E69&gt;0,'Measured Data'!AS68,"")</f>
        <v/>
      </c>
      <c r="AT75" s="247" t="str">
        <f>IF('Measured Data'!$E69&gt;0,'Measured Data'!AT68,"")</f>
        <v/>
      </c>
      <c r="AU75" s="247" t="str">
        <f>IF('Measured Data'!$E69&gt;0,'Measured Data'!AU68,"")</f>
        <v/>
      </c>
      <c r="AV75" s="247" t="str">
        <f>IF('Measured Data'!$E69&gt;0,'Measured Data'!AV68,"")</f>
        <v/>
      </c>
      <c r="AW75" s="247" t="str">
        <f>IF('Measured Data'!$E69&gt;0,'Measured Data'!AW68,"")</f>
        <v/>
      </c>
      <c r="AX75" s="247" t="str">
        <f>IF('Measured Data'!$E69&gt;0,'Measured Data'!AX68,"")</f>
        <v/>
      </c>
      <c r="AY75" s="247" t="str">
        <f>IF('Measured Data'!$E69&gt;0,'Measured Data'!AY68,"")</f>
        <v/>
      </c>
      <c r="AZ75" s="247" t="str">
        <f>IF('Measured Data'!$E69&gt;0,'Measured Data'!AZ68,"")</f>
        <v/>
      </c>
      <c r="BA75" s="247" t="str">
        <f>IF('Measured Data'!$E69&gt;0,'Measured Data'!BA68,"")</f>
        <v/>
      </c>
      <c r="BB75" s="247" t="str">
        <f>IF('Measured Data'!$E69&gt;0,'Measured Data'!BB68,"")</f>
        <v/>
      </c>
      <c r="BC75" s="247" t="str">
        <f>IF('Measured Data'!$E69&gt;0,'Measured Data'!BC68,"")</f>
        <v/>
      </c>
      <c r="BD75" s="247" t="str">
        <f>IF('Measured Data'!$E69&gt;0,'Measured Data'!BD68,"")</f>
        <v/>
      </c>
      <c r="BE75" s="247" t="str">
        <f>IF('Measured Data'!$E69&gt;0,'Measured Data'!BE68,"")</f>
        <v/>
      </c>
      <c r="BF75" s="247" t="str">
        <f>IF('Measured Data'!$E69&gt;0,'Measured Data'!BF68,"")</f>
        <v/>
      </c>
      <c r="BG75" s="247" t="str">
        <f>IF('Measured Data'!$E69&gt;0,'Measured Data'!BG68,"")</f>
        <v/>
      </c>
      <c r="BH75" s="247" t="str">
        <f>IF('Measured Data'!$E69&gt;0,'Measured Data'!BH68,"")</f>
        <v/>
      </c>
      <c r="BI75" s="247" t="str">
        <f>IF('Measured Data'!$E69&gt;0,'Measured Data'!BI68,"")</f>
        <v/>
      </c>
      <c r="BJ75" s="247" t="str">
        <f>IF('Measured Data'!$E69&gt;0,'Measured Data'!BJ68,"")</f>
        <v/>
      </c>
      <c r="BK75" s="247" t="str">
        <f>IF('Measured Data'!$E69&gt;0,'Measured Data'!BK68,"")</f>
        <v/>
      </c>
      <c r="BL75" s="247" t="str">
        <f>IF('Measured Data'!$E69&gt;0,'Measured Data'!BL68,"")</f>
        <v/>
      </c>
      <c r="BM75" s="247" t="str">
        <f>IF('Measured Data'!$E69&gt;0,'Measured Data'!BM68,"")</f>
        <v/>
      </c>
      <c r="BN75" s="247" t="str">
        <f>IF('Measured Data'!$E69&gt;0,'In Process Calc.'!B68,"")</f>
        <v/>
      </c>
      <c r="BO75" s="247" t="str">
        <f>IF('Measured Data'!$E69&gt;0,'In Process Calc.'!C68,"")</f>
        <v/>
      </c>
    </row>
    <row r="76" spans="1:67" x14ac:dyDescent="0.15">
      <c r="A76" s="241" t="str">
        <f>IF('Measured Data'!$E70&gt;0,'Measured Data'!$B$1,"")</f>
        <v/>
      </c>
      <c r="B76" s="241" t="str">
        <f>IF('Measured Data'!$E70&gt;0,'Measured Data'!A69+0.1,"")</f>
        <v/>
      </c>
      <c r="C76" s="245" t="str">
        <f>IF('Measured Data'!$E70&gt;0,'Measured Data'!B69,"")</f>
        <v/>
      </c>
      <c r="D76" s="250" t="str">
        <f>IF('Measured Data'!$E70&gt;0,'Measured Data'!C69,"")</f>
        <v/>
      </c>
      <c r="E76" s="241" t="str">
        <f>IF('Measured Data'!$E70&gt;0,'Measured Data'!D69,"")</f>
        <v/>
      </c>
      <c r="F76" s="241" t="str">
        <f>IF('Measured Data'!$E70&gt;0,'Measured Data'!E69,"")</f>
        <v/>
      </c>
      <c r="G76" s="241" t="str">
        <f>IF('Measured Data'!$E70&gt;0,'Measured Data'!G69,"")</f>
        <v/>
      </c>
      <c r="H76" s="246" t="str">
        <f>IF('Measured Data'!$E70&gt;0,'Measured Data'!H69,"")</f>
        <v/>
      </c>
      <c r="I76" s="246" t="str">
        <f>IF('Measured Data'!$E70&gt;0,'Measured Data'!I69,"")</f>
        <v/>
      </c>
      <c r="J76" s="246" t="str">
        <f>IF('Measured Data'!$E70&gt;0,'Measured Data'!J69,"")</f>
        <v/>
      </c>
      <c r="K76" s="246" t="str">
        <f>IF('Measured Data'!$E70&gt;0,'Measured Data'!K69,"")</f>
        <v/>
      </c>
      <c r="L76" s="241" t="str">
        <f>IF('Measured Data'!$E70&gt;0,'Measured Data'!L69,"")</f>
        <v/>
      </c>
      <c r="M76" s="241" t="str">
        <f>IF('Measured Data'!$E70&gt;0,'Measured Data'!M69,"")</f>
        <v/>
      </c>
      <c r="N76" s="241" t="str">
        <f>IF('Measured Data'!$E70&gt;0,'Measured Data'!N69,"")</f>
        <v/>
      </c>
      <c r="O76" s="241" t="str">
        <f>IF('Measured Data'!$E70&gt;0,'Measured Data'!O69,"")</f>
        <v/>
      </c>
      <c r="P76" s="241" t="str">
        <f>IF('Measured Data'!$E70&gt;0,'Measured Data'!P69,"")</f>
        <v/>
      </c>
      <c r="Q76" s="241" t="str">
        <f>IF('Measured Data'!$E70&gt;0,'Measured Data'!Q69,"")</f>
        <v/>
      </c>
      <c r="R76" s="241" t="str">
        <f>IF('Measured Data'!$E70&gt;0,'Measured Data'!R69,"")</f>
        <v/>
      </c>
      <c r="S76" s="241" t="str">
        <f>IF('Measured Data'!$E70&gt;0,'Measured Data'!S69,"")</f>
        <v/>
      </c>
      <c r="T76" s="247" t="str">
        <f>IF('Measured Data'!$E70&gt;0,'Measured Data'!T69+'Measured Data'!$E70*'Measured Data'!AR69/'In Process Calc.'!$I70,"")</f>
        <v/>
      </c>
      <c r="U76" s="247" t="str">
        <f>IF('Measured Data'!$E70&gt;0,'Measured Data'!U69+'Measured Data'!$E70*'Measured Data'!AS69/'In Process Calc.'!$I70,"")</f>
        <v/>
      </c>
      <c r="V76" s="247" t="str">
        <f>IF('Measured Data'!$E70&gt;0,'Measured Data'!V69+'Measured Data'!$E70*'Measured Data'!AT69/'In Process Calc.'!$I70,"")</f>
        <v/>
      </c>
      <c r="W76" s="247" t="str">
        <f>IF('Measured Data'!$E70&gt;0,'Measured Data'!W69+'Measured Data'!$E70*'Measured Data'!AU69/'In Process Calc.'!$I70,"")</f>
        <v/>
      </c>
      <c r="X76" s="247" t="str">
        <f>IF('Measured Data'!$E70&gt;0,'Measured Data'!X69+'Measured Data'!$E70*'Measured Data'!AV69/'In Process Calc.'!$I70,"")</f>
        <v/>
      </c>
      <c r="Y76" s="247" t="str">
        <f>IF('Measured Data'!$E70&gt;0,'Measured Data'!Y69+'Measured Data'!$E70*'Measured Data'!AW69/'In Process Calc.'!$I70,"")</f>
        <v/>
      </c>
      <c r="Z76" s="247" t="str">
        <f>IF('Measured Data'!$E70&gt;0,'Measured Data'!Z69+'Measured Data'!$E70*'Measured Data'!AX69/'In Process Calc.'!$I70,"")</f>
        <v/>
      </c>
      <c r="AA76" s="247" t="str">
        <f>IF('Measured Data'!$E70&gt;0,'Measured Data'!AA69+'Measured Data'!$E70*'Measured Data'!AY69/'In Process Calc.'!$I70,"")</f>
        <v/>
      </c>
      <c r="AB76" s="247" t="str">
        <f>IF('Measured Data'!$E70&gt;0,'Measured Data'!AB69+'Measured Data'!$E70*'Measured Data'!AZ69/'In Process Calc.'!$I70,"")</f>
        <v/>
      </c>
      <c r="AC76" s="247" t="str">
        <f>IF('Measured Data'!$E70&gt;0,'Measured Data'!AC69+'Measured Data'!$E70*'Measured Data'!BA69/'In Process Calc.'!$I70,"")</f>
        <v/>
      </c>
      <c r="AD76" s="247" t="str">
        <f>IF('Measured Data'!$E70&gt;0,'Measured Data'!AD69+'Measured Data'!$E70*'Measured Data'!BB69/'In Process Calc.'!$I70,"")</f>
        <v/>
      </c>
      <c r="AE76" s="247" t="str">
        <f>IF('Measured Data'!$E70&gt;0,'Measured Data'!AE69+'Measured Data'!$E70*'Measured Data'!BC69/'In Process Calc.'!$I70,"")</f>
        <v/>
      </c>
      <c r="AF76" s="247" t="str">
        <f>IF('Measured Data'!$E70&gt;0,'Measured Data'!AF69+'Measured Data'!$E70*'Measured Data'!BD69/'In Process Calc.'!$I70,"")</f>
        <v/>
      </c>
      <c r="AG76" s="247" t="str">
        <f>IF('Measured Data'!$E70&gt;0,'Measured Data'!AG69+'Measured Data'!$E70*'Measured Data'!BE69/'In Process Calc.'!$I70,"")</f>
        <v/>
      </c>
      <c r="AH76" s="247" t="str">
        <f>IF('Measured Data'!$E70&gt;0,'Measured Data'!AH69+'Measured Data'!$E70*'Measured Data'!BF69/'In Process Calc.'!$I70,"")</f>
        <v/>
      </c>
      <c r="AI76" s="247" t="str">
        <f>IF('Measured Data'!$E70&gt;0,'Measured Data'!AI69+'Measured Data'!$E70*'Measured Data'!BG69/'In Process Calc.'!$I70,"")</f>
        <v/>
      </c>
      <c r="AJ76" s="247" t="str">
        <f>IF('Measured Data'!$E70&gt;0,'Measured Data'!AJ69+'Measured Data'!$E70*'Measured Data'!BH69/'In Process Calc.'!$I70,"")</f>
        <v/>
      </c>
      <c r="AK76" s="247" t="str">
        <f>IF('Measured Data'!$E70&gt;0,'Measured Data'!AK69+'Measured Data'!$E70*'Measured Data'!BI69/'In Process Calc.'!$I70,"")</f>
        <v/>
      </c>
      <c r="AL76" s="247" t="str">
        <f>IF('Measured Data'!$E70&gt;0,'Measured Data'!AL69+'Measured Data'!$E70*'Measured Data'!BJ69/'In Process Calc.'!$I70,"")</f>
        <v/>
      </c>
      <c r="AM76" s="247" t="str">
        <f>IF('Measured Data'!$E70&gt;0,'Measured Data'!AM69+'Measured Data'!$E70*'Measured Data'!BK69/'In Process Calc.'!$I70,"")</f>
        <v/>
      </c>
      <c r="AN76" s="247" t="str">
        <f>IF('Measured Data'!$E70&gt;0,'Measured Data'!AN69+'Measured Data'!$E70*'Measured Data'!BL69/'In Process Calc.'!$I70,"")</f>
        <v/>
      </c>
      <c r="AO76" s="247" t="str">
        <f>IF('Measured Data'!$E70&gt;0,'Measured Data'!AO69+'Measured Data'!$E70*'Measured Data'!BM69/'In Process Calc.'!$I70,"")</f>
        <v/>
      </c>
      <c r="AP76" s="247" t="str">
        <f>IF('Measured Data'!$E70&gt;0,'Measured Data'!AP69+'Measured Data'!$E70*'Measured Data'!BN69/'In Process Calc.'!$I70,"")</f>
        <v/>
      </c>
      <c r="AQ76" s="247" t="str">
        <f>IF('Measured Data'!$E70&gt;0,'Measured Data'!AQ69+'Measured Data'!$E70*'Measured Data'!BO69/'In Process Calc.'!$I70,"")</f>
        <v/>
      </c>
      <c r="AR76" s="247" t="str">
        <f>IF('Measured Data'!$E70&gt;0,'Measured Data'!AR69,"")</f>
        <v/>
      </c>
      <c r="AS76" s="247" t="str">
        <f>IF('Measured Data'!$E70&gt;0,'Measured Data'!AS69,"")</f>
        <v/>
      </c>
      <c r="AT76" s="247" t="str">
        <f>IF('Measured Data'!$E70&gt;0,'Measured Data'!AT69,"")</f>
        <v/>
      </c>
      <c r="AU76" s="247" t="str">
        <f>IF('Measured Data'!$E70&gt;0,'Measured Data'!AU69,"")</f>
        <v/>
      </c>
      <c r="AV76" s="247" t="str">
        <f>IF('Measured Data'!$E70&gt;0,'Measured Data'!AV69,"")</f>
        <v/>
      </c>
      <c r="AW76" s="247" t="str">
        <f>IF('Measured Data'!$E70&gt;0,'Measured Data'!AW69,"")</f>
        <v/>
      </c>
      <c r="AX76" s="247" t="str">
        <f>IF('Measured Data'!$E70&gt;0,'Measured Data'!AX69,"")</f>
        <v/>
      </c>
      <c r="AY76" s="247" t="str">
        <f>IF('Measured Data'!$E70&gt;0,'Measured Data'!AY69,"")</f>
        <v/>
      </c>
      <c r="AZ76" s="247" t="str">
        <f>IF('Measured Data'!$E70&gt;0,'Measured Data'!AZ69,"")</f>
        <v/>
      </c>
      <c r="BA76" s="247" t="str">
        <f>IF('Measured Data'!$E70&gt;0,'Measured Data'!BA69,"")</f>
        <v/>
      </c>
      <c r="BB76" s="247" t="str">
        <f>IF('Measured Data'!$E70&gt;0,'Measured Data'!BB69,"")</f>
        <v/>
      </c>
      <c r="BC76" s="247" t="str">
        <f>IF('Measured Data'!$E70&gt;0,'Measured Data'!BC69,"")</f>
        <v/>
      </c>
      <c r="BD76" s="247" t="str">
        <f>IF('Measured Data'!$E70&gt;0,'Measured Data'!BD69,"")</f>
        <v/>
      </c>
      <c r="BE76" s="247" t="str">
        <f>IF('Measured Data'!$E70&gt;0,'Measured Data'!BE69,"")</f>
        <v/>
      </c>
      <c r="BF76" s="247" t="str">
        <f>IF('Measured Data'!$E70&gt;0,'Measured Data'!BF69,"")</f>
        <v/>
      </c>
      <c r="BG76" s="247" t="str">
        <f>IF('Measured Data'!$E70&gt;0,'Measured Data'!BG69,"")</f>
        <v/>
      </c>
      <c r="BH76" s="247" t="str">
        <f>IF('Measured Data'!$E70&gt;0,'Measured Data'!BH69,"")</f>
        <v/>
      </c>
      <c r="BI76" s="247" t="str">
        <f>IF('Measured Data'!$E70&gt;0,'Measured Data'!BI69,"")</f>
        <v/>
      </c>
      <c r="BJ76" s="247" t="str">
        <f>IF('Measured Data'!$E70&gt;0,'Measured Data'!BJ69,"")</f>
        <v/>
      </c>
      <c r="BK76" s="247" t="str">
        <f>IF('Measured Data'!$E70&gt;0,'Measured Data'!BK69,"")</f>
        <v/>
      </c>
      <c r="BL76" s="247" t="str">
        <f>IF('Measured Data'!$E70&gt;0,'Measured Data'!BL69,"")</f>
        <v/>
      </c>
      <c r="BM76" s="247" t="str">
        <f>IF('Measured Data'!$E70&gt;0,'Measured Data'!BM69,"")</f>
        <v/>
      </c>
      <c r="BN76" s="247" t="str">
        <f>IF('Measured Data'!$E70&gt;0,'In Process Calc.'!B69,"")</f>
        <v/>
      </c>
      <c r="BO76" s="247" t="str">
        <f>IF('Measured Data'!$E70&gt;0,'In Process Calc.'!C69,"")</f>
        <v/>
      </c>
    </row>
    <row r="77" spans="1:67" x14ac:dyDescent="0.15">
      <c r="A77" s="241" t="str">
        <f>IF('Measured Data'!$E71&gt;0,'Measured Data'!$B$1,"")</f>
        <v/>
      </c>
      <c r="B77" s="241" t="str">
        <f>IF('Measured Data'!$E71&gt;0,'Measured Data'!A70+0.1,"")</f>
        <v/>
      </c>
      <c r="C77" s="245" t="str">
        <f>IF('Measured Data'!$E71&gt;0,'Measured Data'!B70,"")</f>
        <v/>
      </c>
      <c r="D77" s="250" t="str">
        <f>IF('Measured Data'!$E71&gt;0,'Measured Data'!C70,"")</f>
        <v/>
      </c>
      <c r="E77" s="241" t="str">
        <f>IF('Measured Data'!$E71&gt;0,'Measured Data'!D70,"")</f>
        <v/>
      </c>
      <c r="F77" s="241" t="str">
        <f>IF('Measured Data'!$E71&gt;0,'Measured Data'!E70,"")</f>
        <v/>
      </c>
      <c r="G77" s="241" t="str">
        <f>IF('Measured Data'!$E71&gt;0,'Measured Data'!G70,"")</f>
        <v/>
      </c>
      <c r="H77" s="246" t="str">
        <f>IF('Measured Data'!$E71&gt;0,'Measured Data'!H70,"")</f>
        <v/>
      </c>
      <c r="I77" s="246" t="str">
        <f>IF('Measured Data'!$E71&gt;0,'Measured Data'!I70,"")</f>
        <v/>
      </c>
      <c r="J77" s="246" t="str">
        <f>IF('Measured Data'!$E71&gt;0,'Measured Data'!J70,"")</f>
        <v/>
      </c>
      <c r="K77" s="246" t="str">
        <f>IF('Measured Data'!$E71&gt;0,'Measured Data'!K70,"")</f>
        <v/>
      </c>
      <c r="L77" s="241" t="str">
        <f>IF('Measured Data'!$E71&gt;0,'Measured Data'!L70,"")</f>
        <v/>
      </c>
      <c r="M77" s="241" t="str">
        <f>IF('Measured Data'!$E71&gt;0,'Measured Data'!M70,"")</f>
        <v/>
      </c>
      <c r="N77" s="241" t="str">
        <f>IF('Measured Data'!$E71&gt;0,'Measured Data'!N70,"")</f>
        <v/>
      </c>
      <c r="O77" s="241" t="str">
        <f>IF('Measured Data'!$E71&gt;0,'Measured Data'!O70,"")</f>
        <v/>
      </c>
      <c r="P77" s="241" t="str">
        <f>IF('Measured Data'!$E71&gt;0,'Measured Data'!P70,"")</f>
        <v/>
      </c>
      <c r="Q77" s="241" t="str">
        <f>IF('Measured Data'!$E71&gt;0,'Measured Data'!Q70,"")</f>
        <v/>
      </c>
      <c r="R77" s="241" t="str">
        <f>IF('Measured Data'!$E71&gt;0,'Measured Data'!R70,"")</f>
        <v/>
      </c>
      <c r="S77" s="241" t="str">
        <f>IF('Measured Data'!$E71&gt;0,'Measured Data'!S70,"")</f>
        <v/>
      </c>
      <c r="T77" s="247" t="str">
        <f>IF('Measured Data'!$E71&gt;0,'Measured Data'!T70+'Measured Data'!$E71*'Measured Data'!AR70/'In Process Calc.'!$I71,"")</f>
        <v/>
      </c>
      <c r="U77" s="247" t="str">
        <f>IF('Measured Data'!$E71&gt;0,'Measured Data'!U70+'Measured Data'!$E71*'Measured Data'!AS70/'In Process Calc.'!$I71,"")</f>
        <v/>
      </c>
      <c r="V77" s="247" t="str">
        <f>IF('Measured Data'!$E71&gt;0,'Measured Data'!V70+'Measured Data'!$E71*'Measured Data'!AT70/'In Process Calc.'!$I71,"")</f>
        <v/>
      </c>
      <c r="W77" s="247" t="str">
        <f>IF('Measured Data'!$E71&gt;0,'Measured Data'!W70+'Measured Data'!$E71*'Measured Data'!AU70/'In Process Calc.'!$I71,"")</f>
        <v/>
      </c>
      <c r="X77" s="247" t="str">
        <f>IF('Measured Data'!$E71&gt;0,'Measured Data'!X70+'Measured Data'!$E71*'Measured Data'!AV70/'In Process Calc.'!$I71,"")</f>
        <v/>
      </c>
      <c r="Y77" s="247" t="str">
        <f>IF('Measured Data'!$E71&gt;0,'Measured Data'!Y70+'Measured Data'!$E71*'Measured Data'!AW70/'In Process Calc.'!$I71,"")</f>
        <v/>
      </c>
      <c r="Z77" s="247" t="str">
        <f>IF('Measured Data'!$E71&gt;0,'Measured Data'!Z70+'Measured Data'!$E71*'Measured Data'!AX70/'In Process Calc.'!$I71,"")</f>
        <v/>
      </c>
      <c r="AA77" s="247" t="str">
        <f>IF('Measured Data'!$E71&gt;0,'Measured Data'!AA70+'Measured Data'!$E71*'Measured Data'!AY70/'In Process Calc.'!$I71,"")</f>
        <v/>
      </c>
      <c r="AB77" s="247" t="str">
        <f>IF('Measured Data'!$E71&gt;0,'Measured Data'!AB70+'Measured Data'!$E71*'Measured Data'!AZ70/'In Process Calc.'!$I71,"")</f>
        <v/>
      </c>
      <c r="AC77" s="247" t="str">
        <f>IF('Measured Data'!$E71&gt;0,'Measured Data'!AC70+'Measured Data'!$E71*'Measured Data'!BA70/'In Process Calc.'!$I71,"")</f>
        <v/>
      </c>
      <c r="AD77" s="247" t="str">
        <f>IF('Measured Data'!$E71&gt;0,'Measured Data'!AD70+'Measured Data'!$E71*'Measured Data'!BB70/'In Process Calc.'!$I71,"")</f>
        <v/>
      </c>
      <c r="AE77" s="247" t="str">
        <f>IF('Measured Data'!$E71&gt;0,'Measured Data'!AE70+'Measured Data'!$E71*'Measured Data'!BC70/'In Process Calc.'!$I71,"")</f>
        <v/>
      </c>
      <c r="AF77" s="247" t="str">
        <f>IF('Measured Data'!$E71&gt;0,'Measured Data'!AF70+'Measured Data'!$E71*'Measured Data'!BD70/'In Process Calc.'!$I71,"")</f>
        <v/>
      </c>
      <c r="AG77" s="247" t="str">
        <f>IF('Measured Data'!$E71&gt;0,'Measured Data'!AG70+'Measured Data'!$E71*'Measured Data'!BE70/'In Process Calc.'!$I71,"")</f>
        <v/>
      </c>
      <c r="AH77" s="247" t="str">
        <f>IF('Measured Data'!$E71&gt;0,'Measured Data'!AH70+'Measured Data'!$E71*'Measured Data'!BF70/'In Process Calc.'!$I71,"")</f>
        <v/>
      </c>
      <c r="AI77" s="247" t="str">
        <f>IF('Measured Data'!$E71&gt;0,'Measured Data'!AI70+'Measured Data'!$E71*'Measured Data'!BG70/'In Process Calc.'!$I71,"")</f>
        <v/>
      </c>
      <c r="AJ77" s="247" t="str">
        <f>IF('Measured Data'!$E71&gt;0,'Measured Data'!AJ70+'Measured Data'!$E71*'Measured Data'!BH70/'In Process Calc.'!$I71,"")</f>
        <v/>
      </c>
      <c r="AK77" s="247" t="str">
        <f>IF('Measured Data'!$E71&gt;0,'Measured Data'!AK70+'Measured Data'!$E71*'Measured Data'!BI70/'In Process Calc.'!$I71,"")</f>
        <v/>
      </c>
      <c r="AL77" s="247" t="str">
        <f>IF('Measured Data'!$E71&gt;0,'Measured Data'!AL70+'Measured Data'!$E71*'Measured Data'!BJ70/'In Process Calc.'!$I71,"")</f>
        <v/>
      </c>
      <c r="AM77" s="247" t="str">
        <f>IF('Measured Data'!$E71&gt;0,'Measured Data'!AM70+'Measured Data'!$E71*'Measured Data'!BK70/'In Process Calc.'!$I71,"")</f>
        <v/>
      </c>
      <c r="AN77" s="247" t="str">
        <f>IF('Measured Data'!$E71&gt;0,'Measured Data'!AN70+'Measured Data'!$E71*'Measured Data'!BL70/'In Process Calc.'!$I71,"")</f>
        <v/>
      </c>
      <c r="AO77" s="247" t="str">
        <f>IF('Measured Data'!$E71&gt;0,'Measured Data'!AO70+'Measured Data'!$E71*'Measured Data'!BM70/'In Process Calc.'!$I71,"")</f>
        <v/>
      </c>
      <c r="AP77" s="247" t="str">
        <f>IF('Measured Data'!$E71&gt;0,'Measured Data'!AP70+'Measured Data'!$E71*'Measured Data'!BN70/'In Process Calc.'!$I71,"")</f>
        <v/>
      </c>
      <c r="AQ77" s="247" t="str">
        <f>IF('Measured Data'!$E71&gt;0,'Measured Data'!AQ70+'Measured Data'!$E71*'Measured Data'!BO70/'In Process Calc.'!$I71,"")</f>
        <v/>
      </c>
      <c r="AR77" s="247" t="str">
        <f>IF('Measured Data'!$E71&gt;0,'Measured Data'!AR70,"")</f>
        <v/>
      </c>
      <c r="AS77" s="247" t="str">
        <f>IF('Measured Data'!$E71&gt;0,'Measured Data'!AS70,"")</f>
        <v/>
      </c>
      <c r="AT77" s="247" t="str">
        <f>IF('Measured Data'!$E71&gt;0,'Measured Data'!AT70,"")</f>
        <v/>
      </c>
      <c r="AU77" s="247" t="str">
        <f>IF('Measured Data'!$E71&gt;0,'Measured Data'!AU70,"")</f>
        <v/>
      </c>
      <c r="AV77" s="247" t="str">
        <f>IF('Measured Data'!$E71&gt;0,'Measured Data'!AV70,"")</f>
        <v/>
      </c>
      <c r="AW77" s="247" t="str">
        <f>IF('Measured Data'!$E71&gt;0,'Measured Data'!AW70,"")</f>
        <v/>
      </c>
      <c r="AX77" s="247" t="str">
        <f>IF('Measured Data'!$E71&gt;0,'Measured Data'!AX70,"")</f>
        <v/>
      </c>
      <c r="AY77" s="247" t="str">
        <f>IF('Measured Data'!$E71&gt;0,'Measured Data'!AY70,"")</f>
        <v/>
      </c>
      <c r="AZ77" s="247" t="str">
        <f>IF('Measured Data'!$E71&gt;0,'Measured Data'!AZ70,"")</f>
        <v/>
      </c>
      <c r="BA77" s="247" t="str">
        <f>IF('Measured Data'!$E71&gt;0,'Measured Data'!BA70,"")</f>
        <v/>
      </c>
      <c r="BB77" s="247" t="str">
        <f>IF('Measured Data'!$E71&gt;0,'Measured Data'!BB70,"")</f>
        <v/>
      </c>
      <c r="BC77" s="247" t="str">
        <f>IF('Measured Data'!$E71&gt;0,'Measured Data'!BC70,"")</f>
        <v/>
      </c>
      <c r="BD77" s="247" t="str">
        <f>IF('Measured Data'!$E71&gt;0,'Measured Data'!BD70,"")</f>
        <v/>
      </c>
      <c r="BE77" s="247" t="str">
        <f>IF('Measured Data'!$E71&gt;0,'Measured Data'!BE70,"")</f>
        <v/>
      </c>
      <c r="BF77" s="247" t="str">
        <f>IF('Measured Data'!$E71&gt;0,'Measured Data'!BF70,"")</f>
        <v/>
      </c>
      <c r="BG77" s="247" t="str">
        <f>IF('Measured Data'!$E71&gt;0,'Measured Data'!BG70,"")</f>
        <v/>
      </c>
      <c r="BH77" s="247" t="str">
        <f>IF('Measured Data'!$E71&gt;0,'Measured Data'!BH70,"")</f>
        <v/>
      </c>
      <c r="BI77" s="247" t="str">
        <f>IF('Measured Data'!$E71&gt;0,'Measured Data'!BI70,"")</f>
        <v/>
      </c>
      <c r="BJ77" s="247" t="str">
        <f>IF('Measured Data'!$E71&gt;0,'Measured Data'!BJ70,"")</f>
        <v/>
      </c>
      <c r="BK77" s="247" t="str">
        <f>IF('Measured Data'!$E71&gt;0,'Measured Data'!BK70,"")</f>
        <v/>
      </c>
      <c r="BL77" s="247" t="str">
        <f>IF('Measured Data'!$E71&gt;0,'Measured Data'!BL70,"")</f>
        <v/>
      </c>
      <c r="BM77" s="247" t="str">
        <f>IF('Measured Data'!$E71&gt;0,'Measured Data'!BM70,"")</f>
        <v/>
      </c>
      <c r="BN77" s="247" t="str">
        <f>IF('Measured Data'!$E71&gt;0,'In Process Calc.'!B70,"")</f>
        <v/>
      </c>
      <c r="BO77" s="247" t="str">
        <f>IF('Measured Data'!$E71&gt;0,'In Process Calc.'!C70,"")</f>
        <v/>
      </c>
    </row>
    <row r="78" spans="1:67" x14ac:dyDescent="0.15">
      <c r="A78" s="241" t="str">
        <f>IF('Measured Data'!$E72&gt;0,'Measured Data'!$B$1,"")</f>
        <v/>
      </c>
      <c r="B78" s="241" t="str">
        <f>IF('Measured Data'!$E72&gt;0,'Measured Data'!A71+0.1,"")</f>
        <v/>
      </c>
      <c r="C78" s="245" t="str">
        <f>IF('Measured Data'!$E72&gt;0,'Measured Data'!B71,"")</f>
        <v/>
      </c>
      <c r="D78" s="250" t="str">
        <f>IF('Measured Data'!$E72&gt;0,'Measured Data'!C71,"")</f>
        <v/>
      </c>
      <c r="E78" s="241" t="str">
        <f>IF('Measured Data'!$E72&gt;0,'Measured Data'!D71,"")</f>
        <v/>
      </c>
      <c r="F78" s="241" t="str">
        <f>IF('Measured Data'!$E72&gt;0,'Measured Data'!E71,"")</f>
        <v/>
      </c>
      <c r="G78" s="241" t="str">
        <f>IF('Measured Data'!$E72&gt;0,'Measured Data'!G71,"")</f>
        <v/>
      </c>
      <c r="H78" s="246" t="str">
        <f>IF('Measured Data'!$E72&gt;0,'Measured Data'!H71,"")</f>
        <v/>
      </c>
      <c r="I78" s="246" t="str">
        <f>IF('Measured Data'!$E72&gt;0,'Measured Data'!I71,"")</f>
        <v/>
      </c>
      <c r="J78" s="246" t="str">
        <f>IF('Measured Data'!$E72&gt;0,'Measured Data'!J71,"")</f>
        <v/>
      </c>
      <c r="K78" s="246" t="str">
        <f>IF('Measured Data'!$E72&gt;0,'Measured Data'!K71,"")</f>
        <v/>
      </c>
      <c r="L78" s="241" t="str">
        <f>IF('Measured Data'!$E72&gt;0,'Measured Data'!L71,"")</f>
        <v/>
      </c>
      <c r="M78" s="241" t="str">
        <f>IF('Measured Data'!$E72&gt;0,'Measured Data'!M71,"")</f>
        <v/>
      </c>
      <c r="N78" s="241" t="str">
        <f>IF('Measured Data'!$E72&gt;0,'Measured Data'!N71,"")</f>
        <v/>
      </c>
      <c r="O78" s="241" t="str">
        <f>IF('Measured Data'!$E72&gt;0,'Measured Data'!O71,"")</f>
        <v/>
      </c>
      <c r="P78" s="241" t="str">
        <f>IF('Measured Data'!$E72&gt;0,'Measured Data'!P71,"")</f>
        <v/>
      </c>
      <c r="Q78" s="241" t="str">
        <f>IF('Measured Data'!$E72&gt;0,'Measured Data'!Q71,"")</f>
        <v/>
      </c>
      <c r="R78" s="241" t="str">
        <f>IF('Measured Data'!$E72&gt;0,'Measured Data'!R71,"")</f>
        <v/>
      </c>
      <c r="S78" s="241" t="str">
        <f>IF('Measured Data'!$E72&gt;0,'Measured Data'!S71,"")</f>
        <v/>
      </c>
      <c r="T78" s="247" t="str">
        <f>IF('Measured Data'!$E72&gt;0,'Measured Data'!T71+'Measured Data'!$E72*'Measured Data'!AR71/'In Process Calc.'!$I72,"")</f>
        <v/>
      </c>
      <c r="U78" s="247" t="str">
        <f>IF('Measured Data'!$E72&gt;0,'Measured Data'!U71+'Measured Data'!$E72*'Measured Data'!AS71/'In Process Calc.'!$I72,"")</f>
        <v/>
      </c>
      <c r="V78" s="247" t="str">
        <f>IF('Measured Data'!$E72&gt;0,'Measured Data'!V71+'Measured Data'!$E72*'Measured Data'!AT71/'In Process Calc.'!$I72,"")</f>
        <v/>
      </c>
      <c r="W78" s="247" t="str">
        <f>IF('Measured Data'!$E72&gt;0,'Measured Data'!W71+'Measured Data'!$E72*'Measured Data'!AU71/'In Process Calc.'!$I72,"")</f>
        <v/>
      </c>
      <c r="X78" s="247" t="str">
        <f>IF('Measured Data'!$E72&gt;0,'Measured Data'!X71+'Measured Data'!$E72*'Measured Data'!AV71/'In Process Calc.'!$I72,"")</f>
        <v/>
      </c>
      <c r="Y78" s="247" t="str">
        <f>IF('Measured Data'!$E72&gt;0,'Measured Data'!Y71+'Measured Data'!$E72*'Measured Data'!AW71/'In Process Calc.'!$I72,"")</f>
        <v/>
      </c>
      <c r="Z78" s="247" t="str">
        <f>IF('Measured Data'!$E72&gt;0,'Measured Data'!Z71+'Measured Data'!$E72*'Measured Data'!AX71/'In Process Calc.'!$I72,"")</f>
        <v/>
      </c>
      <c r="AA78" s="247" t="str">
        <f>IF('Measured Data'!$E72&gt;0,'Measured Data'!AA71+'Measured Data'!$E72*'Measured Data'!AY71/'In Process Calc.'!$I72,"")</f>
        <v/>
      </c>
      <c r="AB78" s="247" t="str">
        <f>IF('Measured Data'!$E72&gt;0,'Measured Data'!AB71+'Measured Data'!$E72*'Measured Data'!AZ71/'In Process Calc.'!$I72,"")</f>
        <v/>
      </c>
      <c r="AC78" s="247" t="str">
        <f>IF('Measured Data'!$E72&gt;0,'Measured Data'!AC71+'Measured Data'!$E72*'Measured Data'!BA71/'In Process Calc.'!$I72,"")</f>
        <v/>
      </c>
      <c r="AD78" s="247" t="str">
        <f>IF('Measured Data'!$E72&gt;0,'Measured Data'!AD71+'Measured Data'!$E72*'Measured Data'!BB71/'In Process Calc.'!$I72,"")</f>
        <v/>
      </c>
      <c r="AE78" s="247" t="str">
        <f>IF('Measured Data'!$E72&gt;0,'Measured Data'!AE71+'Measured Data'!$E72*'Measured Data'!BC71/'In Process Calc.'!$I72,"")</f>
        <v/>
      </c>
      <c r="AF78" s="247" t="str">
        <f>IF('Measured Data'!$E72&gt;0,'Measured Data'!AF71+'Measured Data'!$E72*'Measured Data'!BD71/'In Process Calc.'!$I72,"")</f>
        <v/>
      </c>
      <c r="AG78" s="247" t="str">
        <f>IF('Measured Data'!$E72&gt;0,'Measured Data'!AG71+'Measured Data'!$E72*'Measured Data'!BE71/'In Process Calc.'!$I72,"")</f>
        <v/>
      </c>
      <c r="AH78" s="247" t="str">
        <f>IF('Measured Data'!$E72&gt;0,'Measured Data'!AH71+'Measured Data'!$E72*'Measured Data'!BF71/'In Process Calc.'!$I72,"")</f>
        <v/>
      </c>
      <c r="AI78" s="247" t="str">
        <f>IF('Measured Data'!$E72&gt;0,'Measured Data'!AI71+'Measured Data'!$E72*'Measured Data'!BG71/'In Process Calc.'!$I72,"")</f>
        <v/>
      </c>
      <c r="AJ78" s="247" t="str">
        <f>IF('Measured Data'!$E72&gt;0,'Measured Data'!AJ71+'Measured Data'!$E72*'Measured Data'!BH71/'In Process Calc.'!$I72,"")</f>
        <v/>
      </c>
      <c r="AK78" s="247" t="str">
        <f>IF('Measured Data'!$E72&gt;0,'Measured Data'!AK71+'Measured Data'!$E72*'Measured Data'!BI71/'In Process Calc.'!$I72,"")</f>
        <v/>
      </c>
      <c r="AL78" s="247" t="str">
        <f>IF('Measured Data'!$E72&gt;0,'Measured Data'!AL71+'Measured Data'!$E72*'Measured Data'!BJ71/'In Process Calc.'!$I72,"")</f>
        <v/>
      </c>
      <c r="AM78" s="247" t="str">
        <f>IF('Measured Data'!$E72&gt;0,'Measured Data'!AM71+'Measured Data'!$E72*'Measured Data'!BK71/'In Process Calc.'!$I72,"")</f>
        <v/>
      </c>
      <c r="AN78" s="247" t="str">
        <f>IF('Measured Data'!$E72&gt;0,'Measured Data'!AN71+'Measured Data'!$E72*'Measured Data'!BL71/'In Process Calc.'!$I72,"")</f>
        <v/>
      </c>
      <c r="AO78" s="247" t="str">
        <f>IF('Measured Data'!$E72&gt;0,'Measured Data'!AO71+'Measured Data'!$E72*'Measured Data'!BM71/'In Process Calc.'!$I72,"")</f>
        <v/>
      </c>
      <c r="AP78" s="247" t="str">
        <f>IF('Measured Data'!$E72&gt;0,'Measured Data'!AP71+'Measured Data'!$E72*'Measured Data'!BN71/'In Process Calc.'!$I72,"")</f>
        <v/>
      </c>
      <c r="AQ78" s="247" t="str">
        <f>IF('Measured Data'!$E72&gt;0,'Measured Data'!AQ71+'Measured Data'!$E72*'Measured Data'!BO71/'In Process Calc.'!$I72,"")</f>
        <v/>
      </c>
      <c r="AR78" s="247" t="str">
        <f>IF('Measured Data'!$E72&gt;0,'Measured Data'!AR71,"")</f>
        <v/>
      </c>
      <c r="AS78" s="247" t="str">
        <f>IF('Measured Data'!$E72&gt;0,'Measured Data'!AS71,"")</f>
        <v/>
      </c>
      <c r="AT78" s="247" t="str">
        <f>IF('Measured Data'!$E72&gt;0,'Measured Data'!AT71,"")</f>
        <v/>
      </c>
      <c r="AU78" s="247" t="str">
        <f>IF('Measured Data'!$E72&gt;0,'Measured Data'!AU71,"")</f>
        <v/>
      </c>
      <c r="AV78" s="247" t="str">
        <f>IF('Measured Data'!$E72&gt;0,'Measured Data'!AV71,"")</f>
        <v/>
      </c>
      <c r="AW78" s="247" t="str">
        <f>IF('Measured Data'!$E72&gt;0,'Measured Data'!AW71,"")</f>
        <v/>
      </c>
      <c r="AX78" s="247" t="str">
        <f>IF('Measured Data'!$E72&gt;0,'Measured Data'!AX71,"")</f>
        <v/>
      </c>
      <c r="AY78" s="247" t="str">
        <f>IF('Measured Data'!$E72&gt;0,'Measured Data'!AY71,"")</f>
        <v/>
      </c>
      <c r="AZ78" s="247" t="str">
        <f>IF('Measured Data'!$E72&gt;0,'Measured Data'!AZ71,"")</f>
        <v/>
      </c>
      <c r="BA78" s="247" t="str">
        <f>IF('Measured Data'!$E72&gt;0,'Measured Data'!BA71,"")</f>
        <v/>
      </c>
      <c r="BB78" s="247" t="str">
        <f>IF('Measured Data'!$E72&gt;0,'Measured Data'!BB71,"")</f>
        <v/>
      </c>
      <c r="BC78" s="247" t="str">
        <f>IF('Measured Data'!$E72&gt;0,'Measured Data'!BC71,"")</f>
        <v/>
      </c>
      <c r="BD78" s="247" t="str">
        <f>IF('Measured Data'!$E72&gt;0,'Measured Data'!BD71,"")</f>
        <v/>
      </c>
      <c r="BE78" s="247" t="str">
        <f>IF('Measured Data'!$E72&gt;0,'Measured Data'!BE71,"")</f>
        <v/>
      </c>
      <c r="BF78" s="247" t="str">
        <f>IF('Measured Data'!$E72&gt;0,'Measured Data'!BF71,"")</f>
        <v/>
      </c>
      <c r="BG78" s="247" t="str">
        <f>IF('Measured Data'!$E72&gt;0,'Measured Data'!BG71,"")</f>
        <v/>
      </c>
      <c r="BH78" s="247" t="str">
        <f>IF('Measured Data'!$E72&gt;0,'Measured Data'!BH71,"")</f>
        <v/>
      </c>
      <c r="BI78" s="247" t="str">
        <f>IF('Measured Data'!$E72&gt;0,'Measured Data'!BI71,"")</f>
        <v/>
      </c>
      <c r="BJ78" s="247" t="str">
        <f>IF('Measured Data'!$E72&gt;0,'Measured Data'!BJ71,"")</f>
        <v/>
      </c>
      <c r="BK78" s="247" t="str">
        <f>IF('Measured Data'!$E72&gt;0,'Measured Data'!BK71,"")</f>
        <v/>
      </c>
      <c r="BL78" s="247" t="str">
        <f>IF('Measured Data'!$E72&gt;0,'Measured Data'!BL71,"")</f>
        <v/>
      </c>
      <c r="BM78" s="247" t="str">
        <f>IF('Measured Data'!$E72&gt;0,'Measured Data'!BM71,"")</f>
        <v/>
      </c>
      <c r="BN78" s="247" t="str">
        <f>IF('Measured Data'!$E72&gt;0,'In Process Calc.'!B71,"")</f>
        <v/>
      </c>
      <c r="BO78" s="247" t="str">
        <f>IF('Measured Data'!$E72&gt;0,'In Process Calc.'!C71,"")</f>
        <v/>
      </c>
    </row>
    <row r="79" spans="1:67" x14ac:dyDescent="0.15">
      <c r="A79" s="241" t="str">
        <f>IF('Measured Data'!$E73&gt;0,'Measured Data'!$B$1,"")</f>
        <v/>
      </c>
      <c r="B79" s="241" t="str">
        <f>IF('Measured Data'!$E73&gt;0,'Measured Data'!A72+0.1,"")</f>
        <v/>
      </c>
      <c r="C79" s="245" t="str">
        <f>IF('Measured Data'!$E73&gt;0,'Measured Data'!B72,"")</f>
        <v/>
      </c>
      <c r="D79" s="250" t="str">
        <f>IF('Measured Data'!$E73&gt;0,'Measured Data'!C72,"")</f>
        <v/>
      </c>
      <c r="E79" s="241" t="str">
        <f>IF('Measured Data'!$E73&gt;0,'Measured Data'!D72,"")</f>
        <v/>
      </c>
      <c r="F79" s="241" t="str">
        <f>IF('Measured Data'!$E73&gt;0,'Measured Data'!E72,"")</f>
        <v/>
      </c>
      <c r="G79" s="241" t="str">
        <f>IF('Measured Data'!$E73&gt;0,'Measured Data'!G72,"")</f>
        <v/>
      </c>
      <c r="H79" s="246" t="str">
        <f>IF('Measured Data'!$E73&gt;0,'Measured Data'!H72,"")</f>
        <v/>
      </c>
      <c r="I79" s="246" t="str">
        <f>IF('Measured Data'!$E73&gt;0,'Measured Data'!I72,"")</f>
        <v/>
      </c>
      <c r="J79" s="246" t="str">
        <f>IF('Measured Data'!$E73&gt;0,'Measured Data'!J72,"")</f>
        <v/>
      </c>
      <c r="K79" s="246" t="str">
        <f>IF('Measured Data'!$E73&gt;0,'Measured Data'!K72,"")</f>
        <v/>
      </c>
      <c r="L79" s="241" t="str">
        <f>IF('Measured Data'!$E73&gt;0,'Measured Data'!L72,"")</f>
        <v/>
      </c>
      <c r="M79" s="241" t="str">
        <f>IF('Measured Data'!$E73&gt;0,'Measured Data'!M72,"")</f>
        <v/>
      </c>
      <c r="N79" s="241" t="str">
        <f>IF('Measured Data'!$E73&gt;0,'Measured Data'!N72,"")</f>
        <v/>
      </c>
      <c r="O79" s="241" t="str">
        <f>IF('Measured Data'!$E73&gt;0,'Measured Data'!O72,"")</f>
        <v/>
      </c>
      <c r="P79" s="241" t="str">
        <f>IF('Measured Data'!$E73&gt;0,'Measured Data'!P72,"")</f>
        <v/>
      </c>
      <c r="Q79" s="241" t="str">
        <f>IF('Measured Data'!$E73&gt;0,'Measured Data'!Q72,"")</f>
        <v/>
      </c>
      <c r="R79" s="241" t="str">
        <f>IF('Measured Data'!$E73&gt;0,'Measured Data'!R72,"")</f>
        <v/>
      </c>
      <c r="S79" s="241" t="str">
        <f>IF('Measured Data'!$E73&gt;0,'Measured Data'!S72,"")</f>
        <v/>
      </c>
      <c r="T79" s="247" t="str">
        <f>IF('Measured Data'!$E73&gt;0,'Measured Data'!T72+'Measured Data'!$E73*'Measured Data'!AR72/'In Process Calc.'!$I73,"")</f>
        <v/>
      </c>
      <c r="U79" s="247" t="str">
        <f>IF('Measured Data'!$E73&gt;0,'Measured Data'!U72+'Measured Data'!$E73*'Measured Data'!AS72/'In Process Calc.'!$I73,"")</f>
        <v/>
      </c>
      <c r="V79" s="247" t="str">
        <f>IF('Measured Data'!$E73&gt;0,'Measured Data'!V72+'Measured Data'!$E73*'Measured Data'!AT72/'In Process Calc.'!$I73,"")</f>
        <v/>
      </c>
      <c r="W79" s="247" t="str">
        <f>IF('Measured Data'!$E73&gt;0,'Measured Data'!W72+'Measured Data'!$E73*'Measured Data'!AU72/'In Process Calc.'!$I73,"")</f>
        <v/>
      </c>
      <c r="X79" s="247" t="str">
        <f>IF('Measured Data'!$E73&gt;0,'Measured Data'!X72+'Measured Data'!$E73*'Measured Data'!AV72/'In Process Calc.'!$I73,"")</f>
        <v/>
      </c>
      <c r="Y79" s="247" t="str">
        <f>IF('Measured Data'!$E73&gt;0,'Measured Data'!Y72+'Measured Data'!$E73*'Measured Data'!AW72/'In Process Calc.'!$I73,"")</f>
        <v/>
      </c>
      <c r="Z79" s="247" t="str">
        <f>IF('Measured Data'!$E73&gt;0,'Measured Data'!Z72+'Measured Data'!$E73*'Measured Data'!AX72/'In Process Calc.'!$I73,"")</f>
        <v/>
      </c>
      <c r="AA79" s="247" t="str">
        <f>IF('Measured Data'!$E73&gt;0,'Measured Data'!AA72+'Measured Data'!$E73*'Measured Data'!AY72/'In Process Calc.'!$I73,"")</f>
        <v/>
      </c>
      <c r="AB79" s="247" t="str">
        <f>IF('Measured Data'!$E73&gt;0,'Measured Data'!AB72+'Measured Data'!$E73*'Measured Data'!AZ72/'In Process Calc.'!$I73,"")</f>
        <v/>
      </c>
      <c r="AC79" s="247" t="str">
        <f>IF('Measured Data'!$E73&gt;0,'Measured Data'!AC72+'Measured Data'!$E73*'Measured Data'!BA72/'In Process Calc.'!$I73,"")</f>
        <v/>
      </c>
      <c r="AD79" s="247" t="str">
        <f>IF('Measured Data'!$E73&gt;0,'Measured Data'!AD72+'Measured Data'!$E73*'Measured Data'!BB72/'In Process Calc.'!$I73,"")</f>
        <v/>
      </c>
      <c r="AE79" s="247" t="str">
        <f>IF('Measured Data'!$E73&gt;0,'Measured Data'!AE72+'Measured Data'!$E73*'Measured Data'!BC72/'In Process Calc.'!$I73,"")</f>
        <v/>
      </c>
      <c r="AF79" s="247" t="str">
        <f>IF('Measured Data'!$E73&gt;0,'Measured Data'!AF72+'Measured Data'!$E73*'Measured Data'!BD72/'In Process Calc.'!$I73,"")</f>
        <v/>
      </c>
      <c r="AG79" s="247" t="str">
        <f>IF('Measured Data'!$E73&gt;0,'Measured Data'!AG72+'Measured Data'!$E73*'Measured Data'!BE72/'In Process Calc.'!$I73,"")</f>
        <v/>
      </c>
      <c r="AH79" s="247" t="str">
        <f>IF('Measured Data'!$E73&gt;0,'Measured Data'!AH72+'Measured Data'!$E73*'Measured Data'!BF72/'In Process Calc.'!$I73,"")</f>
        <v/>
      </c>
      <c r="AI79" s="247" t="str">
        <f>IF('Measured Data'!$E73&gt;0,'Measured Data'!AI72+'Measured Data'!$E73*'Measured Data'!BG72/'In Process Calc.'!$I73,"")</f>
        <v/>
      </c>
      <c r="AJ79" s="247" t="str">
        <f>IF('Measured Data'!$E73&gt;0,'Measured Data'!AJ72+'Measured Data'!$E73*'Measured Data'!BH72/'In Process Calc.'!$I73,"")</f>
        <v/>
      </c>
      <c r="AK79" s="247" t="str">
        <f>IF('Measured Data'!$E73&gt;0,'Measured Data'!AK72+'Measured Data'!$E73*'Measured Data'!BI72/'In Process Calc.'!$I73,"")</f>
        <v/>
      </c>
      <c r="AL79" s="247" t="str">
        <f>IF('Measured Data'!$E73&gt;0,'Measured Data'!AL72+'Measured Data'!$E73*'Measured Data'!BJ72/'In Process Calc.'!$I73,"")</f>
        <v/>
      </c>
      <c r="AM79" s="247" t="str">
        <f>IF('Measured Data'!$E73&gt;0,'Measured Data'!AM72+'Measured Data'!$E73*'Measured Data'!BK72/'In Process Calc.'!$I73,"")</f>
        <v/>
      </c>
      <c r="AN79" s="247" t="str">
        <f>IF('Measured Data'!$E73&gt;0,'Measured Data'!AN72+'Measured Data'!$E73*'Measured Data'!BL72/'In Process Calc.'!$I73,"")</f>
        <v/>
      </c>
      <c r="AO79" s="247" t="str">
        <f>IF('Measured Data'!$E73&gt;0,'Measured Data'!AO72+'Measured Data'!$E73*'Measured Data'!BM72/'In Process Calc.'!$I73,"")</f>
        <v/>
      </c>
      <c r="AP79" s="247" t="str">
        <f>IF('Measured Data'!$E73&gt;0,'Measured Data'!AP72+'Measured Data'!$E73*'Measured Data'!BN72/'In Process Calc.'!$I73,"")</f>
        <v/>
      </c>
      <c r="AQ79" s="247" t="str">
        <f>IF('Measured Data'!$E73&gt;0,'Measured Data'!AQ72+'Measured Data'!$E73*'Measured Data'!BO72/'In Process Calc.'!$I73,"")</f>
        <v/>
      </c>
      <c r="AR79" s="247" t="str">
        <f>IF('Measured Data'!$E73&gt;0,'Measured Data'!AR72,"")</f>
        <v/>
      </c>
      <c r="AS79" s="247" t="str">
        <f>IF('Measured Data'!$E73&gt;0,'Measured Data'!AS72,"")</f>
        <v/>
      </c>
      <c r="AT79" s="247" t="str">
        <f>IF('Measured Data'!$E73&gt;0,'Measured Data'!AT72,"")</f>
        <v/>
      </c>
      <c r="AU79" s="247" t="str">
        <f>IF('Measured Data'!$E73&gt;0,'Measured Data'!AU72,"")</f>
        <v/>
      </c>
      <c r="AV79" s="247" t="str">
        <f>IF('Measured Data'!$E73&gt;0,'Measured Data'!AV72,"")</f>
        <v/>
      </c>
      <c r="AW79" s="247" t="str">
        <f>IF('Measured Data'!$E73&gt;0,'Measured Data'!AW72,"")</f>
        <v/>
      </c>
      <c r="AX79" s="247" t="str">
        <f>IF('Measured Data'!$E73&gt;0,'Measured Data'!AX72,"")</f>
        <v/>
      </c>
      <c r="AY79" s="247" t="str">
        <f>IF('Measured Data'!$E73&gt;0,'Measured Data'!AY72,"")</f>
        <v/>
      </c>
      <c r="AZ79" s="247" t="str">
        <f>IF('Measured Data'!$E73&gt;0,'Measured Data'!AZ72,"")</f>
        <v/>
      </c>
      <c r="BA79" s="247" t="str">
        <f>IF('Measured Data'!$E73&gt;0,'Measured Data'!BA72,"")</f>
        <v/>
      </c>
      <c r="BB79" s="247" t="str">
        <f>IF('Measured Data'!$E73&gt;0,'Measured Data'!BB72,"")</f>
        <v/>
      </c>
      <c r="BC79" s="247" t="str">
        <f>IF('Measured Data'!$E73&gt;0,'Measured Data'!BC72,"")</f>
        <v/>
      </c>
      <c r="BD79" s="247" t="str">
        <f>IF('Measured Data'!$E73&gt;0,'Measured Data'!BD72,"")</f>
        <v/>
      </c>
      <c r="BE79" s="247" t="str">
        <f>IF('Measured Data'!$E73&gt;0,'Measured Data'!BE72,"")</f>
        <v/>
      </c>
      <c r="BF79" s="247" t="str">
        <f>IF('Measured Data'!$E73&gt;0,'Measured Data'!BF72,"")</f>
        <v/>
      </c>
      <c r="BG79" s="247" t="str">
        <f>IF('Measured Data'!$E73&gt;0,'Measured Data'!BG72,"")</f>
        <v/>
      </c>
      <c r="BH79" s="247" t="str">
        <f>IF('Measured Data'!$E73&gt;0,'Measured Data'!BH72,"")</f>
        <v/>
      </c>
      <c r="BI79" s="247" t="str">
        <f>IF('Measured Data'!$E73&gt;0,'Measured Data'!BI72,"")</f>
        <v/>
      </c>
      <c r="BJ79" s="247" t="str">
        <f>IF('Measured Data'!$E73&gt;0,'Measured Data'!BJ72,"")</f>
        <v/>
      </c>
      <c r="BK79" s="247" t="str">
        <f>IF('Measured Data'!$E73&gt;0,'Measured Data'!BK72,"")</f>
        <v/>
      </c>
      <c r="BL79" s="247" t="str">
        <f>IF('Measured Data'!$E73&gt;0,'Measured Data'!BL72,"")</f>
        <v/>
      </c>
      <c r="BM79" s="247" t="str">
        <f>IF('Measured Data'!$E73&gt;0,'Measured Data'!BM72,"")</f>
        <v/>
      </c>
      <c r="BN79" s="247" t="str">
        <f>IF('Measured Data'!$E73&gt;0,'In Process Calc.'!B72,"")</f>
        <v/>
      </c>
      <c r="BO79" s="247" t="str">
        <f>IF('Measured Data'!$E73&gt;0,'In Process Calc.'!C72,"")</f>
        <v/>
      </c>
    </row>
    <row r="80" spans="1:67" x14ac:dyDescent="0.15">
      <c r="A80" s="241" t="str">
        <f>IF('Measured Data'!$E74&gt;0,'Measured Data'!$B$1,"")</f>
        <v/>
      </c>
      <c r="B80" s="241" t="str">
        <f>IF('Measured Data'!$E74&gt;0,'Measured Data'!A73+0.1,"")</f>
        <v/>
      </c>
      <c r="C80" s="245" t="str">
        <f>IF('Measured Data'!$E74&gt;0,'Measured Data'!B73,"")</f>
        <v/>
      </c>
      <c r="D80" s="250" t="str">
        <f>IF('Measured Data'!$E74&gt;0,'Measured Data'!C73,"")</f>
        <v/>
      </c>
      <c r="E80" s="241" t="str">
        <f>IF('Measured Data'!$E74&gt;0,'Measured Data'!D73,"")</f>
        <v/>
      </c>
      <c r="F80" s="241" t="str">
        <f>IF('Measured Data'!$E74&gt;0,'Measured Data'!E73,"")</f>
        <v/>
      </c>
      <c r="G80" s="241" t="str">
        <f>IF('Measured Data'!$E74&gt;0,'Measured Data'!G73,"")</f>
        <v/>
      </c>
      <c r="H80" s="246" t="str">
        <f>IF('Measured Data'!$E74&gt;0,'Measured Data'!H73,"")</f>
        <v/>
      </c>
      <c r="I80" s="246" t="str">
        <f>IF('Measured Data'!$E74&gt;0,'Measured Data'!I73,"")</f>
        <v/>
      </c>
      <c r="J80" s="246" t="str">
        <f>IF('Measured Data'!$E74&gt;0,'Measured Data'!J73,"")</f>
        <v/>
      </c>
      <c r="K80" s="246" t="str">
        <f>IF('Measured Data'!$E74&gt;0,'Measured Data'!K73,"")</f>
        <v/>
      </c>
      <c r="L80" s="241" t="str">
        <f>IF('Measured Data'!$E74&gt;0,'Measured Data'!L73,"")</f>
        <v/>
      </c>
      <c r="M80" s="241" t="str">
        <f>IF('Measured Data'!$E74&gt;0,'Measured Data'!M73,"")</f>
        <v/>
      </c>
      <c r="N80" s="241" t="str">
        <f>IF('Measured Data'!$E74&gt;0,'Measured Data'!N73,"")</f>
        <v/>
      </c>
      <c r="O80" s="241" t="str">
        <f>IF('Measured Data'!$E74&gt;0,'Measured Data'!O73,"")</f>
        <v/>
      </c>
      <c r="P80" s="241" t="str">
        <f>IF('Measured Data'!$E74&gt;0,'Measured Data'!P73,"")</f>
        <v/>
      </c>
      <c r="Q80" s="241" t="str">
        <f>IF('Measured Data'!$E74&gt;0,'Measured Data'!Q73,"")</f>
        <v/>
      </c>
      <c r="R80" s="241" t="str">
        <f>IF('Measured Data'!$E74&gt;0,'Measured Data'!R73,"")</f>
        <v/>
      </c>
      <c r="S80" s="241" t="str">
        <f>IF('Measured Data'!$E74&gt;0,'Measured Data'!S73,"")</f>
        <v/>
      </c>
      <c r="T80" s="247" t="str">
        <f>IF('Measured Data'!$E74&gt;0,'Measured Data'!T73+'Measured Data'!$E74*'Measured Data'!AR73/'In Process Calc.'!$I74,"")</f>
        <v/>
      </c>
      <c r="U80" s="247" t="str">
        <f>IF('Measured Data'!$E74&gt;0,'Measured Data'!U73+'Measured Data'!$E74*'Measured Data'!AS73/'In Process Calc.'!$I74,"")</f>
        <v/>
      </c>
      <c r="V80" s="247" t="str">
        <f>IF('Measured Data'!$E74&gt;0,'Measured Data'!V73+'Measured Data'!$E74*'Measured Data'!AT73/'In Process Calc.'!$I74,"")</f>
        <v/>
      </c>
      <c r="W80" s="247" t="str">
        <f>IF('Measured Data'!$E74&gt;0,'Measured Data'!W73+'Measured Data'!$E74*'Measured Data'!AU73/'In Process Calc.'!$I74,"")</f>
        <v/>
      </c>
      <c r="X80" s="247" t="str">
        <f>IF('Measured Data'!$E74&gt;0,'Measured Data'!X73+'Measured Data'!$E74*'Measured Data'!AV73/'In Process Calc.'!$I74,"")</f>
        <v/>
      </c>
      <c r="Y80" s="247" t="str">
        <f>IF('Measured Data'!$E74&gt;0,'Measured Data'!Y73+'Measured Data'!$E74*'Measured Data'!AW73/'In Process Calc.'!$I74,"")</f>
        <v/>
      </c>
      <c r="Z80" s="247" t="str">
        <f>IF('Measured Data'!$E74&gt;0,'Measured Data'!Z73+'Measured Data'!$E74*'Measured Data'!AX73/'In Process Calc.'!$I74,"")</f>
        <v/>
      </c>
      <c r="AA80" s="247" t="str">
        <f>IF('Measured Data'!$E74&gt;0,'Measured Data'!AA73+'Measured Data'!$E74*'Measured Data'!AY73/'In Process Calc.'!$I74,"")</f>
        <v/>
      </c>
      <c r="AB80" s="247" t="str">
        <f>IF('Measured Data'!$E74&gt;0,'Measured Data'!AB73+'Measured Data'!$E74*'Measured Data'!AZ73/'In Process Calc.'!$I74,"")</f>
        <v/>
      </c>
      <c r="AC80" s="247" t="str">
        <f>IF('Measured Data'!$E74&gt;0,'Measured Data'!AC73+'Measured Data'!$E74*'Measured Data'!BA73/'In Process Calc.'!$I74,"")</f>
        <v/>
      </c>
      <c r="AD80" s="247" t="str">
        <f>IF('Measured Data'!$E74&gt;0,'Measured Data'!AD73+'Measured Data'!$E74*'Measured Data'!BB73/'In Process Calc.'!$I74,"")</f>
        <v/>
      </c>
      <c r="AE80" s="247" t="str">
        <f>IF('Measured Data'!$E74&gt;0,'Measured Data'!AE73+'Measured Data'!$E74*'Measured Data'!BC73/'In Process Calc.'!$I74,"")</f>
        <v/>
      </c>
      <c r="AF80" s="247" t="str">
        <f>IF('Measured Data'!$E74&gt;0,'Measured Data'!AF73+'Measured Data'!$E74*'Measured Data'!BD73/'In Process Calc.'!$I74,"")</f>
        <v/>
      </c>
      <c r="AG80" s="247" t="str">
        <f>IF('Measured Data'!$E74&gt;0,'Measured Data'!AG73+'Measured Data'!$E74*'Measured Data'!BE73/'In Process Calc.'!$I74,"")</f>
        <v/>
      </c>
      <c r="AH80" s="247" t="str">
        <f>IF('Measured Data'!$E74&gt;0,'Measured Data'!AH73+'Measured Data'!$E74*'Measured Data'!BF73/'In Process Calc.'!$I74,"")</f>
        <v/>
      </c>
      <c r="AI80" s="247" t="str">
        <f>IF('Measured Data'!$E74&gt;0,'Measured Data'!AI73+'Measured Data'!$E74*'Measured Data'!BG73/'In Process Calc.'!$I74,"")</f>
        <v/>
      </c>
      <c r="AJ80" s="247" t="str">
        <f>IF('Measured Data'!$E74&gt;0,'Measured Data'!AJ73+'Measured Data'!$E74*'Measured Data'!BH73/'In Process Calc.'!$I74,"")</f>
        <v/>
      </c>
      <c r="AK80" s="247" t="str">
        <f>IF('Measured Data'!$E74&gt;0,'Measured Data'!AK73+'Measured Data'!$E74*'Measured Data'!BI73/'In Process Calc.'!$I74,"")</f>
        <v/>
      </c>
      <c r="AL80" s="247" t="str">
        <f>IF('Measured Data'!$E74&gt;0,'Measured Data'!AL73+'Measured Data'!$E74*'Measured Data'!BJ73/'In Process Calc.'!$I74,"")</f>
        <v/>
      </c>
      <c r="AM80" s="247" t="str">
        <f>IF('Measured Data'!$E74&gt;0,'Measured Data'!AM73+'Measured Data'!$E74*'Measured Data'!BK73/'In Process Calc.'!$I74,"")</f>
        <v/>
      </c>
      <c r="AN80" s="247" t="str">
        <f>IF('Measured Data'!$E74&gt;0,'Measured Data'!AN73+'Measured Data'!$E74*'Measured Data'!BL73/'In Process Calc.'!$I74,"")</f>
        <v/>
      </c>
      <c r="AO80" s="247" t="str">
        <f>IF('Measured Data'!$E74&gt;0,'Measured Data'!AO73+'Measured Data'!$E74*'Measured Data'!BM73/'In Process Calc.'!$I74,"")</f>
        <v/>
      </c>
      <c r="AP80" s="247" t="str">
        <f>IF('Measured Data'!$E74&gt;0,'Measured Data'!AP73+'Measured Data'!$E74*'Measured Data'!BN73/'In Process Calc.'!$I74,"")</f>
        <v/>
      </c>
      <c r="AQ80" s="247" t="str">
        <f>IF('Measured Data'!$E74&gt;0,'Measured Data'!AQ73+'Measured Data'!$E74*'Measured Data'!BO73/'In Process Calc.'!$I74,"")</f>
        <v/>
      </c>
      <c r="AR80" s="247" t="str">
        <f>IF('Measured Data'!$E74&gt;0,'Measured Data'!AR73,"")</f>
        <v/>
      </c>
      <c r="AS80" s="247" t="str">
        <f>IF('Measured Data'!$E74&gt;0,'Measured Data'!AS73,"")</f>
        <v/>
      </c>
      <c r="AT80" s="247" t="str">
        <f>IF('Measured Data'!$E74&gt;0,'Measured Data'!AT73,"")</f>
        <v/>
      </c>
      <c r="AU80" s="247" t="str">
        <f>IF('Measured Data'!$E74&gt;0,'Measured Data'!AU73,"")</f>
        <v/>
      </c>
      <c r="AV80" s="247" t="str">
        <f>IF('Measured Data'!$E74&gt;0,'Measured Data'!AV73,"")</f>
        <v/>
      </c>
      <c r="AW80" s="247" t="str">
        <f>IF('Measured Data'!$E74&gt;0,'Measured Data'!AW73,"")</f>
        <v/>
      </c>
      <c r="AX80" s="247" t="str">
        <f>IF('Measured Data'!$E74&gt;0,'Measured Data'!AX73,"")</f>
        <v/>
      </c>
      <c r="AY80" s="247" t="str">
        <f>IF('Measured Data'!$E74&gt;0,'Measured Data'!AY73,"")</f>
        <v/>
      </c>
      <c r="AZ80" s="247" t="str">
        <f>IF('Measured Data'!$E74&gt;0,'Measured Data'!AZ73,"")</f>
        <v/>
      </c>
      <c r="BA80" s="247" t="str">
        <f>IF('Measured Data'!$E74&gt;0,'Measured Data'!BA73,"")</f>
        <v/>
      </c>
      <c r="BB80" s="247" t="str">
        <f>IF('Measured Data'!$E74&gt;0,'Measured Data'!BB73,"")</f>
        <v/>
      </c>
      <c r="BC80" s="247" t="str">
        <f>IF('Measured Data'!$E74&gt;0,'Measured Data'!BC73,"")</f>
        <v/>
      </c>
      <c r="BD80" s="247" t="str">
        <f>IF('Measured Data'!$E74&gt;0,'Measured Data'!BD73,"")</f>
        <v/>
      </c>
      <c r="BE80" s="247" t="str">
        <f>IF('Measured Data'!$E74&gt;0,'Measured Data'!BE73,"")</f>
        <v/>
      </c>
      <c r="BF80" s="247" t="str">
        <f>IF('Measured Data'!$E74&gt;0,'Measured Data'!BF73,"")</f>
        <v/>
      </c>
      <c r="BG80" s="247" t="str">
        <f>IF('Measured Data'!$E74&gt;0,'Measured Data'!BG73,"")</f>
        <v/>
      </c>
      <c r="BH80" s="247" t="str">
        <f>IF('Measured Data'!$E74&gt;0,'Measured Data'!BH73,"")</f>
        <v/>
      </c>
      <c r="BI80" s="247" t="str">
        <f>IF('Measured Data'!$E74&gt;0,'Measured Data'!BI73,"")</f>
        <v/>
      </c>
      <c r="BJ80" s="247" t="str">
        <f>IF('Measured Data'!$E74&gt;0,'Measured Data'!BJ73,"")</f>
        <v/>
      </c>
      <c r="BK80" s="247" t="str">
        <f>IF('Measured Data'!$E74&gt;0,'Measured Data'!BK73,"")</f>
        <v/>
      </c>
      <c r="BL80" s="247" t="str">
        <f>IF('Measured Data'!$E74&gt;0,'Measured Data'!BL73,"")</f>
        <v/>
      </c>
      <c r="BM80" s="247" t="str">
        <f>IF('Measured Data'!$E74&gt;0,'Measured Data'!BM73,"")</f>
        <v/>
      </c>
      <c r="BN80" s="247" t="str">
        <f>IF('Measured Data'!$E74&gt;0,'In Process Calc.'!B73,"")</f>
        <v/>
      </c>
      <c r="BO80" s="247" t="str">
        <f>IF('Measured Data'!$E74&gt;0,'In Process Calc.'!C73,"")</f>
        <v/>
      </c>
    </row>
    <row r="81" spans="1:67" x14ac:dyDescent="0.15">
      <c r="A81" s="241" t="str">
        <f>IF('Measured Data'!$E75&gt;0,'Measured Data'!$B$1,"")</f>
        <v/>
      </c>
      <c r="B81" s="241" t="str">
        <f>IF('Measured Data'!$E75&gt;0,'Measured Data'!A74+0.1,"")</f>
        <v/>
      </c>
      <c r="C81" s="245" t="str">
        <f>IF('Measured Data'!$E75&gt;0,'Measured Data'!B74,"")</f>
        <v/>
      </c>
      <c r="D81" s="250" t="str">
        <f>IF('Measured Data'!$E75&gt;0,'Measured Data'!C74,"")</f>
        <v/>
      </c>
      <c r="E81" s="241" t="str">
        <f>IF('Measured Data'!$E75&gt;0,'Measured Data'!D74,"")</f>
        <v/>
      </c>
      <c r="F81" s="241" t="str">
        <f>IF('Measured Data'!$E75&gt;0,'Measured Data'!E74,"")</f>
        <v/>
      </c>
      <c r="G81" s="241" t="str">
        <f>IF('Measured Data'!$E75&gt;0,'Measured Data'!G74,"")</f>
        <v/>
      </c>
      <c r="H81" s="246" t="str">
        <f>IF('Measured Data'!$E75&gt;0,'Measured Data'!H74,"")</f>
        <v/>
      </c>
      <c r="I81" s="246" t="str">
        <f>IF('Measured Data'!$E75&gt;0,'Measured Data'!I74,"")</f>
        <v/>
      </c>
      <c r="J81" s="246" t="str">
        <f>IF('Measured Data'!$E75&gt;0,'Measured Data'!J74,"")</f>
        <v/>
      </c>
      <c r="K81" s="246" t="str">
        <f>IF('Measured Data'!$E75&gt;0,'Measured Data'!K74,"")</f>
        <v/>
      </c>
      <c r="L81" s="241" t="str">
        <f>IF('Measured Data'!$E75&gt;0,'Measured Data'!L74,"")</f>
        <v/>
      </c>
      <c r="M81" s="241" t="str">
        <f>IF('Measured Data'!$E75&gt;0,'Measured Data'!M74,"")</f>
        <v/>
      </c>
      <c r="N81" s="241" t="str">
        <f>IF('Measured Data'!$E75&gt;0,'Measured Data'!N74,"")</f>
        <v/>
      </c>
      <c r="O81" s="241" t="str">
        <f>IF('Measured Data'!$E75&gt;0,'Measured Data'!O74,"")</f>
        <v/>
      </c>
      <c r="P81" s="241" t="str">
        <f>IF('Measured Data'!$E75&gt;0,'Measured Data'!P74,"")</f>
        <v/>
      </c>
      <c r="Q81" s="241" t="str">
        <f>IF('Measured Data'!$E75&gt;0,'Measured Data'!Q74,"")</f>
        <v/>
      </c>
      <c r="R81" s="241" t="str">
        <f>IF('Measured Data'!$E75&gt;0,'Measured Data'!R74,"")</f>
        <v/>
      </c>
      <c r="S81" s="241" t="str">
        <f>IF('Measured Data'!$E75&gt;0,'Measured Data'!S74,"")</f>
        <v/>
      </c>
      <c r="T81" s="247" t="str">
        <f>IF('Measured Data'!$E75&gt;0,'Measured Data'!T74+'Measured Data'!$E75*'Measured Data'!AR74/'In Process Calc.'!$I75,"")</f>
        <v/>
      </c>
      <c r="U81" s="247" t="str">
        <f>IF('Measured Data'!$E75&gt;0,'Measured Data'!U74+'Measured Data'!$E75*'Measured Data'!AS74/'In Process Calc.'!$I75,"")</f>
        <v/>
      </c>
      <c r="V81" s="247" t="str">
        <f>IF('Measured Data'!$E75&gt;0,'Measured Data'!V74+'Measured Data'!$E75*'Measured Data'!AT74/'In Process Calc.'!$I75,"")</f>
        <v/>
      </c>
      <c r="W81" s="247" t="str">
        <f>IF('Measured Data'!$E75&gt;0,'Measured Data'!W74+'Measured Data'!$E75*'Measured Data'!AU74/'In Process Calc.'!$I75,"")</f>
        <v/>
      </c>
      <c r="X81" s="247" t="str">
        <f>IF('Measured Data'!$E75&gt;0,'Measured Data'!X74+'Measured Data'!$E75*'Measured Data'!AV74/'In Process Calc.'!$I75,"")</f>
        <v/>
      </c>
      <c r="Y81" s="247" t="str">
        <f>IF('Measured Data'!$E75&gt;0,'Measured Data'!Y74+'Measured Data'!$E75*'Measured Data'!AW74/'In Process Calc.'!$I75,"")</f>
        <v/>
      </c>
      <c r="Z81" s="247" t="str">
        <f>IF('Measured Data'!$E75&gt;0,'Measured Data'!Z74+'Measured Data'!$E75*'Measured Data'!AX74/'In Process Calc.'!$I75,"")</f>
        <v/>
      </c>
      <c r="AA81" s="247" t="str">
        <f>IF('Measured Data'!$E75&gt;0,'Measured Data'!AA74+'Measured Data'!$E75*'Measured Data'!AY74/'In Process Calc.'!$I75,"")</f>
        <v/>
      </c>
      <c r="AB81" s="247" t="str">
        <f>IF('Measured Data'!$E75&gt;0,'Measured Data'!AB74+'Measured Data'!$E75*'Measured Data'!AZ74/'In Process Calc.'!$I75,"")</f>
        <v/>
      </c>
      <c r="AC81" s="247" t="str">
        <f>IF('Measured Data'!$E75&gt;0,'Measured Data'!AC74+'Measured Data'!$E75*'Measured Data'!BA74/'In Process Calc.'!$I75,"")</f>
        <v/>
      </c>
      <c r="AD81" s="247" t="str">
        <f>IF('Measured Data'!$E75&gt;0,'Measured Data'!AD74+'Measured Data'!$E75*'Measured Data'!BB74/'In Process Calc.'!$I75,"")</f>
        <v/>
      </c>
      <c r="AE81" s="247" t="str">
        <f>IF('Measured Data'!$E75&gt;0,'Measured Data'!AE74+'Measured Data'!$E75*'Measured Data'!BC74/'In Process Calc.'!$I75,"")</f>
        <v/>
      </c>
      <c r="AF81" s="247" t="str">
        <f>IF('Measured Data'!$E75&gt;0,'Measured Data'!AF74+'Measured Data'!$E75*'Measured Data'!BD74/'In Process Calc.'!$I75,"")</f>
        <v/>
      </c>
      <c r="AG81" s="247" t="str">
        <f>IF('Measured Data'!$E75&gt;0,'Measured Data'!AG74+'Measured Data'!$E75*'Measured Data'!BE74/'In Process Calc.'!$I75,"")</f>
        <v/>
      </c>
      <c r="AH81" s="247" t="str">
        <f>IF('Measured Data'!$E75&gt;0,'Measured Data'!AH74+'Measured Data'!$E75*'Measured Data'!BF74/'In Process Calc.'!$I75,"")</f>
        <v/>
      </c>
      <c r="AI81" s="247" t="str">
        <f>IF('Measured Data'!$E75&gt;0,'Measured Data'!AI74+'Measured Data'!$E75*'Measured Data'!BG74/'In Process Calc.'!$I75,"")</f>
        <v/>
      </c>
      <c r="AJ81" s="247" t="str">
        <f>IF('Measured Data'!$E75&gt;0,'Measured Data'!AJ74+'Measured Data'!$E75*'Measured Data'!BH74/'In Process Calc.'!$I75,"")</f>
        <v/>
      </c>
      <c r="AK81" s="247" t="str">
        <f>IF('Measured Data'!$E75&gt;0,'Measured Data'!AK74+'Measured Data'!$E75*'Measured Data'!BI74/'In Process Calc.'!$I75,"")</f>
        <v/>
      </c>
      <c r="AL81" s="247" t="str">
        <f>IF('Measured Data'!$E75&gt;0,'Measured Data'!AL74+'Measured Data'!$E75*'Measured Data'!BJ74/'In Process Calc.'!$I75,"")</f>
        <v/>
      </c>
      <c r="AM81" s="247" t="str">
        <f>IF('Measured Data'!$E75&gt;0,'Measured Data'!AM74+'Measured Data'!$E75*'Measured Data'!BK74/'In Process Calc.'!$I75,"")</f>
        <v/>
      </c>
      <c r="AN81" s="247" t="str">
        <f>IF('Measured Data'!$E75&gt;0,'Measured Data'!AN74+'Measured Data'!$E75*'Measured Data'!BL74/'In Process Calc.'!$I75,"")</f>
        <v/>
      </c>
      <c r="AO81" s="247" t="str">
        <f>IF('Measured Data'!$E75&gt;0,'Measured Data'!AO74+'Measured Data'!$E75*'Measured Data'!BM74/'In Process Calc.'!$I75,"")</f>
        <v/>
      </c>
      <c r="AP81" s="247" t="str">
        <f>IF('Measured Data'!$E75&gt;0,'Measured Data'!AP74+'Measured Data'!$E75*'Measured Data'!BN74/'In Process Calc.'!$I75,"")</f>
        <v/>
      </c>
      <c r="AQ81" s="247" t="str">
        <f>IF('Measured Data'!$E75&gt;0,'Measured Data'!AQ74+'Measured Data'!$E75*'Measured Data'!BO74/'In Process Calc.'!$I75,"")</f>
        <v/>
      </c>
      <c r="AR81" s="247" t="str">
        <f>IF('Measured Data'!$E75&gt;0,'Measured Data'!AR74,"")</f>
        <v/>
      </c>
      <c r="AS81" s="247" t="str">
        <f>IF('Measured Data'!$E75&gt;0,'Measured Data'!AS74,"")</f>
        <v/>
      </c>
      <c r="AT81" s="247" t="str">
        <f>IF('Measured Data'!$E75&gt;0,'Measured Data'!AT74,"")</f>
        <v/>
      </c>
      <c r="AU81" s="247" t="str">
        <f>IF('Measured Data'!$E75&gt;0,'Measured Data'!AU74,"")</f>
        <v/>
      </c>
      <c r="AV81" s="247" t="str">
        <f>IF('Measured Data'!$E75&gt;0,'Measured Data'!AV74,"")</f>
        <v/>
      </c>
      <c r="AW81" s="247" t="str">
        <f>IF('Measured Data'!$E75&gt;0,'Measured Data'!AW74,"")</f>
        <v/>
      </c>
      <c r="AX81" s="247" t="str">
        <f>IF('Measured Data'!$E75&gt;0,'Measured Data'!AX74,"")</f>
        <v/>
      </c>
      <c r="AY81" s="247" t="str">
        <f>IF('Measured Data'!$E75&gt;0,'Measured Data'!AY74,"")</f>
        <v/>
      </c>
      <c r="AZ81" s="247" t="str">
        <f>IF('Measured Data'!$E75&gt;0,'Measured Data'!AZ74,"")</f>
        <v/>
      </c>
      <c r="BA81" s="247" t="str">
        <f>IF('Measured Data'!$E75&gt;0,'Measured Data'!BA74,"")</f>
        <v/>
      </c>
      <c r="BB81" s="247" t="str">
        <f>IF('Measured Data'!$E75&gt;0,'Measured Data'!BB74,"")</f>
        <v/>
      </c>
      <c r="BC81" s="247" t="str">
        <f>IF('Measured Data'!$E75&gt;0,'Measured Data'!BC74,"")</f>
        <v/>
      </c>
      <c r="BD81" s="247" t="str">
        <f>IF('Measured Data'!$E75&gt;0,'Measured Data'!BD74,"")</f>
        <v/>
      </c>
      <c r="BE81" s="247" t="str">
        <f>IF('Measured Data'!$E75&gt;0,'Measured Data'!BE74,"")</f>
        <v/>
      </c>
      <c r="BF81" s="247" t="str">
        <f>IF('Measured Data'!$E75&gt;0,'Measured Data'!BF74,"")</f>
        <v/>
      </c>
      <c r="BG81" s="247" t="str">
        <f>IF('Measured Data'!$E75&gt;0,'Measured Data'!BG74,"")</f>
        <v/>
      </c>
      <c r="BH81" s="247" t="str">
        <f>IF('Measured Data'!$E75&gt;0,'Measured Data'!BH74,"")</f>
        <v/>
      </c>
      <c r="BI81" s="247" t="str">
        <f>IF('Measured Data'!$E75&gt;0,'Measured Data'!BI74,"")</f>
        <v/>
      </c>
      <c r="BJ81" s="247" t="str">
        <f>IF('Measured Data'!$E75&gt;0,'Measured Data'!BJ74,"")</f>
        <v/>
      </c>
      <c r="BK81" s="247" t="str">
        <f>IF('Measured Data'!$E75&gt;0,'Measured Data'!BK74,"")</f>
        <v/>
      </c>
      <c r="BL81" s="247" t="str">
        <f>IF('Measured Data'!$E75&gt;0,'Measured Data'!BL74,"")</f>
        <v/>
      </c>
      <c r="BM81" s="247" t="str">
        <f>IF('Measured Data'!$E75&gt;0,'Measured Data'!BM74,"")</f>
        <v/>
      </c>
      <c r="BN81" s="247" t="str">
        <f>IF('Measured Data'!$E75&gt;0,'In Process Calc.'!B74,"")</f>
        <v/>
      </c>
      <c r="BO81" s="247" t="str">
        <f>IF('Measured Data'!$E75&gt;0,'In Process Calc.'!C74,"")</f>
        <v/>
      </c>
    </row>
    <row r="82" spans="1:67" x14ac:dyDescent="0.15">
      <c r="A82" s="241" t="str">
        <f>IF('Measured Data'!$E76&gt;0,'Measured Data'!$B$1,"")</f>
        <v/>
      </c>
      <c r="B82" s="241" t="str">
        <f>IF('Measured Data'!$E76&gt;0,'Measured Data'!A75+0.1,"")</f>
        <v/>
      </c>
      <c r="C82" s="245" t="str">
        <f>IF('Measured Data'!$E76&gt;0,'Measured Data'!B75,"")</f>
        <v/>
      </c>
      <c r="D82" s="250" t="str">
        <f>IF('Measured Data'!$E76&gt;0,'Measured Data'!C75,"")</f>
        <v/>
      </c>
      <c r="E82" s="241" t="str">
        <f>IF('Measured Data'!$E76&gt;0,'Measured Data'!D75,"")</f>
        <v/>
      </c>
      <c r="F82" s="241" t="str">
        <f>IF('Measured Data'!$E76&gt;0,'Measured Data'!E75,"")</f>
        <v/>
      </c>
      <c r="G82" s="241" t="str">
        <f>IF('Measured Data'!$E76&gt;0,'Measured Data'!G75,"")</f>
        <v/>
      </c>
      <c r="H82" s="246" t="str">
        <f>IF('Measured Data'!$E76&gt;0,'Measured Data'!H75,"")</f>
        <v/>
      </c>
      <c r="I82" s="246" t="str">
        <f>IF('Measured Data'!$E76&gt;0,'Measured Data'!I75,"")</f>
        <v/>
      </c>
      <c r="J82" s="246" t="str">
        <f>IF('Measured Data'!$E76&gt;0,'Measured Data'!J75,"")</f>
        <v/>
      </c>
      <c r="K82" s="246" t="str">
        <f>IF('Measured Data'!$E76&gt;0,'Measured Data'!K75,"")</f>
        <v/>
      </c>
      <c r="L82" s="241" t="str">
        <f>IF('Measured Data'!$E76&gt;0,'Measured Data'!L75,"")</f>
        <v/>
      </c>
      <c r="M82" s="241" t="str">
        <f>IF('Measured Data'!$E76&gt;0,'Measured Data'!M75,"")</f>
        <v/>
      </c>
      <c r="N82" s="241" t="str">
        <f>IF('Measured Data'!$E76&gt;0,'Measured Data'!N75,"")</f>
        <v/>
      </c>
      <c r="O82" s="241" t="str">
        <f>IF('Measured Data'!$E76&gt;0,'Measured Data'!O75,"")</f>
        <v/>
      </c>
      <c r="P82" s="241" t="str">
        <f>IF('Measured Data'!$E76&gt;0,'Measured Data'!P75,"")</f>
        <v/>
      </c>
      <c r="Q82" s="241" t="str">
        <f>IF('Measured Data'!$E76&gt;0,'Measured Data'!Q75,"")</f>
        <v/>
      </c>
      <c r="R82" s="241" t="str">
        <f>IF('Measured Data'!$E76&gt;0,'Measured Data'!R75,"")</f>
        <v/>
      </c>
      <c r="S82" s="241" t="str">
        <f>IF('Measured Data'!$E76&gt;0,'Measured Data'!S75,"")</f>
        <v/>
      </c>
      <c r="T82" s="247" t="str">
        <f>IF('Measured Data'!$E76&gt;0,'Measured Data'!T75+'Measured Data'!$E76*'Measured Data'!AR75/'In Process Calc.'!$I76,"")</f>
        <v/>
      </c>
      <c r="U82" s="247" t="str">
        <f>IF('Measured Data'!$E76&gt;0,'Measured Data'!U75+'Measured Data'!$E76*'Measured Data'!AS75/'In Process Calc.'!$I76,"")</f>
        <v/>
      </c>
      <c r="V82" s="247" t="str">
        <f>IF('Measured Data'!$E76&gt;0,'Measured Data'!V75+'Measured Data'!$E76*'Measured Data'!AT75/'In Process Calc.'!$I76,"")</f>
        <v/>
      </c>
      <c r="W82" s="247" t="str">
        <f>IF('Measured Data'!$E76&gt;0,'Measured Data'!W75+'Measured Data'!$E76*'Measured Data'!AU75/'In Process Calc.'!$I76,"")</f>
        <v/>
      </c>
      <c r="X82" s="247" t="str">
        <f>IF('Measured Data'!$E76&gt;0,'Measured Data'!X75+'Measured Data'!$E76*'Measured Data'!AV75/'In Process Calc.'!$I76,"")</f>
        <v/>
      </c>
      <c r="Y82" s="247" t="str">
        <f>IF('Measured Data'!$E76&gt;0,'Measured Data'!Y75+'Measured Data'!$E76*'Measured Data'!AW75/'In Process Calc.'!$I76,"")</f>
        <v/>
      </c>
      <c r="Z82" s="247" t="str">
        <f>IF('Measured Data'!$E76&gt;0,'Measured Data'!Z75+'Measured Data'!$E76*'Measured Data'!AX75/'In Process Calc.'!$I76,"")</f>
        <v/>
      </c>
      <c r="AA82" s="247" t="str">
        <f>IF('Measured Data'!$E76&gt;0,'Measured Data'!AA75+'Measured Data'!$E76*'Measured Data'!AY75/'In Process Calc.'!$I76,"")</f>
        <v/>
      </c>
      <c r="AB82" s="247" t="str">
        <f>IF('Measured Data'!$E76&gt;0,'Measured Data'!AB75+'Measured Data'!$E76*'Measured Data'!AZ75/'In Process Calc.'!$I76,"")</f>
        <v/>
      </c>
      <c r="AC82" s="247" t="str">
        <f>IF('Measured Data'!$E76&gt;0,'Measured Data'!AC75+'Measured Data'!$E76*'Measured Data'!BA75/'In Process Calc.'!$I76,"")</f>
        <v/>
      </c>
      <c r="AD82" s="247" t="str">
        <f>IF('Measured Data'!$E76&gt;0,'Measured Data'!AD75+'Measured Data'!$E76*'Measured Data'!BB75/'In Process Calc.'!$I76,"")</f>
        <v/>
      </c>
      <c r="AE82" s="247" t="str">
        <f>IF('Measured Data'!$E76&gt;0,'Measured Data'!AE75+'Measured Data'!$E76*'Measured Data'!BC75/'In Process Calc.'!$I76,"")</f>
        <v/>
      </c>
      <c r="AF82" s="247" t="str">
        <f>IF('Measured Data'!$E76&gt;0,'Measured Data'!AF75+'Measured Data'!$E76*'Measured Data'!BD75/'In Process Calc.'!$I76,"")</f>
        <v/>
      </c>
      <c r="AG82" s="247" t="str">
        <f>IF('Measured Data'!$E76&gt;0,'Measured Data'!AG75+'Measured Data'!$E76*'Measured Data'!BE75/'In Process Calc.'!$I76,"")</f>
        <v/>
      </c>
      <c r="AH82" s="247" t="str">
        <f>IF('Measured Data'!$E76&gt;0,'Measured Data'!AH75+'Measured Data'!$E76*'Measured Data'!BF75/'In Process Calc.'!$I76,"")</f>
        <v/>
      </c>
      <c r="AI82" s="247" t="str">
        <f>IF('Measured Data'!$E76&gt;0,'Measured Data'!AI75+'Measured Data'!$E76*'Measured Data'!BG75/'In Process Calc.'!$I76,"")</f>
        <v/>
      </c>
      <c r="AJ82" s="247" t="str">
        <f>IF('Measured Data'!$E76&gt;0,'Measured Data'!AJ75+'Measured Data'!$E76*'Measured Data'!BH75/'In Process Calc.'!$I76,"")</f>
        <v/>
      </c>
      <c r="AK82" s="247" t="str">
        <f>IF('Measured Data'!$E76&gt;0,'Measured Data'!AK75+'Measured Data'!$E76*'Measured Data'!BI75/'In Process Calc.'!$I76,"")</f>
        <v/>
      </c>
      <c r="AL82" s="247" t="str">
        <f>IF('Measured Data'!$E76&gt;0,'Measured Data'!AL75+'Measured Data'!$E76*'Measured Data'!BJ75/'In Process Calc.'!$I76,"")</f>
        <v/>
      </c>
      <c r="AM82" s="247" t="str">
        <f>IF('Measured Data'!$E76&gt;0,'Measured Data'!AM75+'Measured Data'!$E76*'Measured Data'!BK75/'In Process Calc.'!$I76,"")</f>
        <v/>
      </c>
      <c r="AN82" s="247" t="str">
        <f>IF('Measured Data'!$E76&gt;0,'Measured Data'!AN75+'Measured Data'!$E76*'Measured Data'!BL75/'In Process Calc.'!$I76,"")</f>
        <v/>
      </c>
      <c r="AO82" s="247" t="str">
        <f>IF('Measured Data'!$E76&gt;0,'Measured Data'!AO75+'Measured Data'!$E76*'Measured Data'!BM75/'In Process Calc.'!$I76,"")</f>
        <v/>
      </c>
      <c r="AP82" s="247" t="str">
        <f>IF('Measured Data'!$E76&gt;0,'Measured Data'!AP75+'Measured Data'!$E76*'Measured Data'!BN75/'In Process Calc.'!$I76,"")</f>
        <v/>
      </c>
      <c r="AQ82" s="247" t="str">
        <f>IF('Measured Data'!$E76&gt;0,'Measured Data'!AQ75+'Measured Data'!$E76*'Measured Data'!BO75/'In Process Calc.'!$I76,"")</f>
        <v/>
      </c>
      <c r="AR82" s="247" t="str">
        <f>IF('Measured Data'!$E76&gt;0,'Measured Data'!AR75,"")</f>
        <v/>
      </c>
      <c r="AS82" s="247" t="str">
        <f>IF('Measured Data'!$E76&gt;0,'Measured Data'!AS75,"")</f>
        <v/>
      </c>
      <c r="AT82" s="247" t="str">
        <f>IF('Measured Data'!$E76&gt;0,'Measured Data'!AT75,"")</f>
        <v/>
      </c>
      <c r="AU82" s="247" t="str">
        <f>IF('Measured Data'!$E76&gt;0,'Measured Data'!AU75,"")</f>
        <v/>
      </c>
      <c r="AV82" s="247" t="str">
        <f>IF('Measured Data'!$E76&gt;0,'Measured Data'!AV75,"")</f>
        <v/>
      </c>
      <c r="AW82" s="247" t="str">
        <f>IF('Measured Data'!$E76&gt;0,'Measured Data'!AW75,"")</f>
        <v/>
      </c>
      <c r="AX82" s="247" t="str">
        <f>IF('Measured Data'!$E76&gt;0,'Measured Data'!AX75,"")</f>
        <v/>
      </c>
      <c r="AY82" s="247" t="str">
        <f>IF('Measured Data'!$E76&gt;0,'Measured Data'!AY75,"")</f>
        <v/>
      </c>
      <c r="AZ82" s="247" t="str">
        <f>IF('Measured Data'!$E76&gt;0,'Measured Data'!AZ75,"")</f>
        <v/>
      </c>
      <c r="BA82" s="247" t="str">
        <f>IF('Measured Data'!$E76&gt;0,'Measured Data'!BA75,"")</f>
        <v/>
      </c>
      <c r="BB82" s="247" t="str">
        <f>IF('Measured Data'!$E76&gt;0,'Measured Data'!BB75,"")</f>
        <v/>
      </c>
      <c r="BC82" s="247" t="str">
        <f>IF('Measured Data'!$E76&gt;0,'Measured Data'!BC75,"")</f>
        <v/>
      </c>
      <c r="BD82" s="247" t="str">
        <f>IF('Measured Data'!$E76&gt;0,'Measured Data'!BD75,"")</f>
        <v/>
      </c>
      <c r="BE82" s="247" t="str">
        <f>IF('Measured Data'!$E76&gt;0,'Measured Data'!BE75,"")</f>
        <v/>
      </c>
      <c r="BF82" s="247" t="str">
        <f>IF('Measured Data'!$E76&gt;0,'Measured Data'!BF75,"")</f>
        <v/>
      </c>
      <c r="BG82" s="247" t="str">
        <f>IF('Measured Data'!$E76&gt;0,'Measured Data'!BG75,"")</f>
        <v/>
      </c>
      <c r="BH82" s="247" t="str">
        <f>IF('Measured Data'!$E76&gt;0,'Measured Data'!BH75,"")</f>
        <v/>
      </c>
      <c r="BI82" s="247" t="str">
        <f>IF('Measured Data'!$E76&gt;0,'Measured Data'!BI75,"")</f>
        <v/>
      </c>
      <c r="BJ82" s="247" t="str">
        <f>IF('Measured Data'!$E76&gt;0,'Measured Data'!BJ75,"")</f>
        <v/>
      </c>
      <c r="BK82" s="247" t="str">
        <f>IF('Measured Data'!$E76&gt;0,'Measured Data'!BK75,"")</f>
        <v/>
      </c>
      <c r="BL82" s="247" t="str">
        <f>IF('Measured Data'!$E76&gt;0,'Measured Data'!BL75,"")</f>
        <v/>
      </c>
      <c r="BM82" s="247" t="str">
        <f>IF('Measured Data'!$E76&gt;0,'Measured Data'!BM75,"")</f>
        <v/>
      </c>
      <c r="BN82" s="247" t="str">
        <f>IF('Measured Data'!$E76&gt;0,'In Process Calc.'!B75,"")</f>
        <v/>
      </c>
      <c r="BO82" s="247" t="str">
        <f>IF('Measured Data'!$E76&gt;0,'In Process Calc.'!C75,"")</f>
        <v/>
      </c>
    </row>
    <row r="83" spans="1:67" x14ac:dyDescent="0.15">
      <c r="A83" s="241" t="str">
        <f>IF('Measured Data'!$E77&gt;0,'Measured Data'!$B$1,"")</f>
        <v/>
      </c>
      <c r="B83" s="241" t="str">
        <f>IF('Measured Data'!$E77&gt;0,'Measured Data'!A76+0.1,"")</f>
        <v/>
      </c>
      <c r="C83" s="245" t="str">
        <f>IF('Measured Data'!$E77&gt;0,'Measured Data'!B76,"")</f>
        <v/>
      </c>
      <c r="D83" s="250" t="str">
        <f>IF('Measured Data'!$E77&gt;0,'Measured Data'!C76,"")</f>
        <v/>
      </c>
      <c r="E83" s="241" t="str">
        <f>IF('Measured Data'!$E77&gt;0,'Measured Data'!D76,"")</f>
        <v/>
      </c>
      <c r="F83" s="241" t="str">
        <f>IF('Measured Data'!$E77&gt;0,'Measured Data'!E76,"")</f>
        <v/>
      </c>
      <c r="G83" s="241" t="str">
        <f>IF('Measured Data'!$E77&gt;0,'Measured Data'!G76,"")</f>
        <v/>
      </c>
      <c r="H83" s="246" t="str">
        <f>IF('Measured Data'!$E77&gt;0,'Measured Data'!H76,"")</f>
        <v/>
      </c>
      <c r="I83" s="246" t="str">
        <f>IF('Measured Data'!$E77&gt;0,'Measured Data'!I76,"")</f>
        <v/>
      </c>
      <c r="J83" s="246" t="str">
        <f>IF('Measured Data'!$E77&gt;0,'Measured Data'!J76,"")</f>
        <v/>
      </c>
      <c r="K83" s="246" t="str">
        <f>IF('Measured Data'!$E77&gt;0,'Measured Data'!K76,"")</f>
        <v/>
      </c>
      <c r="L83" s="241" t="str">
        <f>IF('Measured Data'!$E77&gt;0,'Measured Data'!L76,"")</f>
        <v/>
      </c>
      <c r="M83" s="241" t="str">
        <f>IF('Measured Data'!$E77&gt;0,'Measured Data'!M76,"")</f>
        <v/>
      </c>
      <c r="N83" s="241" t="str">
        <f>IF('Measured Data'!$E77&gt;0,'Measured Data'!N76,"")</f>
        <v/>
      </c>
      <c r="O83" s="241" t="str">
        <f>IF('Measured Data'!$E77&gt;0,'Measured Data'!O76,"")</f>
        <v/>
      </c>
      <c r="P83" s="241" t="str">
        <f>IF('Measured Data'!$E77&gt;0,'Measured Data'!P76,"")</f>
        <v/>
      </c>
      <c r="Q83" s="241" t="str">
        <f>IF('Measured Data'!$E77&gt;0,'Measured Data'!Q76,"")</f>
        <v/>
      </c>
      <c r="R83" s="241" t="str">
        <f>IF('Measured Data'!$E77&gt;0,'Measured Data'!R76,"")</f>
        <v/>
      </c>
      <c r="S83" s="241" t="str">
        <f>IF('Measured Data'!$E77&gt;0,'Measured Data'!S76,"")</f>
        <v/>
      </c>
      <c r="T83" s="247" t="str">
        <f>IF('Measured Data'!$E77&gt;0,'Measured Data'!T76+'Measured Data'!$E77*'Measured Data'!AR76/'In Process Calc.'!$I77,"")</f>
        <v/>
      </c>
      <c r="U83" s="247" t="str">
        <f>IF('Measured Data'!$E77&gt;0,'Measured Data'!U76+'Measured Data'!$E77*'Measured Data'!AS76/'In Process Calc.'!$I77,"")</f>
        <v/>
      </c>
      <c r="V83" s="247" t="str">
        <f>IF('Measured Data'!$E77&gt;0,'Measured Data'!V76+'Measured Data'!$E77*'Measured Data'!AT76/'In Process Calc.'!$I77,"")</f>
        <v/>
      </c>
      <c r="W83" s="247" t="str">
        <f>IF('Measured Data'!$E77&gt;0,'Measured Data'!W76+'Measured Data'!$E77*'Measured Data'!AU76/'In Process Calc.'!$I77,"")</f>
        <v/>
      </c>
      <c r="X83" s="247" t="str">
        <f>IF('Measured Data'!$E77&gt;0,'Measured Data'!X76+'Measured Data'!$E77*'Measured Data'!AV76/'In Process Calc.'!$I77,"")</f>
        <v/>
      </c>
      <c r="Y83" s="247" t="str">
        <f>IF('Measured Data'!$E77&gt;0,'Measured Data'!Y76+'Measured Data'!$E77*'Measured Data'!AW76/'In Process Calc.'!$I77,"")</f>
        <v/>
      </c>
      <c r="Z83" s="247" t="str">
        <f>IF('Measured Data'!$E77&gt;0,'Measured Data'!Z76+'Measured Data'!$E77*'Measured Data'!AX76/'In Process Calc.'!$I77,"")</f>
        <v/>
      </c>
      <c r="AA83" s="247" t="str">
        <f>IF('Measured Data'!$E77&gt;0,'Measured Data'!AA76+'Measured Data'!$E77*'Measured Data'!AY76/'In Process Calc.'!$I77,"")</f>
        <v/>
      </c>
      <c r="AB83" s="247" t="str">
        <f>IF('Measured Data'!$E77&gt;0,'Measured Data'!AB76+'Measured Data'!$E77*'Measured Data'!AZ76/'In Process Calc.'!$I77,"")</f>
        <v/>
      </c>
      <c r="AC83" s="247" t="str">
        <f>IF('Measured Data'!$E77&gt;0,'Measured Data'!AC76+'Measured Data'!$E77*'Measured Data'!BA76/'In Process Calc.'!$I77,"")</f>
        <v/>
      </c>
      <c r="AD83" s="247" t="str">
        <f>IF('Measured Data'!$E77&gt;0,'Measured Data'!AD76+'Measured Data'!$E77*'Measured Data'!BB76/'In Process Calc.'!$I77,"")</f>
        <v/>
      </c>
      <c r="AE83" s="247" t="str">
        <f>IF('Measured Data'!$E77&gt;0,'Measured Data'!AE76+'Measured Data'!$E77*'Measured Data'!BC76/'In Process Calc.'!$I77,"")</f>
        <v/>
      </c>
      <c r="AF83" s="247" t="str">
        <f>IF('Measured Data'!$E77&gt;0,'Measured Data'!AF76+'Measured Data'!$E77*'Measured Data'!BD76/'In Process Calc.'!$I77,"")</f>
        <v/>
      </c>
      <c r="AG83" s="247" t="str">
        <f>IF('Measured Data'!$E77&gt;0,'Measured Data'!AG76+'Measured Data'!$E77*'Measured Data'!BE76/'In Process Calc.'!$I77,"")</f>
        <v/>
      </c>
      <c r="AH83" s="247" t="str">
        <f>IF('Measured Data'!$E77&gt;0,'Measured Data'!AH76+'Measured Data'!$E77*'Measured Data'!BF76/'In Process Calc.'!$I77,"")</f>
        <v/>
      </c>
      <c r="AI83" s="247" t="str">
        <f>IF('Measured Data'!$E77&gt;0,'Measured Data'!AI76+'Measured Data'!$E77*'Measured Data'!BG76/'In Process Calc.'!$I77,"")</f>
        <v/>
      </c>
      <c r="AJ83" s="247" t="str">
        <f>IF('Measured Data'!$E77&gt;0,'Measured Data'!AJ76+'Measured Data'!$E77*'Measured Data'!BH76/'In Process Calc.'!$I77,"")</f>
        <v/>
      </c>
      <c r="AK83" s="247" t="str">
        <f>IF('Measured Data'!$E77&gt;0,'Measured Data'!AK76+'Measured Data'!$E77*'Measured Data'!BI76/'In Process Calc.'!$I77,"")</f>
        <v/>
      </c>
      <c r="AL83" s="247" t="str">
        <f>IF('Measured Data'!$E77&gt;0,'Measured Data'!AL76+'Measured Data'!$E77*'Measured Data'!BJ76/'In Process Calc.'!$I77,"")</f>
        <v/>
      </c>
      <c r="AM83" s="247" t="str">
        <f>IF('Measured Data'!$E77&gt;0,'Measured Data'!AM76+'Measured Data'!$E77*'Measured Data'!BK76/'In Process Calc.'!$I77,"")</f>
        <v/>
      </c>
      <c r="AN83" s="247" t="str">
        <f>IF('Measured Data'!$E77&gt;0,'Measured Data'!AN76+'Measured Data'!$E77*'Measured Data'!BL76/'In Process Calc.'!$I77,"")</f>
        <v/>
      </c>
      <c r="AO83" s="247" t="str">
        <f>IF('Measured Data'!$E77&gt;0,'Measured Data'!AO76+'Measured Data'!$E77*'Measured Data'!BM76/'In Process Calc.'!$I77,"")</f>
        <v/>
      </c>
      <c r="AP83" s="247" t="str">
        <f>IF('Measured Data'!$E77&gt;0,'Measured Data'!AP76+'Measured Data'!$E77*'Measured Data'!BN76/'In Process Calc.'!$I77,"")</f>
        <v/>
      </c>
      <c r="AQ83" s="247" t="str">
        <f>IF('Measured Data'!$E77&gt;0,'Measured Data'!AQ76+'Measured Data'!$E77*'Measured Data'!BO76/'In Process Calc.'!$I77,"")</f>
        <v/>
      </c>
      <c r="AR83" s="247" t="str">
        <f>IF('Measured Data'!$E77&gt;0,'Measured Data'!AR76,"")</f>
        <v/>
      </c>
      <c r="AS83" s="247" t="str">
        <f>IF('Measured Data'!$E77&gt;0,'Measured Data'!AS76,"")</f>
        <v/>
      </c>
      <c r="AT83" s="247" t="str">
        <f>IF('Measured Data'!$E77&gt;0,'Measured Data'!AT76,"")</f>
        <v/>
      </c>
      <c r="AU83" s="247" t="str">
        <f>IF('Measured Data'!$E77&gt;0,'Measured Data'!AU76,"")</f>
        <v/>
      </c>
      <c r="AV83" s="247" t="str">
        <f>IF('Measured Data'!$E77&gt;0,'Measured Data'!AV76,"")</f>
        <v/>
      </c>
      <c r="AW83" s="247" t="str">
        <f>IF('Measured Data'!$E77&gt;0,'Measured Data'!AW76,"")</f>
        <v/>
      </c>
      <c r="AX83" s="247" t="str">
        <f>IF('Measured Data'!$E77&gt;0,'Measured Data'!AX76,"")</f>
        <v/>
      </c>
      <c r="AY83" s="247" t="str">
        <f>IF('Measured Data'!$E77&gt;0,'Measured Data'!AY76,"")</f>
        <v/>
      </c>
      <c r="AZ83" s="247" t="str">
        <f>IF('Measured Data'!$E77&gt;0,'Measured Data'!AZ76,"")</f>
        <v/>
      </c>
      <c r="BA83" s="247" t="str">
        <f>IF('Measured Data'!$E77&gt;0,'Measured Data'!BA76,"")</f>
        <v/>
      </c>
      <c r="BB83" s="247" t="str">
        <f>IF('Measured Data'!$E77&gt;0,'Measured Data'!BB76,"")</f>
        <v/>
      </c>
      <c r="BC83" s="247" t="str">
        <f>IF('Measured Data'!$E77&gt;0,'Measured Data'!BC76,"")</f>
        <v/>
      </c>
      <c r="BD83" s="247" t="str">
        <f>IF('Measured Data'!$E77&gt;0,'Measured Data'!BD76,"")</f>
        <v/>
      </c>
      <c r="BE83" s="247" t="str">
        <f>IF('Measured Data'!$E77&gt;0,'Measured Data'!BE76,"")</f>
        <v/>
      </c>
      <c r="BF83" s="247" t="str">
        <f>IF('Measured Data'!$E77&gt;0,'Measured Data'!BF76,"")</f>
        <v/>
      </c>
      <c r="BG83" s="247" t="str">
        <f>IF('Measured Data'!$E77&gt;0,'Measured Data'!BG76,"")</f>
        <v/>
      </c>
      <c r="BH83" s="247" t="str">
        <f>IF('Measured Data'!$E77&gt;0,'Measured Data'!BH76,"")</f>
        <v/>
      </c>
      <c r="BI83" s="247" t="str">
        <f>IF('Measured Data'!$E77&gt;0,'Measured Data'!BI76,"")</f>
        <v/>
      </c>
      <c r="BJ83" s="247" t="str">
        <f>IF('Measured Data'!$E77&gt;0,'Measured Data'!BJ76,"")</f>
        <v/>
      </c>
      <c r="BK83" s="247" t="str">
        <f>IF('Measured Data'!$E77&gt;0,'Measured Data'!BK76,"")</f>
        <v/>
      </c>
      <c r="BL83" s="247" t="str">
        <f>IF('Measured Data'!$E77&gt;0,'Measured Data'!BL76,"")</f>
        <v/>
      </c>
      <c r="BM83" s="247" t="str">
        <f>IF('Measured Data'!$E77&gt;0,'Measured Data'!BM76,"")</f>
        <v/>
      </c>
      <c r="BN83" s="247" t="str">
        <f>IF('Measured Data'!$E77&gt;0,'In Process Calc.'!B76,"")</f>
        <v/>
      </c>
      <c r="BO83" s="247" t="str">
        <f>IF('Measured Data'!$E77&gt;0,'In Process Calc.'!C76,"")</f>
        <v/>
      </c>
    </row>
    <row r="84" spans="1:67" x14ac:dyDescent="0.15">
      <c r="A84" s="241" t="str">
        <f>IF('Measured Data'!$E78&gt;0,'Measured Data'!$B$1,"")</f>
        <v/>
      </c>
      <c r="B84" s="241" t="str">
        <f>IF('Measured Data'!$E78&gt;0,'Measured Data'!A77+0.1,"")</f>
        <v/>
      </c>
      <c r="C84" s="245" t="str">
        <f>IF('Measured Data'!$E78&gt;0,'Measured Data'!B77,"")</f>
        <v/>
      </c>
      <c r="D84" s="250" t="str">
        <f>IF('Measured Data'!$E78&gt;0,'Measured Data'!C77,"")</f>
        <v/>
      </c>
      <c r="E84" s="241" t="str">
        <f>IF('Measured Data'!$E78&gt;0,'Measured Data'!D77,"")</f>
        <v/>
      </c>
      <c r="F84" s="241" t="str">
        <f>IF('Measured Data'!$E78&gt;0,'Measured Data'!E77,"")</f>
        <v/>
      </c>
      <c r="G84" s="241" t="str">
        <f>IF('Measured Data'!$E78&gt;0,'Measured Data'!G77,"")</f>
        <v/>
      </c>
      <c r="H84" s="246" t="str">
        <f>IF('Measured Data'!$E78&gt;0,'Measured Data'!H77,"")</f>
        <v/>
      </c>
      <c r="I84" s="246" t="str">
        <f>IF('Measured Data'!$E78&gt;0,'Measured Data'!I77,"")</f>
        <v/>
      </c>
      <c r="J84" s="246" t="str">
        <f>IF('Measured Data'!$E78&gt;0,'Measured Data'!J77,"")</f>
        <v/>
      </c>
      <c r="K84" s="246" t="str">
        <f>IF('Measured Data'!$E78&gt;0,'Measured Data'!K77,"")</f>
        <v/>
      </c>
      <c r="L84" s="241" t="str">
        <f>IF('Measured Data'!$E78&gt;0,'Measured Data'!L77,"")</f>
        <v/>
      </c>
      <c r="M84" s="241" t="str">
        <f>IF('Measured Data'!$E78&gt;0,'Measured Data'!M77,"")</f>
        <v/>
      </c>
      <c r="N84" s="241" t="str">
        <f>IF('Measured Data'!$E78&gt;0,'Measured Data'!N77,"")</f>
        <v/>
      </c>
      <c r="O84" s="241" t="str">
        <f>IF('Measured Data'!$E78&gt;0,'Measured Data'!O77,"")</f>
        <v/>
      </c>
      <c r="P84" s="241" t="str">
        <f>IF('Measured Data'!$E78&gt;0,'Measured Data'!P77,"")</f>
        <v/>
      </c>
      <c r="Q84" s="241" t="str">
        <f>IF('Measured Data'!$E78&gt;0,'Measured Data'!Q77,"")</f>
        <v/>
      </c>
      <c r="R84" s="241" t="str">
        <f>IF('Measured Data'!$E78&gt;0,'Measured Data'!R77,"")</f>
        <v/>
      </c>
      <c r="S84" s="241" t="str">
        <f>IF('Measured Data'!$E78&gt;0,'Measured Data'!S77,"")</f>
        <v/>
      </c>
      <c r="T84" s="247" t="str">
        <f>IF('Measured Data'!$E78&gt;0,'Measured Data'!T77+'Measured Data'!$E78*'Measured Data'!AR77/'In Process Calc.'!$I78,"")</f>
        <v/>
      </c>
      <c r="U84" s="247" t="str">
        <f>IF('Measured Data'!$E78&gt;0,'Measured Data'!U77+'Measured Data'!$E78*'Measured Data'!AS77/'In Process Calc.'!$I78,"")</f>
        <v/>
      </c>
      <c r="V84" s="247" t="str">
        <f>IF('Measured Data'!$E78&gt;0,'Measured Data'!V77+'Measured Data'!$E78*'Measured Data'!AT77/'In Process Calc.'!$I78,"")</f>
        <v/>
      </c>
      <c r="W84" s="247" t="str">
        <f>IF('Measured Data'!$E78&gt;0,'Measured Data'!W77+'Measured Data'!$E78*'Measured Data'!AU77/'In Process Calc.'!$I78,"")</f>
        <v/>
      </c>
      <c r="X84" s="247" t="str">
        <f>IF('Measured Data'!$E78&gt;0,'Measured Data'!X77+'Measured Data'!$E78*'Measured Data'!AV77/'In Process Calc.'!$I78,"")</f>
        <v/>
      </c>
      <c r="Y84" s="247" t="str">
        <f>IF('Measured Data'!$E78&gt;0,'Measured Data'!Y77+'Measured Data'!$E78*'Measured Data'!AW77/'In Process Calc.'!$I78,"")</f>
        <v/>
      </c>
      <c r="Z84" s="247" t="str">
        <f>IF('Measured Data'!$E78&gt;0,'Measured Data'!Z77+'Measured Data'!$E78*'Measured Data'!AX77/'In Process Calc.'!$I78,"")</f>
        <v/>
      </c>
      <c r="AA84" s="247" t="str">
        <f>IF('Measured Data'!$E78&gt;0,'Measured Data'!AA77+'Measured Data'!$E78*'Measured Data'!AY77/'In Process Calc.'!$I78,"")</f>
        <v/>
      </c>
      <c r="AB84" s="247" t="str">
        <f>IF('Measured Data'!$E78&gt;0,'Measured Data'!AB77+'Measured Data'!$E78*'Measured Data'!AZ77/'In Process Calc.'!$I78,"")</f>
        <v/>
      </c>
      <c r="AC84" s="247" t="str">
        <f>IF('Measured Data'!$E78&gt;0,'Measured Data'!AC77+'Measured Data'!$E78*'Measured Data'!BA77/'In Process Calc.'!$I78,"")</f>
        <v/>
      </c>
      <c r="AD84" s="247" t="str">
        <f>IF('Measured Data'!$E78&gt;0,'Measured Data'!AD77+'Measured Data'!$E78*'Measured Data'!BB77/'In Process Calc.'!$I78,"")</f>
        <v/>
      </c>
      <c r="AE84" s="247" t="str">
        <f>IF('Measured Data'!$E78&gt;0,'Measured Data'!AE77+'Measured Data'!$E78*'Measured Data'!BC77/'In Process Calc.'!$I78,"")</f>
        <v/>
      </c>
      <c r="AF84" s="247" t="str">
        <f>IF('Measured Data'!$E78&gt;0,'Measured Data'!AF77+'Measured Data'!$E78*'Measured Data'!BD77/'In Process Calc.'!$I78,"")</f>
        <v/>
      </c>
      <c r="AG84" s="247" t="str">
        <f>IF('Measured Data'!$E78&gt;0,'Measured Data'!AG77+'Measured Data'!$E78*'Measured Data'!BE77/'In Process Calc.'!$I78,"")</f>
        <v/>
      </c>
      <c r="AH84" s="247" t="str">
        <f>IF('Measured Data'!$E78&gt;0,'Measured Data'!AH77+'Measured Data'!$E78*'Measured Data'!BF77/'In Process Calc.'!$I78,"")</f>
        <v/>
      </c>
      <c r="AI84" s="247" t="str">
        <f>IF('Measured Data'!$E78&gt;0,'Measured Data'!AI77+'Measured Data'!$E78*'Measured Data'!BG77/'In Process Calc.'!$I78,"")</f>
        <v/>
      </c>
      <c r="AJ84" s="247" t="str">
        <f>IF('Measured Data'!$E78&gt;0,'Measured Data'!AJ77+'Measured Data'!$E78*'Measured Data'!BH77/'In Process Calc.'!$I78,"")</f>
        <v/>
      </c>
      <c r="AK84" s="247" t="str">
        <f>IF('Measured Data'!$E78&gt;0,'Measured Data'!AK77+'Measured Data'!$E78*'Measured Data'!BI77/'In Process Calc.'!$I78,"")</f>
        <v/>
      </c>
      <c r="AL84" s="247" t="str">
        <f>IF('Measured Data'!$E78&gt;0,'Measured Data'!AL77+'Measured Data'!$E78*'Measured Data'!BJ77/'In Process Calc.'!$I78,"")</f>
        <v/>
      </c>
      <c r="AM84" s="247" t="str">
        <f>IF('Measured Data'!$E78&gt;0,'Measured Data'!AM77+'Measured Data'!$E78*'Measured Data'!BK77/'In Process Calc.'!$I78,"")</f>
        <v/>
      </c>
      <c r="AN84" s="247" t="str">
        <f>IF('Measured Data'!$E78&gt;0,'Measured Data'!AN77+'Measured Data'!$E78*'Measured Data'!BL77/'In Process Calc.'!$I78,"")</f>
        <v/>
      </c>
      <c r="AO84" s="247" t="str">
        <f>IF('Measured Data'!$E78&gt;0,'Measured Data'!AO77+'Measured Data'!$E78*'Measured Data'!BM77/'In Process Calc.'!$I78,"")</f>
        <v/>
      </c>
      <c r="AP84" s="247" t="str">
        <f>IF('Measured Data'!$E78&gt;0,'Measured Data'!AP77+'Measured Data'!$E78*'Measured Data'!BN77/'In Process Calc.'!$I78,"")</f>
        <v/>
      </c>
      <c r="AQ84" s="247" t="str">
        <f>IF('Measured Data'!$E78&gt;0,'Measured Data'!AQ77+'Measured Data'!$E78*'Measured Data'!BO77/'In Process Calc.'!$I78,"")</f>
        <v/>
      </c>
      <c r="AR84" s="247" t="str">
        <f>IF('Measured Data'!$E78&gt;0,'Measured Data'!AR77,"")</f>
        <v/>
      </c>
      <c r="AS84" s="247" t="str">
        <f>IF('Measured Data'!$E78&gt;0,'Measured Data'!AS77,"")</f>
        <v/>
      </c>
      <c r="AT84" s="247" t="str">
        <f>IF('Measured Data'!$E78&gt;0,'Measured Data'!AT77,"")</f>
        <v/>
      </c>
      <c r="AU84" s="247" t="str">
        <f>IF('Measured Data'!$E78&gt;0,'Measured Data'!AU77,"")</f>
        <v/>
      </c>
      <c r="AV84" s="247" t="str">
        <f>IF('Measured Data'!$E78&gt;0,'Measured Data'!AV77,"")</f>
        <v/>
      </c>
      <c r="AW84" s="247" t="str">
        <f>IF('Measured Data'!$E78&gt;0,'Measured Data'!AW77,"")</f>
        <v/>
      </c>
      <c r="AX84" s="247" t="str">
        <f>IF('Measured Data'!$E78&gt;0,'Measured Data'!AX77,"")</f>
        <v/>
      </c>
      <c r="AY84" s="247" t="str">
        <f>IF('Measured Data'!$E78&gt;0,'Measured Data'!AY77,"")</f>
        <v/>
      </c>
      <c r="AZ84" s="247" t="str">
        <f>IF('Measured Data'!$E78&gt;0,'Measured Data'!AZ77,"")</f>
        <v/>
      </c>
      <c r="BA84" s="247" t="str">
        <f>IF('Measured Data'!$E78&gt;0,'Measured Data'!BA77,"")</f>
        <v/>
      </c>
      <c r="BB84" s="247" t="str">
        <f>IF('Measured Data'!$E78&gt;0,'Measured Data'!BB77,"")</f>
        <v/>
      </c>
      <c r="BC84" s="247" t="str">
        <f>IF('Measured Data'!$E78&gt;0,'Measured Data'!BC77,"")</f>
        <v/>
      </c>
      <c r="BD84" s="247" t="str">
        <f>IF('Measured Data'!$E78&gt;0,'Measured Data'!BD77,"")</f>
        <v/>
      </c>
      <c r="BE84" s="247" t="str">
        <f>IF('Measured Data'!$E78&gt;0,'Measured Data'!BE77,"")</f>
        <v/>
      </c>
      <c r="BF84" s="247" t="str">
        <f>IF('Measured Data'!$E78&gt;0,'Measured Data'!BF77,"")</f>
        <v/>
      </c>
      <c r="BG84" s="247" t="str">
        <f>IF('Measured Data'!$E78&gt;0,'Measured Data'!BG77,"")</f>
        <v/>
      </c>
      <c r="BH84" s="247" t="str">
        <f>IF('Measured Data'!$E78&gt;0,'Measured Data'!BH77,"")</f>
        <v/>
      </c>
      <c r="BI84" s="247" t="str">
        <f>IF('Measured Data'!$E78&gt;0,'Measured Data'!BI77,"")</f>
        <v/>
      </c>
      <c r="BJ84" s="247" t="str">
        <f>IF('Measured Data'!$E78&gt;0,'Measured Data'!BJ77,"")</f>
        <v/>
      </c>
      <c r="BK84" s="247" t="str">
        <f>IF('Measured Data'!$E78&gt;0,'Measured Data'!BK77,"")</f>
        <v/>
      </c>
      <c r="BL84" s="247" t="str">
        <f>IF('Measured Data'!$E78&gt;0,'Measured Data'!BL77,"")</f>
        <v/>
      </c>
      <c r="BM84" s="247" t="str">
        <f>IF('Measured Data'!$E78&gt;0,'Measured Data'!BM77,"")</f>
        <v/>
      </c>
      <c r="BN84" s="247" t="str">
        <f>IF('Measured Data'!$E78&gt;0,'In Process Calc.'!B77,"")</f>
        <v/>
      </c>
      <c r="BO84" s="247" t="str">
        <f>IF('Measured Data'!$E78&gt;0,'In Process Calc.'!C77,"")</f>
        <v/>
      </c>
    </row>
    <row r="85" spans="1:67" x14ac:dyDescent="0.15">
      <c r="A85" s="241" t="str">
        <f>IF('Measured Data'!$E79&gt;0,'Measured Data'!$B$1,"")</f>
        <v/>
      </c>
      <c r="B85" s="241" t="str">
        <f>IF('Measured Data'!$E79&gt;0,'Measured Data'!A78+0.1,"")</f>
        <v/>
      </c>
      <c r="C85" s="245" t="str">
        <f>IF('Measured Data'!$E79&gt;0,'Measured Data'!B78,"")</f>
        <v/>
      </c>
      <c r="D85" s="250" t="str">
        <f>IF('Measured Data'!$E79&gt;0,'Measured Data'!C78,"")</f>
        <v/>
      </c>
      <c r="E85" s="241" t="str">
        <f>IF('Measured Data'!$E79&gt;0,'Measured Data'!D78,"")</f>
        <v/>
      </c>
      <c r="F85" s="241" t="str">
        <f>IF('Measured Data'!$E79&gt;0,'Measured Data'!E78,"")</f>
        <v/>
      </c>
      <c r="G85" s="241" t="str">
        <f>IF('Measured Data'!$E79&gt;0,'Measured Data'!G78,"")</f>
        <v/>
      </c>
      <c r="H85" s="246" t="str">
        <f>IF('Measured Data'!$E79&gt;0,'Measured Data'!H78,"")</f>
        <v/>
      </c>
      <c r="I85" s="246" t="str">
        <f>IF('Measured Data'!$E79&gt;0,'Measured Data'!I78,"")</f>
        <v/>
      </c>
      <c r="J85" s="246" t="str">
        <f>IF('Measured Data'!$E79&gt;0,'Measured Data'!J78,"")</f>
        <v/>
      </c>
      <c r="K85" s="246" t="str">
        <f>IF('Measured Data'!$E79&gt;0,'Measured Data'!K78,"")</f>
        <v/>
      </c>
      <c r="L85" s="241" t="str">
        <f>IF('Measured Data'!$E79&gt;0,'Measured Data'!L78,"")</f>
        <v/>
      </c>
      <c r="M85" s="241" t="str">
        <f>IF('Measured Data'!$E79&gt;0,'Measured Data'!M78,"")</f>
        <v/>
      </c>
      <c r="N85" s="241" t="str">
        <f>IF('Measured Data'!$E79&gt;0,'Measured Data'!N78,"")</f>
        <v/>
      </c>
      <c r="O85" s="241" t="str">
        <f>IF('Measured Data'!$E79&gt;0,'Measured Data'!O78,"")</f>
        <v/>
      </c>
      <c r="P85" s="241" t="str">
        <f>IF('Measured Data'!$E79&gt;0,'Measured Data'!P78,"")</f>
        <v/>
      </c>
      <c r="Q85" s="241" t="str">
        <f>IF('Measured Data'!$E79&gt;0,'Measured Data'!Q78,"")</f>
        <v/>
      </c>
      <c r="R85" s="241" t="str">
        <f>IF('Measured Data'!$E79&gt;0,'Measured Data'!R78,"")</f>
        <v/>
      </c>
      <c r="S85" s="241" t="str">
        <f>IF('Measured Data'!$E79&gt;0,'Measured Data'!S78,"")</f>
        <v/>
      </c>
      <c r="T85" s="247" t="str">
        <f>IF('Measured Data'!$E79&gt;0,'Measured Data'!T78+'Measured Data'!$E79*'Measured Data'!AR78/'In Process Calc.'!$I79,"")</f>
        <v/>
      </c>
      <c r="U85" s="247" t="str">
        <f>IF('Measured Data'!$E79&gt;0,'Measured Data'!U78+'Measured Data'!$E79*'Measured Data'!AS78/'In Process Calc.'!$I79,"")</f>
        <v/>
      </c>
      <c r="V85" s="247" t="str">
        <f>IF('Measured Data'!$E79&gt;0,'Measured Data'!V78+'Measured Data'!$E79*'Measured Data'!AT78/'In Process Calc.'!$I79,"")</f>
        <v/>
      </c>
      <c r="W85" s="247" t="str">
        <f>IF('Measured Data'!$E79&gt;0,'Measured Data'!W78+'Measured Data'!$E79*'Measured Data'!AU78/'In Process Calc.'!$I79,"")</f>
        <v/>
      </c>
      <c r="X85" s="247" t="str">
        <f>IF('Measured Data'!$E79&gt;0,'Measured Data'!X78+'Measured Data'!$E79*'Measured Data'!AV78/'In Process Calc.'!$I79,"")</f>
        <v/>
      </c>
      <c r="Y85" s="247" t="str">
        <f>IF('Measured Data'!$E79&gt;0,'Measured Data'!Y78+'Measured Data'!$E79*'Measured Data'!AW78/'In Process Calc.'!$I79,"")</f>
        <v/>
      </c>
      <c r="Z85" s="247" t="str">
        <f>IF('Measured Data'!$E79&gt;0,'Measured Data'!Z78+'Measured Data'!$E79*'Measured Data'!AX78/'In Process Calc.'!$I79,"")</f>
        <v/>
      </c>
      <c r="AA85" s="247" t="str">
        <f>IF('Measured Data'!$E79&gt;0,'Measured Data'!AA78+'Measured Data'!$E79*'Measured Data'!AY78/'In Process Calc.'!$I79,"")</f>
        <v/>
      </c>
      <c r="AB85" s="247" t="str">
        <f>IF('Measured Data'!$E79&gt;0,'Measured Data'!AB78+'Measured Data'!$E79*'Measured Data'!AZ78/'In Process Calc.'!$I79,"")</f>
        <v/>
      </c>
      <c r="AC85" s="247" t="str">
        <f>IF('Measured Data'!$E79&gt;0,'Measured Data'!AC78+'Measured Data'!$E79*'Measured Data'!BA78/'In Process Calc.'!$I79,"")</f>
        <v/>
      </c>
      <c r="AD85" s="247" t="str">
        <f>IF('Measured Data'!$E79&gt;0,'Measured Data'!AD78+'Measured Data'!$E79*'Measured Data'!BB78/'In Process Calc.'!$I79,"")</f>
        <v/>
      </c>
      <c r="AE85" s="247" t="str">
        <f>IF('Measured Data'!$E79&gt;0,'Measured Data'!AE78+'Measured Data'!$E79*'Measured Data'!BC78/'In Process Calc.'!$I79,"")</f>
        <v/>
      </c>
      <c r="AF85" s="247" t="str">
        <f>IF('Measured Data'!$E79&gt;0,'Measured Data'!AF78+'Measured Data'!$E79*'Measured Data'!BD78/'In Process Calc.'!$I79,"")</f>
        <v/>
      </c>
      <c r="AG85" s="247" t="str">
        <f>IF('Measured Data'!$E79&gt;0,'Measured Data'!AG78+'Measured Data'!$E79*'Measured Data'!BE78/'In Process Calc.'!$I79,"")</f>
        <v/>
      </c>
      <c r="AH85" s="247" t="str">
        <f>IF('Measured Data'!$E79&gt;0,'Measured Data'!AH78+'Measured Data'!$E79*'Measured Data'!BF78/'In Process Calc.'!$I79,"")</f>
        <v/>
      </c>
      <c r="AI85" s="247" t="str">
        <f>IF('Measured Data'!$E79&gt;0,'Measured Data'!AI78+'Measured Data'!$E79*'Measured Data'!BG78/'In Process Calc.'!$I79,"")</f>
        <v/>
      </c>
      <c r="AJ85" s="247" t="str">
        <f>IF('Measured Data'!$E79&gt;0,'Measured Data'!AJ78+'Measured Data'!$E79*'Measured Data'!BH78/'In Process Calc.'!$I79,"")</f>
        <v/>
      </c>
      <c r="AK85" s="247" t="str">
        <f>IF('Measured Data'!$E79&gt;0,'Measured Data'!AK78+'Measured Data'!$E79*'Measured Data'!BI78/'In Process Calc.'!$I79,"")</f>
        <v/>
      </c>
      <c r="AL85" s="247" t="str">
        <f>IF('Measured Data'!$E79&gt;0,'Measured Data'!AL78+'Measured Data'!$E79*'Measured Data'!BJ78/'In Process Calc.'!$I79,"")</f>
        <v/>
      </c>
      <c r="AM85" s="247" t="str">
        <f>IF('Measured Data'!$E79&gt;0,'Measured Data'!AM78+'Measured Data'!$E79*'Measured Data'!BK78/'In Process Calc.'!$I79,"")</f>
        <v/>
      </c>
      <c r="AN85" s="247" t="str">
        <f>IF('Measured Data'!$E79&gt;0,'Measured Data'!AN78+'Measured Data'!$E79*'Measured Data'!BL78/'In Process Calc.'!$I79,"")</f>
        <v/>
      </c>
      <c r="AO85" s="247" t="str">
        <f>IF('Measured Data'!$E79&gt;0,'Measured Data'!AO78+'Measured Data'!$E79*'Measured Data'!BM78/'In Process Calc.'!$I79,"")</f>
        <v/>
      </c>
      <c r="AP85" s="247" t="str">
        <f>IF('Measured Data'!$E79&gt;0,'Measured Data'!AP78+'Measured Data'!$E79*'Measured Data'!BN78/'In Process Calc.'!$I79,"")</f>
        <v/>
      </c>
      <c r="AQ85" s="247" t="str">
        <f>IF('Measured Data'!$E79&gt;0,'Measured Data'!AQ78+'Measured Data'!$E79*'Measured Data'!BO78/'In Process Calc.'!$I79,"")</f>
        <v/>
      </c>
      <c r="AR85" s="247" t="str">
        <f>IF('Measured Data'!$E79&gt;0,'Measured Data'!AR78,"")</f>
        <v/>
      </c>
      <c r="AS85" s="247" t="str">
        <f>IF('Measured Data'!$E79&gt;0,'Measured Data'!AS78,"")</f>
        <v/>
      </c>
      <c r="AT85" s="247" t="str">
        <f>IF('Measured Data'!$E79&gt;0,'Measured Data'!AT78,"")</f>
        <v/>
      </c>
      <c r="AU85" s="247" t="str">
        <f>IF('Measured Data'!$E79&gt;0,'Measured Data'!AU78,"")</f>
        <v/>
      </c>
      <c r="AV85" s="247" t="str">
        <f>IF('Measured Data'!$E79&gt;0,'Measured Data'!AV78,"")</f>
        <v/>
      </c>
      <c r="AW85" s="247" t="str">
        <f>IF('Measured Data'!$E79&gt;0,'Measured Data'!AW78,"")</f>
        <v/>
      </c>
      <c r="AX85" s="247" t="str">
        <f>IF('Measured Data'!$E79&gt;0,'Measured Data'!AX78,"")</f>
        <v/>
      </c>
      <c r="AY85" s="247" t="str">
        <f>IF('Measured Data'!$E79&gt;0,'Measured Data'!AY78,"")</f>
        <v/>
      </c>
      <c r="AZ85" s="247" t="str">
        <f>IF('Measured Data'!$E79&gt;0,'Measured Data'!AZ78,"")</f>
        <v/>
      </c>
      <c r="BA85" s="247" t="str">
        <f>IF('Measured Data'!$E79&gt;0,'Measured Data'!BA78,"")</f>
        <v/>
      </c>
      <c r="BB85" s="247" t="str">
        <f>IF('Measured Data'!$E79&gt;0,'Measured Data'!BB78,"")</f>
        <v/>
      </c>
      <c r="BC85" s="247" t="str">
        <f>IF('Measured Data'!$E79&gt;0,'Measured Data'!BC78,"")</f>
        <v/>
      </c>
      <c r="BD85" s="247" t="str">
        <f>IF('Measured Data'!$E79&gt;0,'Measured Data'!BD78,"")</f>
        <v/>
      </c>
      <c r="BE85" s="247" t="str">
        <f>IF('Measured Data'!$E79&gt;0,'Measured Data'!BE78,"")</f>
        <v/>
      </c>
      <c r="BF85" s="247" t="str">
        <f>IF('Measured Data'!$E79&gt;0,'Measured Data'!BF78,"")</f>
        <v/>
      </c>
      <c r="BG85" s="247" t="str">
        <f>IF('Measured Data'!$E79&gt;0,'Measured Data'!BG78,"")</f>
        <v/>
      </c>
      <c r="BH85" s="247" t="str">
        <f>IF('Measured Data'!$E79&gt;0,'Measured Data'!BH78,"")</f>
        <v/>
      </c>
      <c r="BI85" s="247" t="str">
        <f>IF('Measured Data'!$E79&gt;0,'Measured Data'!BI78,"")</f>
        <v/>
      </c>
      <c r="BJ85" s="247" t="str">
        <f>IF('Measured Data'!$E79&gt;0,'Measured Data'!BJ78,"")</f>
        <v/>
      </c>
      <c r="BK85" s="247" t="str">
        <f>IF('Measured Data'!$E79&gt;0,'Measured Data'!BK78,"")</f>
        <v/>
      </c>
      <c r="BL85" s="247" t="str">
        <f>IF('Measured Data'!$E79&gt;0,'Measured Data'!BL78,"")</f>
        <v/>
      </c>
      <c r="BM85" s="247" t="str">
        <f>IF('Measured Data'!$E79&gt;0,'Measured Data'!BM78,"")</f>
        <v/>
      </c>
      <c r="BN85" s="247" t="str">
        <f>IF('Measured Data'!$E79&gt;0,'In Process Calc.'!B78,"")</f>
        <v/>
      </c>
      <c r="BO85" s="247" t="str">
        <f>IF('Measured Data'!$E79&gt;0,'In Process Calc.'!C78,"")</f>
        <v/>
      </c>
    </row>
    <row r="86" spans="1:67" x14ac:dyDescent="0.15">
      <c r="A86" s="241" t="str">
        <f>IF('Measured Data'!$E80&gt;0,'Measured Data'!$B$1,"")</f>
        <v/>
      </c>
      <c r="B86" s="241" t="str">
        <f>IF('Measured Data'!$E80&gt;0,'Measured Data'!A79+0.1,"")</f>
        <v/>
      </c>
      <c r="C86" s="245" t="str">
        <f>IF('Measured Data'!$E80&gt;0,'Measured Data'!B79,"")</f>
        <v/>
      </c>
      <c r="D86" s="250" t="str">
        <f>IF('Measured Data'!$E80&gt;0,'Measured Data'!C79,"")</f>
        <v/>
      </c>
      <c r="E86" s="241" t="str">
        <f>IF('Measured Data'!$E80&gt;0,'Measured Data'!D79,"")</f>
        <v/>
      </c>
      <c r="F86" s="241" t="str">
        <f>IF('Measured Data'!$E80&gt;0,'Measured Data'!E79,"")</f>
        <v/>
      </c>
      <c r="G86" s="241" t="str">
        <f>IF('Measured Data'!$E80&gt;0,'Measured Data'!G79,"")</f>
        <v/>
      </c>
      <c r="H86" s="246" t="str">
        <f>IF('Measured Data'!$E80&gt;0,'Measured Data'!H79,"")</f>
        <v/>
      </c>
      <c r="I86" s="246" t="str">
        <f>IF('Measured Data'!$E80&gt;0,'Measured Data'!I79,"")</f>
        <v/>
      </c>
      <c r="J86" s="246" t="str">
        <f>IF('Measured Data'!$E80&gt;0,'Measured Data'!J79,"")</f>
        <v/>
      </c>
      <c r="K86" s="246" t="str">
        <f>IF('Measured Data'!$E80&gt;0,'Measured Data'!K79,"")</f>
        <v/>
      </c>
      <c r="L86" s="241" t="str">
        <f>IF('Measured Data'!$E80&gt;0,'Measured Data'!L79,"")</f>
        <v/>
      </c>
      <c r="M86" s="241" t="str">
        <f>IF('Measured Data'!$E80&gt;0,'Measured Data'!M79,"")</f>
        <v/>
      </c>
      <c r="N86" s="241" t="str">
        <f>IF('Measured Data'!$E80&gt;0,'Measured Data'!N79,"")</f>
        <v/>
      </c>
      <c r="O86" s="241" t="str">
        <f>IF('Measured Data'!$E80&gt;0,'Measured Data'!O79,"")</f>
        <v/>
      </c>
      <c r="P86" s="241" t="str">
        <f>IF('Measured Data'!$E80&gt;0,'Measured Data'!P79,"")</f>
        <v/>
      </c>
      <c r="Q86" s="241" t="str">
        <f>IF('Measured Data'!$E80&gt;0,'Measured Data'!Q79,"")</f>
        <v/>
      </c>
      <c r="R86" s="241" t="str">
        <f>IF('Measured Data'!$E80&gt;0,'Measured Data'!R79,"")</f>
        <v/>
      </c>
      <c r="S86" s="241" t="str">
        <f>IF('Measured Data'!$E80&gt;0,'Measured Data'!S79,"")</f>
        <v/>
      </c>
      <c r="T86" s="247" t="str">
        <f>IF('Measured Data'!$E80&gt;0,'Measured Data'!T79+'Measured Data'!$E80*'Measured Data'!AR79/'In Process Calc.'!$I80,"")</f>
        <v/>
      </c>
      <c r="U86" s="247" t="str">
        <f>IF('Measured Data'!$E80&gt;0,'Measured Data'!U79+'Measured Data'!$E80*'Measured Data'!AS79/'In Process Calc.'!$I80,"")</f>
        <v/>
      </c>
      <c r="V86" s="247" t="str">
        <f>IF('Measured Data'!$E80&gt;0,'Measured Data'!V79+'Measured Data'!$E80*'Measured Data'!AT79/'In Process Calc.'!$I80,"")</f>
        <v/>
      </c>
      <c r="W86" s="247" t="str">
        <f>IF('Measured Data'!$E80&gt;0,'Measured Data'!W79+'Measured Data'!$E80*'Measured Data'!AU79/'In Process Calc.'!$I80,"")</f>
        <v/>
      </c>
      <c r="X86" s="247" t="str">
        <f>IF('Measured Data'!$E80&gt;0,'Measured Data'!X79+'Measured Data'!$E80*'Measured Data'!AV79/'In Process Calc.'!$I80,"")</f>
        <v/>
      </c>
      <c r="Y86" s="247" t="str">
        <f>IF('Measured Data'!$E80&gt;0,'Measured Data'!Y79+'Measured Data'!$E80*'Measured Data'!AW79/'In Process Calc.'!$I80,"")</f>
        <v/>
      </c>
      <c r="Z86" s="247" t="str">
        <f>IF('Measured Data'!$E80&gt;0,'Measured Data'!Z79+'Measured Data'!$E80*'Measured Data'!AX79/'In Process Calc.'!$I80,"")</f>
        <v/>
      </c>
      <c r="AA86" s="247" t="str">
        <f>IF('Measured Data'!$E80&gt;0,'Measured Data'!AA79+'Measured Data'!$E80*'Measured Data'!AY79/'In Process Calc.'!$I80,"")</f>
        <v/>
      </c>
      <c r="AB86" s="247" t="str">
        <f>IF('Measured Data'!$E80&gt;0,'Measured Data'!AB79+'Measured Data'!$E80*'Measured Data'!AZ79/'In Process Calc.'!$I80,"")</f>
        <v/>
      </c>
      <c r="AC86" s="247" t="str">
        <f>IF('Measured Data'!$E80&gt;0,'Measured Data'!AC79+'Measured Data'!$E80*'Measured Data'!BA79/'In Process Calc.'!$I80,"")</f>
        <v/>
      </c>
      <c r="AD86" s="247" t="str">
        <f>IF('Measured Data'!$E80&gt;0,'Measured Data'!AD79+'Measured Data'!$E80*'Measured Data'!BB79/'In Process Calc.'!$I80,"")</f>
        <v/>
      </c>
      <c r="AE86" s="247" t="str">
        <f>IF('Measured Data'!$E80&gt;0,'Measured Data'!AE79+'Measured Data'!$E80*'Measured Data'!BC79/'In Process Calc.'!$I80,"")</f>
        <v/>
      </c>
      <c r="AF86" s="247" t="str">
        <f>IF('Measured Data'!$E80&gt;0,'Measured Data'!AF79+'Measured Data'!$E80*'Measured Data'!BD79/'In Process Calc.'!$I80,"")</f>
        <v/>
      </c>
      <c r="AG86" s="247" t="str">
        <f>IF('Measured Data'!$E80&gt;0,'Measured Data'!AG79+'Measured Data'!$E80*'Measured Data'!BE79/'In Process Calc.'!$I80,"")</f>
        <v/>
      </c>
      <c r="AH86" s="247" t="str">
        <f>IF('Measured Data'!$E80&gt;0,'Measured Data'!AH79+'Measured Data'!$E80*'Measured Data'!BF79/'In Process Calc.'!$I80,"")</f>
        <v/>
      </c>
      <c r="AI86" s="247" t="str">
        <f>IF('Measured Data'!$E80&gt;0,'Measured Data'!AI79+'Measured Data'!$E80*'Measured Data'!BG79/'In Process Calc.'!$I80,"")</f>
        <v/>
      </c>
      <c r="AJ86" s="247" t="str">
        <f>IF('Measured Data'!$E80&gt;0,'Measured Data'!AJ79+'Measured Data'!$E80*'Measured Data'!BH79/'In Process Calc.'!$I80,"")</f>
        <v/>
      </c>
      <c r="AK86" s="247" t="str">
        <f>IF('Measured Data'!$E80&gt;0,'Measured Data'!AK79+'Measured Data'!$E80*'Measured Data'!BI79/'In Process Calc.'!$I80,"")</f>
        <v/>
      </c>
      <c r="AL86" s="247" t="str">
        <f>IF('Measured Data'!$E80&gt;0,'Measured Data'!AL79+'Measured Data'!$E80*'Measured Data'!BJ79/'In Process Calc.'!$I80,"")</f>
        <v/>
      </c>
      <c r="AM86" s="247" t="str">
        <f>IF('Measured Data'!$E80&gt;0,'Measured Data'!AM79+'Measured Data'!$E80*'Measured Data'!BK79/'In Process Calc.'!$I80,"")</f>
        <v/>
      </c>
      <c r="AN86" s="247" t="str">
        <f>IF('Measured Data'!$E80&gt;0,'Measured Data'!AN79+'Measured Data'!$E80*'Measured Data'!BL79/'In Process Calc.'!$I80,"")</f>
        <v/>
      </c>
      <c r="AO86" s="247" t="str">
        <f>IF('Measured Data'!$E80&gt;0,'Measured Data'!AO79+'Measured Data'!$E80*'Measured Data'!BM79/'In Process Calc.'!$I80,"")</f>
        <v/>
      </c>
      <c r="AP86" s="247" t="str">
        <f>IF('Measured Data'!$E80&gt;0,'Measured Data'!AP79+'Measured Data'!$E80*'Measured Data'!BN79/'In Process Calc.'!$I80,"")</f>
        <v/>
      </c>
      <c r="AQ86" s="247" t="str">
        <f>IF('Measured Data'!$E80&gt;0,'Measured Data'!AQ79+'Measured Data'!$E80*'Measured Data'!BO79/'In Process Calc.'!$I80,"")</f>
        <v/>
      </c>
      <c r="AR86" s="247" t="str">
        <f>IF('Measured Data'!$E80&gt;0,'Measured Data'!AR79,"")</f>
        <v/>
      </c>
      <c r="AS86" s="247" t="str">
        <f>IF('Measured Data'!$E80&gt;0,'Measured Data'!AS79,"")</f>
        <v/>
      </c>
      <c r="AT86" s="247" t="str">
        <f>IF('Measured Data'!$E80&gt;0,'Measured Data'!AT79,"")</f>
        <v/>
      </c>
      <c r="AU86" s="247" t="str">
        <f>IF('Measured Data'!$E80&gt;0,'Measured Data'!AU79,"")</f>
        <v/>
      </c>
      <c r="AV86" s="247" t="str">
        <f>IF('Measured Data'!$E80&gt;0,'Measured Data'!AV79,"")</f>
        <v/>
      </c>
      <c r="AW86" s="247" t="str">
        <f>IF('Measured Data'!$E80&gt;0,'Measured Data'!AW79,"")</f>
        <v/>
      </c>
      <c r="AX86" s="247" t="str">
        <f>IF('Measured Data'!$E80&gt;0,'Measured Data'!AX79,"")</f>
        <v/>
      </c>
      <c r="AY86" s="247" t="str">
        <f>IF('Measured Data'!$E80&gt;0,'Measured Data'!AY79,"")</f>
        <v/>
      </c>
      <c r="AZ86" s="247" t="str">
        <f>IF('Measured Data'!$E80&gt;0,'Measured Data'!AZ79,"")</f>
        <v/>
      </c>
      <c r="BA86" s="247" t="str">
        <f>IF('Measured Data'!$E80&gt;0,'Measured Data'!BA79,"")</f>
        <v/>
      </c>
      <c r="BB86" s="247" t="str">
        <f>IF('Measured Data'!$E80&gt;0,'Measured Data'!BB79,"")</f>
        <v/>
      </c>
      <c r="BC86" s="247" t="str">
        <f>IF('Measured Data'!$E80&gt;0,'Measured Data'!BC79,"")</f>
        <v/>
      </c>
      <c r="BD86" s="247" t="str">
        <f>IF('Measured Data'!$E80&gt;0,'Measured Data'!BD79,"")</f>
        <v/>
      </c>
      <c r="BE86" s="247" t="str">
        <f>IF('Measured Data'!$E80&gt;0,'Measured Data'!BE79,"")</f>
        <v/>
      </c>
      <c r="BF86" s="247" t="str">
        <f>IF('Measured Data'!$E80&gt;0,'Measured Data'!BF79,"")</f>
        <v/>
      </c>
      <c r="BG86" s="247" t="str">
        <f>IF('Measured Data'!$E80&gt;0,'Measured Data'!BG79,"")</f>
        <v/>
      </c>
      <c r="BH86" s="247" t="str">
        <f>IF('Measured Data'!$E80&gt;0,'Measured Data'!BH79,"")</f>
        <v/>
      </c>
      <c r="BI86" s="247" t="str">
        <f>IF('Measured Data'!$E80&gt;0,'Measured Data'!BI79,"")</f>
        <v/>
      </c>
      <c r="BJ86" s="247" t="str">
        <f>IF('Measured Data'!$E80&gt;0,'Measured Data'!BJ79,"")</f>
        <v/>
      </c>
      <c r="BK86" s="247" t="str">
        <f>IF('Measured Data'!$E80&gt;0,'Measured Data'!BK79,"")</f>
        <v/>
      </c>
      <c r="BL86" s="247" t="str">
        <f>IF('Measured Data'!$E80&gt;0,'Measured Data'!BL79,"")</f>
        <v/>
      </c>
      <c r="BM86" s="247" t="str">
        <f>IF('Measured Data'!$E80&gt;0,'Measured Data'!BM79,"")</f>
        <v/>
      </c>
      <c r="BN86" s="247" t="str">
        <f>IF('Measured Data'!$E80&gt;0,'In Process Calc.'!B79,"")</f>
        <v/>
      </c>
      <c r="BO86" s="247" t="str">
        <f>IF('Measured Data'!$E80&gt;0,'In Process Calc.'!C79,"")</f>
        <v/>
      </c>
    </row>
    <row r="87" spans="1:67" x14ac:dyDescent="0.15">
      <c r="A87" s="241" t="str">
        <f>IF('Measured Data'!$E81&gt;0,'Measured Data'!$B$1,"")</f>
        <v/>
      </c>
      <c r="B87" s="241" t="str">
        <f>IF('Measured Data'!$E81&gt;0,'Measured Data'!A80+0.1,"")</f>
        <v/>
      </c>
      <c r="C87" s="245" t="str">
        <f>IF('Measured Data'!$E81&gt;0,'Measured Data'!B80,"")</f>
        <v/>
      </c>
      <c r="D87" s="250" t="str">
        <f>IF('Measured Data'!$E81&gt;0,'Measured Data'!C80,"")</f>
        <v/>
      </c>
      <c r="E87" s="241" t="str">
        <f>IF('Measured Data'!$E81&gt;0,'Measured Data'!D80,"")</f>
        <v/>
      </c>
      <c r="F87" s="241" t="str">
        <f>IF('Measured Data'!$E81&gt;0,'Measured Data'!E80,"")</f>
        <v/>
      </c>
      <c r="G87" s="241" t="str">
        <f>IF('Measured Data'!$E81&gt;0,'Measured Data'!G80,"")</f>
        <v/>
      </c>
      <c r="H87" s="246" t="str">
        <f>IF('Measured Data'!$E81&gt;0,'Measured Data'!H80,"")</f>
        <v/>
      </c>
      <c r="I87" s="246" t="str">
        <f>IF('Measured Data'!$E81&gt;0,'Measured Data'!I80,"")</f>
        <v/>
      </c>
      <c r="J87" s="246" t="str">
        <f>IF('Measured Data'!$E81&gt;0,'Measured Data'!J80,"")</f>
        <v/>
      </c>
      <c r="K87" s="246" t="str">
        <f>IF('Measured Data'!$E81&gt;0,'Measured Data'!K80,"")</f>
        <v/>
      </c>
      <c r="L87" s="241" t="str">
        <f>IF('Measured Data'!$E81&gt;0,'Measured Data'!L80,"")</f>
        <v/>
      </c>
      <c r="M87" s="241" t="str">
        <f>IF('Measured Data'!$E81&gt;0,'Measured Data'!M80,"")</f>
        <v/>
      </c>
      <c r="N87" s="241" t="str">
        <f>IF('Measured Data'!$E81&gt;0,'Measured Data'!N80,"")</f>
        <v/>
      </c>
      <c r="O87" s="241" t="str">
        <f>IF('Measured Data'!$E81&gt;0,'Measured Data'!O80,"")</f>
        <v/>
      </c>
      <c r="P87" s="241" t="str">
        <f>IF('Measured Data'!$E81&gt;0,'Measured Data'!P80,"")</f>
        <v/>
      </c>
      <c r="Q87" s="241" t="str">
        <f>IF('Measured Data'!$E81&gt;0,'Measured Data'!Q80,"")</f>
        <v/>
      </c>
      <c r="R87" s="241" t="str">
        <f>IF('Measured Data'!$E81&gt;0,'Measured Data'!R80,"")</f>
        <v/>
      </c>
      <c r="S87" s="241" t="str">
        <f>IF('Measured Data'!$E81&gt;0,'Measured Data'!S80,"")</f>
        <v/>
      </c>
      <c r="T87" s="247" t="str">
        <f>IF('Measured Data'!$E81&gt;0,'Measured Data'!T80+'Measured Data'!$E81*'Measured Data'!AR80/'In Process Calc.'!$I81,"")</f>
        <v/>
      </c>
      <c r="U87" s="247" t="str">
        <f>IF('Measured Data'!$E81&gt;0,'Measured Data'!U80+'Measured Data'!$E81*'Measured Data'!AS80/'In Process Calc.'!$I81,"")</f>
        <v/>
      </c>
      <c r="V87" s="247" t="str">
        <f>IF('Measured Data'!$E81&gt;0,'Measured Data'!V80+'Measured Data'!$E81*'Measured Data'!AT80/'In Process Calc.'!$I81,"")</f>
        <v/>
      </c>
      <c r="W87" s="247" t="str">
        <f>IF('Measured Data'!$E81&gt;0,'Measured Data'!W80+'Measured Data'!$E81*'Measured Data'!AU80/'In Process Calc.'!$I81,"")</f>
        <v/>
      </c>
      <c r="X87" s="247" t="str">
        <f>IF('Measured Data'!$E81&gt;0,'Measured Data'!X80+'Measured Data'!$E81*'Measured Data'!AV80/'In Process Calc.'!$I81,"")</f>
        <v/>
      </c>
      <c r="Y87" s="247" t="str">
        <f>IF('Measured Data'!$E81&gt;0,'Measured Data'!Y80+'Measured Data'!$E81*'Measured Data'!AW80/'In Process Calc.'!$I81,"")</f>
        <v/>
      </c>
      <c r="Z87" s="247" t="str">
        <f>IF('Measured Data'!$E81&gt;0,'Measured Data'!Z80+'Measured Data'!$E81*'Measured Data'!AX80/'In Process Calc.'!$I81,"")</f>
        <v/>
      </c>
      <c r="AA87" s="247" t="str">
        <f>IF('Measured Data'!$E81&gt;0,'Measured Data'!AA80+'Measured Data'!$E81*'Measured Data'!AY80/'In Process Calc.'!$I81,"")</f>
        <v/>
      </c>
      <c r="AB87" s="247" t="str">
        <f>IF('Measured Data'!$E81&gt;0,'Measured Data'!AB80+'Measured Data'!$E81*'Measured Data'!AZ80/'In Process Calc.'!$I81,"")</f>
        <v/>
      </c>
      <c r="AC87" s="247" t="str">
        <f>IF('Measured Data'!$E81&gt;0,'Measured Data'!AC80+'Measured Data'!$E81*'Measured Data'!BA80/'In Process Calc.'!$I81,"")</f>
        <v/>
      </c>
      <c r="AD87" s="247" t="str">
        <f>IF('Measured Data'!$E81&gt;0,'Measured Data'!AD80+'Measured Data'!$E81*'Measured Data'!BB80/'In Process Calc.'!$I81,"")</f>
        <v/>
      </c>
      <c r="AE87" s="247" t="str">
        <f>IF('Measured Data'!$E81&gt;0,'Measured Data'!AE80+'Measured Data'!$E81*'Measured Data'!BC80/'In Process Calc.'!$I81,"")</f>
        <v/>
      </c>
      <c r="AF87" s="247" t="str">
        <f>IF('Measured Data'!$E81&gt;0,'Measured Data'!AF80+'Measured Data'!$E81*'Measured Data'!BD80/'In Process Calc.'!$I81,"")</f>
        <v/>
      </c>
      <c r="AG87" s="247" t="str">
        <f>IF('Measured Data'!$E81&gt;0,'Measured Data'!AG80+'Measured Data'!$E81*'Measured Data'!BE80/'In Process Calc.'!$I81,"")</f>
        <v/>
      </c>
      <c r="AH87" s="247" t="str">
        <f>IF('Measured Data'!$E81&gt;0,'Measured Data'!AH80+'Measured Data'!$E81*'Measured Data'!BF80/'In Process Calc.'!$I81,"")</f>
        <v/>
      </c>
      <c r="AI87" s="247" t="str">
        <f>IF('Measured Data'!$E81&gt;0,'Measured Data'!AI80+'Measured Data'!$E81*'Measured Data'!BG80/'In Process Calc.'!$I81,"")</f>
        <v/>
      </c>
      <c r="AJ87" s="247" t="str">
        <f>IF('Measured Data'!$E81&gt;0,'Measured Data'!AJ80+'Measured Data'!$E81*'Measured Data'!BH80/'In Process Calc.'!$I81,"")</f>
        <v/>
      </c>
      <c r="AK87" s="247" t="str">
        <f>IF('Measured Data'!$E81&gt;0,'Measured Data'!AK80+'Measured Data'!$E81*'Measured Data'!BI80/'In Process Calc.'!$I81,"")</f>
        <v/>
      </c>
      <c r="AL87" s="247" t="str">
        <f>IF('Measured Data'!$E81&gt;0,'Measured Data'!AL80+'Measured Data'!$E81*'Measured Data'!BJ80/'In Process Calc.'!$I81,"")</f>
        <v/>
      </c>
      <c r="AM87" s="247" t="str">
        <f>IF('Measured Data'!$E81&gt;0,'Measured Data'!AM80+'Measured Data'!$E81*'Measured Data'!BK80/'In Process Calc.'!$I81,"")</f>
        <v/>
      </c>
      <c r="AN87" s="247" t="str">
        <f>IF('Measured Data'!$E81&gt;0,'Measured Data'!AN80+'Measured Data'!$E81*'Measured Data'!BL80/'In Process Calc.'!$I81,"")</f>
        <v/>
      </c>
      <c r="AO87" s="247" t="str">
        <f>IF('Measured Data'!$E81&gt;0,'Measured Data'!AO80+'Measured Data'!$E81*'Measured Data'!BM80/'In Process Calc.'!$I81,"")</f>
        <v/>
      </c>
      <c r="AP87" s="247" t="str">
        <f>IF('Measured Data'!$E81&gt;0,'Measured Data'!AP80+'Measured Data'!$E81*'Measured Data'!BN80/'In Process Calc.'!$I81,"")</f>
        <v/>
      </c>
      <c r="AQ87" s="247" t="str">
        <f>IF('Measured Data'!$E81&gt;0,'Measured Data'!AQ80+'Measured Data'!$E81*'Measured Data'!BO80/'In Process Calc.'!$I81,"")</f>
        <v/>
      </c>
      <c r="AR87" s="247" t="str">
        <f>IF('Measured Data'!$E81&gt;0,'Measured Data'!AR80,"")</f>
        <v/>
      </c>
      <c r="AS87" s="247" t="str">
        <f>IF('Measured Data'!$E81&gt;0,'Measured Data'!AS80,"")</f>
        <v/>
      </c>
      <c r="AT87" s="247" t="str">
        <f>IF('Measured Data'!$E81&gt;0,'Measured Data'!AT80,"")</f>
        <v/>
      </c>
      <c r="AU87" s="247" t="str">
        <f>IF('Measured Data'!$E81&gt;0,'Measured Data'!AU80,"")</f>
        <v/>
      </c>
      <c r="AV87" s="247" t="str">
        <f>IF('Measured Data'!$E81&gt;0,'Measured Data'!AV80,"")</f>
        <v/>
      </c>
      <c r="AW87" s="247" t="str">
        <f>IF('Measured Data'!$E81&gt;0,'Measured Data'!AW80,"")</f>
        <v/>
      </c>
      <c r="AX87" s="247" t="str">
        <f>IF('Measured Data'!$E81&gt;0,'Measured Data'!AX80,"")</f>
        <v/>
      </c>
      <c r="AY87" s="247" t="str">
        <f>IF('Measured Data'!$E81&gt;0,'Measured Data'!AY80,"")</f>
        <v/>
      </c>
      <c r="AZ87" s="247" t="str">
        <f>IF('Measured Data'!$E81&gt;0,'Measured Data'!AZ80,"")</f>
        <v/>
      </c>
      <c r="BA87" s="247" t="str">
        <f>IF('Measured Data'!$E81&gt;0,'Measured Data'!BA80,"")</f>
        <v/>
      </c>
      <c r="BB87" s="247" t="str">
        <f>IF('Measured Data'!$E81&gt;0,'Measured Data'!BB80,"")</f>
        <v/>
      </c>
      <c r="BC87" s="247" t="str">
        <f>IF('Measured Data'!$E81&gt;0,'Measured Data'!BC80,"")</f>
        <v/>
      </c>
      <c r="BD87" s="247" t="str">
        <f>IF('Measured Data'!$E81&gt;0,'Measured Data'!BD80,"")</f>
        <v/>
      </c>
      <c r="BE87" s="247" t="str">
        <f>IF('Measured Data'!$E81&gt;0,'Measured Data'!BE80,"")</f>
        <v/>
      </c>
      <c r="BF87" s="247" t="str">
        <f>IF('Measured Data'!$E81&gt;0,'Measured Data'!BF80,"")</f>
        <v/>
      </c>
      <c r="BG87" s="247" t="str">
        <f>IF('Measured Data'!$E81&gt;0,'Measured Data'!BG80,"")</f>
        <v/>
      </c>
      <c r="BH87" s="247" t="str">
        <f>IF('Measured Data'!$E81&gt;0,'Measured Data'!BH80,"")</f>
        <v/>
      </c>
      <c r="BI87" s="247" t="str">
        <f>IF('Measured Data'!$E81&gt;0,'Measured Data'!BI80,"")</f>
        <v/>
      </c>
      <c r="BJ87" s="247" t="str">
        <f>IF('Measured Data'!$E81&gt;0,'Measured Data'!BJ80,"")</f>
        <v/>
      </c>
      <c r="BK87" s="247" t="str">
        <f>IF('Measured Data'!$E81&gt;0,'Measured Data'!BK80,"")</f>
        <v/>
      </c>
      <c r="BL87" s="247" t="str">
        <f>IF('Measured Data'!$E81&gt;0,'Measured Data'!BL80,"")</f>
        <v/>
      </c>
      <c r="BM87" s="247" t="str">
        <f>IF('Measured Data'!$E81&gt;0,'Measured Data'!BM80,"")</f>
        <v/>
      </c>
      <c r="BN87" s="247" t="str">
        <f>IF('Measured Data'!$E81&gt;0,'In Process Calc.'!B80,"")</f>
        <v/>
      </c>
      <c r="BO87" s="247" t="str">
        <f>IF('Measured Data'!$E81&gt;0,'In Process Calc.'!C80,"")</f>
        <v/>
      </c>
    </row>
    <row r="88" spans="1:67" x14ac:dyDescent="0.15">
      <c r="A88" s="241" t="str">
        <f>IF('Measured Data'!$E82&gt;0,'Measured Data'!$B$1,"")</f>
        <v/>
      </c>
      <c r="B88" s="241" t="str">
        <f>IF('Measured Data'!$E82&gt;0,'Measured Data'!A81+0.1,"")</f>
        <v/>
      </c>
      <c r="C88" s="245" t="str">
        <f>IF('Measured Data'!$E82&gt;0,'Measured Data'!B81,"")</f>
        <v/>
      </c>
      <c r="D88" s="250" t="str">
        <f>IF('Measured Data'!$E82&gt;0,'Measured Data'!C81,"")</f>
        <v/>
      </c>
      <c r="E88" s="241" t="str">
        <f>IF('Measured Data'!$E82&gt;0,'Measured Data'!D81,"")</f>
        <v/>
      </c>
      <c r="F88" s="241" t="str">
        <f>IF('Measured Data'!$E82&gt;0,'Measured Data'!E81,"")</f>
        <v/>
      </c>
      <c r="G88" s="241" t="str">
        <f>IF('Measured Data'!$E82&gt;0,'Measured Data'!G81,"")</f>
        <v/>
      </c>
      <c r="H88" s="246" t="str">
        <f>IF('Measured Data'!$E82&gt;0,'Measured Data'!H81,"")</f>
        <v/>
      </c>
      <c r="I88" s="246" t="str">
        <f>IF('Measured Data'!$E82&gt;0,'Measured Data'!I81,"")</f>
        <v/>
      </c>
      <c r="J88" s="246" t="str">
        <f>IF('Measured Data'!$E82&gt;0,'Measured Data'!J81,"")</f>
        <v/>
      </c>
      <c r="K88" s="246" t="str">
        <f>IF('Measured Data'!$E82&gt;0,'Measured Data'!K81,"")</f>
        <v/>
      </c>
      <c r="L88" s="241" t="str">
        <f>IF('Measured Data'!$E82&gt;0,'Measured Data'!L81,"")</f>
        <v/>
      </c>
      <c r="M88" s="241" t="str">
        <f>IF('Measured Data'!$E82&gt;0,'Measured Data'!M81,"")</f>
        <v/>
      </c>
      <c r="N88" s="241" t="str">
        <f>IF('Measured Data'!$E82&gt;0,'Measured Data'!N81,"")</f>
        <v/>
      </c>
      <c r="O88" s="241" t="str">
        <f>IF('Measured Data'!$E82&gt;0,'Measured Data'!O81,"")</f>
        <v/>
      </c>
      <c r="P88" s="241" t="str">
        <f>IF('Measured Data'!$E82&gt;0,'Measured Data'!P81,"")</f>
        <v/>
      </c>
      <c r="Q88" s="241" t="str">
        <f>IF('Measured Data'!$E82&gt;0,'Measured Data'!Q81,"")</f>
        <v/>
      </c>
      <c r="R88" s="241" t="str">
        <f>IF('Measured Data'!$E82&gt;0,'Measured Data'!R81,"")</f>
        <v/>
      </c>
      <c r="S88" s="241" t="str">
        <f>IF('Measured Data'!$E82&gt;0,'Measured Data'!S81,"")</f>
        <v/>
      </c>
      <c r="T88" s="247" t="str">
        <f>IF('Measured Data'!$E82&gt;0,'Measured Data'!T81+'Measured Data'!$E82*'Measured Data'!AR81/'In Process Calc.'!$I82,"")</f>
        <v/>
      </c>
      <c r="U88" s="247" t="str">
        <f>IF('Measured Data'!$E82&gt;0,'Measured Data'!U81+'Measured Data'!$E82*'Measured Data'!AS81/'In Process Calc.'!$I82,"")</f>
        <v/>
      </c>
      <c r="V88" s="247" t="str">
        <f>IF('Measured Data'!$E82&gt;0,'Measured Data'!V81+'Measured Data'!$E82*'Measured Data'!AT81/'In Process Calc.'!$I82,"")</f>
        <v/>
      </c>
      <c r="W88" s="247" t="str">
        <f>IF('Measured Data'!$E82&gt;0,'Measured Data'!W81+'Measured Data'!$E82*'Measured Data'!AU81/'In Process Calc.'!$I82,"")</f>
        <v/>
      </c>
      <c r="X88" s="247" t="str">
        <f>IF('Measured Data'!$E82&gt;0,'Measured Data'!X81+'Measured Data'!$E82*'Measured Data'!AV81/'In Process Calc.'!$I82,"")</f>
        <v/>
      </c>
      <c r="Y88" s="247" t="str">
        <f>IF('Measured Data'!$E82&gt;0,'Measured Data'!Y81+'Measured Data'!$E82*'Measured Data'!AW81/'In Process Calc.'!$I82,"")</f>
        <v/>
      </c>
      <c r="Z88" s="247" t="str">
        <f>IF('Measured Data'!$E82&gt;0,'Measured Data'!Z81+'Measured Data'!$E82*'Measured Data'!AX81/'In Process Calc.'!$I82,"")</f>
        <v/>
      </c>
      <c r="AA88" s="247" t="str">
        <f>IF('Measured Data'!$E82&gt;0,'Measured Data'!AA81+'Measured Data'!$E82*'Measured Data'!AY81/'In Process Calc.'!$I82,"")</f>
        <v/>
      </c>
      <c r="AB88" s="247" t="str">
        <f>IF('Measured Data'!$E82&gt;0,'Measured Data'!AB81+'Measured Data'!$E82*'Measured Data'!AZ81/'In Process Calc.'!$I82,"")</f>
        <v/>
      </c>
      <c r="AC88" s="247" t="str">
        <f>IF('Measured Data'!$E82&gt;0,'Measured Data'!AC81+'Measured Data'!$E82*'Measured Data'!BA81/'In Process Calc.'!$I82,"")</f>
        <v/>
      </c>
      <c r="AD88" s="247" t="str">
        <f>IF('Measured Data'!$E82&gt;0,'Measured Data'!AD81+'Measured Data'!$E82*'Measured Data'!BB81/'In Process Calc.'!$I82,"")</f>
        <v/>
      </c>
      <c r="AE88" s="247" t="str">
        <f>IF('Measured Data'!$E82&gt;0,'Measured Data'!AE81+'Measured Data'!$E82*'Measured Data'!BC81/'In Process Calc.'!$I82,"")</f>
        <v/>
      </c>
      <c r="AF88" s="247" t="str">
        <f>IF('Measured Data'!$E82&gt;0,'Measured Data'!AF81+'Measured Data'!$E82*'Measured Data'!BD81/'In Process Calc.'!$I82,"")</f>
        <v/>
      </c>
      <c r="AG88" s="247" t="str">
        <f>IF('Measured Data'!$E82&gt;0,'Measured Data'!AG81+'Measured Data'!$E82*'Measured Data'!BE81/'In Process Calc.'!$I82,"")</f>
        <v/>
      </c>
      <c r="AH88" s="247" t="str">
        <f>IF('Measured Data'!$E82&gt;0,'Measured Data'!AH81+'Measured Data'!$E82*'Measured Data'!BF81/'In Process Calc.'!$I82,"")</f>
        <v/>
      </c>
      <c r="AI88" s="247" t="str">
        <f>IF('Measured Data'!$E82&gt;0,'Measured Data'!AI81+'Measured Data'!$E82*'Measured Data'!BG81/'In Process Calc.'!$I82,"")</f>
        <v/>
      </c>
      <c r="AJ88" s="247" t="str">
        <f>IF('Measured Data'!$E82&gt;0,'Measured Data'!AJ81+'Measured Data'!$E82*'Measured Data'!BH81/'In Process Calc.'!$I82,"")</f>
        <v/>
      </c>
      <c r="AK88" s="247" t="str">
        <f>IF('Measured Data'!$E82&gt;0,'Measured Data'!AK81+'Measured Data'!$E82*'Measured Data'!BI81/'In Process Calc.'!$I82,"")</f>
        <v/>
      </c>
      <c r="AL88" s="247" t="str">
        <f>IF('Measured Data'!$E82&gt;0,'Measured Data'!AL81+'Measured Data'!$E82*'Measured Data'!BJ81/'In Process Calc.'!$I82,"")</f>
        <v/>
      </c>
      <c r="AM88" s="247" t="str">
        <f>IF('Measured Data'!$E82&gt;0,'Measured Data'!AM81+'Measured Data'!$E82*'Measured Data'!BK81/'In Process Calc.'!$I82,"")</f>
        <v/>
      </c>
      <c r="AN88" s="247" t="str">
        <f>IF('Measured Data'!$E82&gt;0,'Measured Data'!AN81+'Measured Data'!$E82*'Measured Data'!BL81/'In Process Calc.'!$I82,"")</f>
        <v/>
      </c>
      <c r="AO88" s="247" t="str">
        <f>IF('Measured Data'!$E82&gt;0,'Measured Data'!AO81+'Measured Data'!$E82*'Measured Data'!BM81/'In Process Calc.'!$I82,"")</f>
        <v/>
      </c>
      <c r="AP88" s="247" t="str">
        <f>IF('Measured Data'!$E82&gt;0,'Measured Data'!AP81+'Measured Data'!$E82*'Measured Data'!BN81/'In Process Calc.'!$I82,"")</f>
        <v/>
      </c>
      <c r="AQ88" s="247" t="str">
        <f>IF('Measured Data'!$E82&gt;0,'Measured Data'!AQ81+'Measured Data'!$E82*'Measured Data'!BO81/'In Process Calc.'!$I82,"")</f>
        <v/>
      </c>
      <c r="AR88" s="247" t="str">
        <f>IF('Measured Data'!$E82&gt;0,'Measured Data'!AR81,"")</f>
        <v/>
      </c>
      <c r="AS88" s="247" t="str">
        <f>IF('Measured Data'!$E82&gt;0,'Measured Data'!AS81,"")</f>
        <v/>
      </c>
      <c r="AT88" s="247" t="str">
        <f>IF('Measured Data'!$E82&gt;0,'Measured Data'!AT81,"")</f>
        <v/>
      </c>
      <c r="AU88" s="247" t="str">
        <f>IF('Measured Data'!$E82&gt;0,'Measured Data'!AU81,"")</f>
        <v/>
      </c>
      <c r="AV88" s="247" t="str">
        <f>IF('Measured Data'!$E82&gt;0,'Measured Data'!AV81,"")</f>
        <v/>
      </c>
      <c r="AW88" s="247" t="str">
        <f>IF('Measured Data'!$E82&gt;0,'Measured Data'!AW81,"")</f>
        <v/>
      </c>
      <c r="AX88" s="247" t="str">
        <f>IF('Measured Data'!$E82&gt;0,'Measured Data'!AX81,"")</f>
        <v/>
      </c>
      <c r="AY88" s="247" t="str">
        <f>IF('Measured Data'!$E82&gt;0,'Measured Data'!AY81,"")</f>
        <v/>
      </c>
      <c r="AZ88" s="247" t="str">
        <f>IF('Measured Data'!$E82&gt;0,'Measured Data'!AZ81,"")</f>
        <v/>
      </c>
      <c r="BA88" s="247" t="str">
        <f>IF('Measured Data'!$E82&gt;0,'Measured Data'!BA81,"")</f>
        <v/>
      </c>
      <c r="BB88" s="247" t="str">
        <f>IF('Measured Data'!$E82&gt;0,'Measured Data'!BB81,"")</f>
        <v/>
      </c>
      <c r="BC88" s="247" t="str">
        <f>IF('Measured Data'!$E82&gt;0,'Measured Data'!BC81,"")</f>
        <v/>
      </c>
      <c r="BD88" s="247" t="str">
        <f>IF('Measured Data'!$E82&gt;0,'Measured Data'!BD81,"")</f>
        <v/>
      </c>
      <c r="BE88" s="247" t="str">
        <f>IF('Measured Data'!$E82&gt;0,'Measured Data'!BE81,"")</f>
        <v/>
      </c>
      <c r="BF88" s="247" t="str">
        <f>IF('Measured Data'!$E82&gt;0,'Measured Data'!BF81,"")</f>
        <v/>
      </c>
      <c r="BG88" s="247" t="str">
        <f>IF('Measured Data'!$E82&gt;0,'Measured Data'!BG81,"")</f>
        <v/>
      </c>
      <c r="BH88" s="247" t="str">
        <f>IF('Measured Data'!$E82&gt;0,'Measured Data'!BH81,"")</f>
        <v/>
      </c>
      <c r="BI88" s="247" t="str">
        <f>IF('Measured Data'!$E82&gt;0,'Measured Data'!BI81,"")</f>
        <v/>
      </c>
      <c r="BJ88" s="247" t="str">
        <f>IF('Measured Data'!$E82&gt;0,'Measured Data'!BJ81,"")</f>
        <v/>
      </c>
      <c r="BK88" s="247" t="str">
        <f>IF('Measured Data'!$E82&gt;0,'Measured Data'!BK81,"")</f>
        <v/>
      </c>
      <c r="BL88" s="247" t="str">
        <f>IF('Measured Data'!$E82&gt;0,'Measured Data'!BL81,"")</f>
        <v/>
      </c>
      <c r="BM88" s="247" t="str">
        <f>IF('Measured Data'!$E82&gt;0,'Measured Data'!BM81,"")</f>
        <v/>
      </c>
      <c r="BN88" s="247" t="str">
        <f>IF('Measured Data'!$E82&gt;0,'In Process Calc.'!B81,"")</f>
        <v/>
      </c>
      <c r="BO88" s="247" t="str">
        <f>IF('Measured Data'!$E82&gt;0,'In Process Calc.'!C81,"")</f>
        <v/>
      </c>
    </row>
    <row r="89" spans="1:67" x14ac:dyDescent="0.15">
      <c r="A89" s="241" t="str">
        <f>IF('Measured Data'!$E83&gt;0,'Measured Data'!$B$1,"")</f>
        <v/>
      </c>
      <c r="B89" s="241" t="str">
        <f>IF('Measured Data'!$E83&gt;0,'Measured Data'!A82+0.1,"")</f>
        <v/>
      </c>
      <c r="C89" s="245" t="str">
        <f>IF('Measured Data'!$E83&gt;0,'Measured Data'!B82,"")</f>
        <v/>
      </c>
      <c r="D89" s="250" t="str">
        <f>IF('Measured Data'!$E83&gt;0,'Measured Data'!C82,"")</f>
        <v/>
      </c>
      <c r="E89" s="241" t="str">
        <f>IF('Measured Data'!$E83&gt;0,'Measured Data'!D82,"")</f>
        <v/>
      </c>
      <c r="F89" s="241" t="str">
        <f>IF('Measured Data'!$E83&gt;0,'Measured Data'!E82,"")</f>
        <v/>
      </c>
      <c r="G89" s="241" t="str">
        <f>IF('Measured Data'!$E83&gt;0,'Measured Data'!G82,"")</f>
        <v/>
      </c>
      <c r="H89" s="246" t="str">
        <f>IF('Measured Data'!$E83&gt;0,'Measured Data'!H82,"")</f>
        <v/>
      </c>
      <c r="I89" s="246" t="str">
        <f>IF('Measured Data'!$E83&gt;0,'Measured Data'!I82,"")</f>
        <v/>
      </c>
      <c r="J89" s="246" t="str">
        <f>IF('Measured Data'!$E83&gt;0,'Measured Data'!J82,"")</f>
        <v/>
      </c>
      <c r="K89" s="246" t="str">
        <f>IF('Measured Data'!$E83&gt;0,'Measured Data'!K82,"")</f>
        <v/>
      </c>
      <c r="L89" s="241" t="str">
        <f>IF('Measured Data'!$E83&gt;0,'Measured Data'!L82,"")</f>
        <v/>
      </c>
      <c r="M89" s="241" t="str">
        <f>IF('Measured Data'!$E83&gt;0,'Measured Data'!M82,"")</f>
        <v/>
      </c>
      <c r="N89" s="241" t="str">
        <f>IF('Measured Data'!$E83&gt;0,'Measured Data'!N82,"")</f>
        <v/>
      </c>
      <c r="O89" s="241" t="str">
        <f>IF('Measured Data'!$E83&gt;0,'Measured Data'!O82,"")</f>
        <v/>
      </c>
      <c r="P89" s="241" t="str">
        <f>IF('Measured Data'!$E83&gt;0,'Measured Data'!P82,"")</f>
        <v/>
      </c>
      <c r="Q89" s="241" t="str">
        <f>IF('Measured Data'!$E83&gt;0,'Measured Data'!Q82,"")</f>
        <v/>
      </c>
      <c r="R89" s="241" t="str">
        <f>IF('Measured Data'!$E83&gt;0,'Measured Data'!R82,"")</f>
        <v/>
      </c>
      <c r="S89" s="241" t="str">
        <f>IF('Measured Data'!$E83&gt;0,'Measured Data'!S82,"")</f>
        <v/>
      </c>
      <c r="T89" s="247" t="str">
        <f>IF('Measured Data'!$E83&gt;0,'Measured Data'!T82+'Measured Data'!$E83*'Measured Data'!AR82/'In Process Calc.'!$I83,"")</f>
        <v/>
      </c>
      <c r="U89" s="247" t="str">
        <f>IF('Measured Data'!$E83&gt;0,'Measured Data'!U82+'Measured Data'!$E83*'Measured Data'!AS82/'In Process Calc.'!$I83,"")</f>
        <v/>
      </c>
      <c r="V89" s="247" t="str">
        <f>IF('Measured Data'!$E83&gt;0,'Measured Data'!V82+'Measured Data'!$E83*'Measured Data'!AT82/'In Process Calc.'!$I83,"")</f>
        <v/>
      </c>
      <c r="W89" s="247" t="str">
        <f>IF('Measured Data'!$E83&gt;0,'Measured Data'!W82+'Measured Data'!$E83*'Measured Data'!AU82/'In Process Calc.'!$I83,"")</f>
        <v/>
      </c>
      <c r="X89" s="247" t="str">
        <f>IF('Measured Data'!$E83&gt;0,'Measured Data'!X82+'Measured Data'!$E83*'Measured Data'!AV82/'In Process Calc.'!$I83,"")</f>
        <v/>
      </c>
      <c r="Y89" s="247" t="str">
        <f>IF('Measured Data'!$E83&gt;0,'Measured Data'!Y82+'Measured Data'!$E83*'Measured Data'!AW82/'In Process Calc.'!$I83,"")</f>
        <v/>
      </c>
      <c r="Z89" s="247" t="str">
        <f>IF('Measured Data'!$E83&gt;0,'Measured Data'!Z82+'Measured Data'!$E83*'Measured Data'!AX82/'In Process Calc.'!$I83,"")</f>
        <v/>
      </c>
      <c r="AA89" s="247" t="str">
        <f>IF('Measured Data'!$E83&gt;0,'Measured Data'!AA82+'Measured Data'!$E83*'Measured Data'!AY82/'In Process Calc.'!$I83,"")</f>
        <v/>
      </c>
      <c r="AB89" s="247" t="str">
        <f>IF('Measured Data'!$E83&gt;0,'Measured Data'!AB82+'Measured Data'!$E83*'Measured Data'!AZ82/'In Process Calc.'!$I83,"")</f>
        <v/>
      </c>
      <c r="AC89" s="247" t="str">
        <f>IF('Measured Data'!$E83&gt;0,'Measured Data'!AC82+'Measured Data'!$E83*'Measured Data'!BA82/'In Process Calc.'!$I83,"")</f>
        <v/>
      </c>
      <c r="AD89" s="247" t="str">
        <f>IF('Measured Data'!$E83&gt;0,'Measured Data'!AD82+'Measured Data'!$E83*'Measured Data'!BB82/'In Process Calc.'!$I83,"")</f>
        <v/>
      </c>
      <c r="AE89" s="247" t="str">
        <f>IF('Measured Data'!$E83&gt;0,'Measured Data'!AE82+'Measured Data'!$E83*'Measured Data'!BC82/'In Process Calc.'!$I83,"")</f>
        <v/>
      </c>
      <c r="AF89" s="247" t="str">
        <f>IF('Measured Data'!$E83&gt;0,'Measured Data'!AF82+'Measured Data'!$E83*'Measured Data'!BD82/'In Process Calc.'!$I83,"")</f>
        <v/>
      </c>
      <c r="AG89" s="247" t="str">
        <f>IF('Measured Data'!$E83&gt;0,'Measured Data'!AG82+'Measured Data'!$E83*'Measured Data'!BE82/'In Process Calc.'!$I83,"")</f>
        <v/>
      </c>
      <c r="AH89" s="247" t="str">
        <f>IF('Measured Data'!$E83&gt;0,'Measured Data'!AH82+'Measured Data'!$E83*'Measured Data'!BF82/'In Process Calc.'!$I83,"")</f>
        <v/>
      </c>
      <c r="AI89" s="247" t="str">
        <f>IF('Measured Data'!$E83&gt;0,'Measured Data'!AI82+'Measured Data'!$E83*'Measured Data'!BG82/'In Process Calc.'!$I83,"")</f>
        <v/>
      </c>
      <c r="AJ89" s="247" t="str">
        <f>IF('Measured Data'!$E83&gt;0,'Measured Data'!AJ82+'Measured Data'!$E83*'Measured Data'!BH82/'In Process Calc.'!$I83,"")</f>
        <v/>
      </c>
      <c r="AK89" s="247" t="str">
        <f>IF('Measured Data'!$E83&gt;0,'Measured Data'!AK82+'Measured Data'!$E83*'Measured Data'!BI82/'In Process Calc.'!$I83,"")</f>
        <v/>
      </c>
      <c r="AL89" s="247" t="str">
        <f>IF('Measured Data'!$E83&gt;0,'Measured Data'!AL82+'Measured Data'!$E83*'Measured Data'!BJ82/'In Process Calc.'!$I83,"")</f>
        <v/>
      </c>
      <c r="AM89" s="247" t="str">
        <f>IF('Measured Data'!$E83&gt;0,'Measured Data'!AM82+'Measured Data'!$E83*'Measured Data'!BK82/'In Process Calc.'!$I83,"")</f>
        <v/>
      </c>
      <c r="AN89" s="247" t="str">
        <f>IF('Measured Data'!$E83&gt;0,'Measured Data'!AN82+'Measured Data'!$E83*'Measured Data'!BL82/'In Process Calc.'!$I83,"")</f>
        <v/>
      </c>
      <c r="AO89" s="247" t="str">
        <f>IF('Measured Data'!$E83&gt;0,'Measured Data'!AO82+'Measured Data'!$E83*'Measured Data'!BM82/'In Process Calc.'!$I83,"")</f>
        <v/>
      </c>
      <c r="AP89" s="247" t="str">
        <f>IF('Measured Data'!$E83&gt;0,'Measured Data'!AP82+'Measured Data'!$E83*'Measured Data'!BN82/'In Process Calc.'!$I83,"")</f>
        <v/>
      </c>
      <c r="AQ89" s="247" t="str">
        <f>IF('Measured Data'!$E83&gt;0,'Measured Data'!AQ82+'Measured Data'!$E83*'Measured Data'!BO82/'In Process Calc.'!$I83,"")</f>
        <v/>
      </c>
      <c r="AR89" s="247" t="str">
        <f>IF('Measured Data'!$E83&gt;0,'Measured Data'!AR82,"")</f>
        <v/>
      </c>
      <c r="AS89" s="247" t="str">
        <f>IF('Measured Data'!$E83&gt;0,'Measured Data'!AS82,"")</f>
        <v/>
      </c>
      <c r="AT89" s="247" t="str">
        <f>IF('Measured Data'!$E83&gt;0,'Measured Data'!AT82,"")</f>
        <v/>
      </c>
      <c r="AU89" s="247" t="str">
        <f>IF('Measured Data'!$E83&gt;0,'Measured Data'!AU82,"")</f>
        <v/>
      </c>
      <c r="AV89" s="247" t="str">
        <f>IF('Measured Data'!$E83&gt;0,'Measured Data'!AV82,"")</f>
        <v/>
      </c>
      <c r="AW89" s="247" t="str">
        <f>IF('Measured Data'!$E83&gt;0,'Measured Data'!AW82,"")</f>
        <v/>
      </c>
      <c r="AX89" s="247" t="str">
        <f>IF('Measured Data'!$E83&gt;0,'Measured Data'!AX82,"")</f>
        <v/>
      </c>
      <c r="AY89" s="247" t="str">
        <f>IF('Measured Data'!$E83&gt;0,'Measured Data'!AY82,"")</f>
        <v/>
      </c>
      <c r="AZ89" s="247" t="str">
        <f>IF('Measured Data'!$E83&gt;0,'Measured Data'!AZ82,"")</f>
        <v/>
      </c>
      <c r="BA89" s="247" t="str">
        <f>IF('Measured Data'!$E83&gt;0,'Measured Data'!BA82,"")</f>
        <v/>
      </c>
      <c r="BB89" s="247" t="str">
        <f>IF('Measured Data'!$E83&gt;0,'Measured Data'!BB82,"")</f>
        <v/>
      </c>
      <c r="BC89" s="247" t="str">
        <f>IF('Measured Data'!$E83&gt;0,'Measured Data'!BC82,"")</f>
        <v/>
      </c>
      <c r="BD89" s="247" t="str">
        <f>IF('Measured Data'!$E83&gt;0,'Measured Data'!BD82,"")</f>
        <v/>
      </c>
      <c r="BE89" s="247" t="str">
        <f>IF('Measured Data'!$E83&gt;0,'Measured Data'!BE82,"")</f>
        <v/>
      </c>
      <c r="BF89" s="247" t="str">
        <f>IF('Measured Data'!$E83&gt;0,'Measured Data'!BF82,"")</f>
        <v/>
      </c>
      <c r="BG89" s="247" t="str">
        <f>IF('Measured Data'!$E83&gt;0,'Measured Data'!BG82,"")</f>
        <v/>
      </c>
      <c r="BH89" s="247" t="str">
        <f>IF('Measured Data'!$E83&gt;0,'Measured Data'!BH82,"")</f>
        <v/>
      </c>
      <c r="BI89" s="247" t="str">
        <f>IF('Measured Data'!$E83&gt;0,'Measured Data'!BI82,"")</f>
        <v/>
      </c>
      <c r="BJ89" s="247" t="str">
        <f>IF('Measured Data'!$E83&gt;0,'Measured Data'!BJ82,"")</f>
        <v/>
      </c>
      <c r="BK89" s="247" t="str">
        <f>IF('Measured Data'!$E83&gt;0,'Measured Data'!BK82,"")</f>
        <v/>
      </c>
      <c r="BL89" s="247" t="str">
        <f>IF('Measured Data'!$E83&gt;0,'Measured Data'!BL82,"")</f>
        <v/>
      </c>
      <c r="BM89" s="247" t="str">
        <f>IF('Measured Data'!$E83&gt;0,'Measured Data'!BM82,"")</f>
        <v/>
      </c>
      <c r="BN89" s="247" t="str">
        <f>IF('Measured Data'!$E83&gt;0,'In Process Calc.'!B82,"")</f>
        <v/>
      </c>
      <c r="BO89" s="247" t="str">
        <f>IF('Measured Data'!$E83&gt;0,'In Process Calc.'!C82,"")</f>
        <v/>
      </c>
    </row>
    <row r="90" spans="1:67" x14ac:dyDescent="0.15">
      <c r="A90" s="241" t="str">
        <f>IF('Measured Data'!$E84&gt;0,'Measured Data'!$B$1,"")</f>
        <v/>
      </c>
      <c r="B90" s="241" t="str">
        <f>IF('Measured Data'!$E84&gt;0,'Measured Data'!A83+0.1,"")</f>
        <v/>
      </c>
      <c r="C90" s="245" t="str">
        <f>IF('Measured Data'!$E84&gt;0,'Measured Data'!B83,"")</f>
        <v/>
      </c>
      <c r="D90" s="250" t="str">
        <f>IF('Measured Data'!$E84&gt;0,'Measured Data'!C83,"")</f>
        <v/>
      </c>
      <c r="E90" s="241" t="str">
        <f>IF('Measured Data'!$E84&gt;0,'Measured Data'!D83,"")</f>
        <v/>
      </c>
      <c r="F90" s="241" t="str">
        <f>IF('Measured Data'!$E84&gt;0,'Measured Data'!E83,"")</f>
        <v/>
      </c>
      <c r="G90" s="241" t="str">
        <f>IF('Measured Data'!$E84&gt;0,'Measured Data'!G83,"")</f>
        <v/>
      </c>
      <c r="H90" s="246" t="str">
        <f>IF('Measured Data'!$E84&gt;0,'Measured Data'!H83,"")</f>
        <v/>
      </c>
      <c r="I90" s="246" t="str">
        <f>IF('Measured Data'!$E84&gt;0,'Measured Data'!I83,"")</f>
        <v/>
      </c>
      <c r="J90" s="246" t="str">
        <f>IF('Measured Data'!$E84&gt;0,'Measured Data'!J83,"")</f>
        <v/>
      </c>
      <c r="K90" s="246" t="str">
        <f>IF('Measured Data'!$E84&gt;0,'Measured Data'!K83,"")</f>
        <v/>
      </c>
      <c r="L90" s="241" t="str">
        <f>IF('Measured Data'!$E84&gt;0,'Measured Data'!L83,"")</f>
        <v/>
      </c>
      <c r="M90" s="241" t="str">
        <f>IF('Measured Data'!$E84&gt;0,'Measured Data'!M83,"")</f>
        <v/>
      </c>
      <c r="N90" s="241" t="str">
        <f>IF('Measured Data'!$E84&gt;0,'Measured Data'!N83,"")</f>
        <v/>
      </c>
      <c r="O90" s="241" t="str">
        <f>IF('Measured Data'!$E84&gt;0,'Measured Data'!O83,"")</f>
        <v/>
      </c>
      <c r="P90" s="241" t="str">
        <f>IF('Measured Data'!$E84&gt;0,'Measured Data'!P83,"")</f>
        <v/>
      </c>
      <c r="Q90" s="241" t="str">
        <f>IF('Measured Data'!$E84&gt;0,'Measured Data'!Q83,"")</f>
        <v/>
      </c>
      <c r="R90" s="241" t="str">
        <f>IF('Measured Data'!$E84&gt;0,'Measured Data'!R83,"")</f>
        <v/>
      </c>
      <c r="S90" s="241" t="str">
        <f>IF('Measured Data'!$E84&gt;0,'Measured Data'!S83,"")</f>
        <v/>
      </c>
      <c r="T90" s="247" t="str">
        <f>IF('Measured Data'!$E84&gt;0,'Measured Data'!T83+'Measured Data'!$E84*'Measured Data'!AR83/'In Process Calc.'!$I84,"")</f>
        <v/>
      </c>
      <c r="U90" s="247" t="str">
        <f>IF('Measured Data'!$E84&gt;0,'Measured Data'!U83+'Measured Data'!$E84*'Measured Data'!AS83/'In Process Calc.'!$I84,"")</f>
        <v/>
      </c>
      <c r="V90" s="247" t="str">
        <f>IF('Measured Data'!$E84&gt;0,'Measured Data'!V83+'Measured Data'!$E84*'Measured Data'!AT83/'In Process Calc.'!$I84,"")</f>
        <v/>
      </c>
      <c r="W90" s="247" t="str">
        <f>IF('Measured Data'!$E84&gt;0,'Measured Data'!W83+'Measured Data'!$E84*'Measured Data'!AU83/'In Process Calc.'!$I84,"")</f>
        <v/>
      </c>
      <c r="X90" s="247" t="str">
        <f>IF('Measured Data'!$E84&gt;0,'Measured Data'!X83+'Measured Data'!$E84*'Measured Data'!AV83/'In Process Calc.'!$I84,"")</f>
        <v/>
      </c>
      <c r="Y90" s="247" t="str">
        <f>IF('Measured Data'!$E84&gt;0,'Measured Data'!Y83+'Measured Data'!$E84*'Measured Data'!AW83/'In Process Calc.'!$I84,"")</f>
        <v/>
      </c>
      <c r="Z90" s="247" t="str">
        <f>IF('Measured Data'!$E84&gt;0,'Measured Data'!Z83+'Measured Data'!$E84*'Measured Data'!AX83/'In Process Calc.'!$I84,"")</f>
        <v/>
      </c>
      <c r="AA90" s="247" t="str">
        <f>IF('Measured Data'!$E84&gt;0,'Measured Data'!AA83+'Measured Data'!$E84*'Measured Data'!AY83/'In Process Calc.'!$I84,"")</f>
        <v/>
      </c>
      <c r="AB90" s="247" t="str">
        <f>IF('Measured Data'!$E84&gt;0,'Measured Data'!AB83+'Measured Data'!$E84*'Measured Data'!AZ83/'In Process Calc.'!$I84,"")</f>
        <v/>
      </c>
      <c r="AC90" s="247" t="str">
        <f>IF('Measured Data'!$E84&gt;0,'Measured Data'!AC83+'Measured Data'!$E84*'Measured Data'!BA83/'In Process Calc.'!$I84,"")</f>
        <v/>
      </c>
      <c r="AD90" s="247" t="str">
        <f>IF('Measured Data'!$E84&gt;0,'Measured Data'!AD83+'Measured Data'!$E84*'Measured Data'!BB83/'In Process Calc.'!$I84,"")</f>
        <v/>
      </c>
      <c r="AE90" s="247" t="str">
        <f>IF('Measured Data'!$E84&gt;0,'Measured Data'!AE83+'Measured Data'!$E84*'Measured Data'!BC83/'In Process Calc.'!$I84,"")</f>
        <v/>
      </c>
      <c r="AF90" s="247" t="str">
        <f>IF('Measured Data'!$E84&gt;0,'Measured Data'!AF83+'Measured Data'!$E84*'Measured Data'!BD83/'In Process Calc.'!$I84,"")</f>
        <v/>
      </c>
      <c r="AG90" s="247" t="str">
        <f>IF('Measured Data'!$E84&gt;0,'Measured Data'!AG83+'Measured Data'!$E84*'Measured Data'!BE83/'In Process Calc.'!$I84,"")</f>
        <v/>
      </c>
      <c r="AH90" s="247" t="str">
        <f>IF('Measured Data'!$E84&gt;0,'Measured Data'!AH83+'Measured Data'!$E84*'Measured Data'!BF83/'In Process Calc.'!$I84,"")</f>
        <v/>
      </c>
      <c r="AI90" s="247" t="str">
        <f>IF('Measured Data'!$E84&gt;0,'Measured Data'!AI83+'Measured Data'!$E84*'Measured Data'!BG83/'In Process Calc.'!$I84,"")</f>
        <v/>
      </c>
      <c r="AJ90" s="247" t="str">
        <f>IF('Measured Data'!$E84&gt;0,'Measured Data'!AJ83+'Measured Data'!$E84*'Measured Data'!BH83/'In Process Calc.'!$I84,"")</f>
        <v/>
      </c>
      <c r="AK90" s="247" t="str">
        <f>IF('Measured Data'!$E84&gt;0,'Measured Data'!AK83+'Measured Data'!$E84*'Measured Data'!BI83/'In Process Calc.'!$I84,"")</f>
        <v/>
      </c>
      <c r="AL90" s="247" t="str">
        <f>IF('Measured Data'!$E84&gt;0,'Measured Data'!AL83+'Measured Data'!$E84*'Measured Data'!BJ83/'In Process Calc.'!$I84,"")</f>
        <v/>
      </c>
      <c r="AM90" s="247" t="str">
        <f>IF('Measured Data'!$E84&gt;0,'Measured Data'!AM83+'Measured Data'!$E84*'Measured Data'!BK83/'In Process Calc.'!$I84,"")</f>
        <v/>
      </c>
      <c r="AN90" s="247" t="str">
        <f>IF('Measured Data'!$E84&gt;0,'Measured Data'!AN83+'Measured Data'!$E84*'Measured Data'!BL83/'In Process Calc.'!$I84,"")</f>
        <v/>
      </c>
      <c r="AO90" s="247" t="str">
        <f>IF('Measured Data'!$E84&gt;0,'Measured Data'!AO83+'Measured Data'!$E84*'Measured Data'!BM83/'In Process Calc.'!$I84,"")</f>
        <v/>
      </c>
      <c r="AP90" s="247" t="str">
        <f>IF('Measured Data'!$E84&gt;0,'Measured Data'!AP83+'Measured Data'!$E84*'Measured Data'!BN83/'In Process Calc.'!$I84,"")</f>
        <v/>
      </c>
      <c r="AQ90" s="247" t="str">
        <f>IF('Measured Data'!$E84&gt;0,'Measured Data'!AQ83+'Measured Data'!$E84*'Measured Data'!BO83/'In Process Calc.'!$I84,"")</f>
        <v/>
      </c>
      <c r="AR90" s="247" t="str">
        <f>IF('Measured Data'!$E84&gt;0,'Measured Data'!AR83,"")</f>
        <v/>
      </c>
      <c r="AS90" s="247" t="str">
        <f>IF('Measured Data'!$E84&gt;0,'Measured Data'!AS83,"")</f>
        <v/>
      </c>
      <c r="AT90" s="247" t="str">
        <f>IF('Measured Data'!$E84&gt;0,'Measured Data'!AT83,"")</f>
        <v/>
      </c>
      <c r="AU90" s="247" t="str">
        <f>IF('Measured Data'!$E84&gt;0,'Measured Data'!AU83,"")</f>
        <v/>
      </c>
      <c r="AV90" s="247" t="str">
        <f>IF('Measured Data'!$E84&gt;0,'Measured Data'!AV83,"")</f>
        <v/>
      </c>
      <c r="AW90" s="247" t="str">
        <f>IF('Measured Data'!$E84&gt;0,'Measured Data'!AW83,"")</f>
        <v/>
      </c>
      <c r="AX90" s="247" t="str">
        <f>IF('Measured Data'!$E84&gt;0,'Measured Data'!AX83,"")</f>
        <v/>
      </c>
      <c r="AY90" s="247" t="str">
        <f>IF('Measured Data'!$E84&gt;0,'Measured Data'!AY83,"")</f>
        <v/>
      </c>
      <c r="AZ90" s="247" t="str">
        <f>IF('Measured Data'!$E84&gt;0,'Measured Data'!AZ83,"")</f>
        <v/>
      </c>
      <c r="BA90" s="247" t="str">
        <f>IF('Measured Data'!$E84&gt;0,'Measured Data'!BA83,"")</f>
        <v/>
      </c>
      <c r="BB90" s="247" t="str">
        <f>IF('Measured Data'!$E84&gt;0,'Measured Data'!BB83,"")</f>
        <v/>
      </c>
      <c r="BC90" s="247" t="str">
        <f>IF('Measured Data'!$E84&gt;0,'Measured Data'!BC83,"")</f>
        <v/>
      </c>
      <c r="BD90" s="247" t="str">
        <f>IF('Measured Data'!$E84&gt;0,'Measured Data'!BD83,"")</f>
        <v/>
      </c>
      <c r="BE90" s="247" t="str">
        <f>IF('Measured Data'!$E84&gt;0,'Measured Data'!BE83,"")</f>
        <v/>
      </c>
      <c r="BF90" s="247" t="str">
        <f>IF('Measured Data'!$E84&gt;0,'Measured Data'!BF83,"")</f>
        <v/>
      </c>
      <c r="BG90" s="247" t="str">
        <f>IF('Measured Data'!$E84&gt;0,'Measured Data'!BG83,"")</f>
        <v/>
      </c>
      <c r="BH90" s="247" t="str">
        <f>IF('Measured Data'!$E84&gt;0,'Measured Data'!BH83,"")</f>
        <v/>
      </c>
      <c r="BI90" s="247" t="str">
        <f>IF('Measured Data'!$E84&gt;0,'Measured Data'!BI83,"")</f>
        <v/>
      </c>
      <c r="BJ90" s="247" t="str">
        <f>IF('Measured Data'!$E84&gt;0,'Measured Data'!BJ83,"")</f>
        <v/>
      </c>
      <c r="BK90" s="247" t="str">
        <f>IF('Measured Data'!$E84&gt;0,'Measured Data'!BK83,"")</f>
        <v/>
      </c>
      <c r="BL90" s="247" t="str">
        <f>IF('Measured Data'!$E84&gt;0,'Measured Data'!BL83,"")</f>
        <v/>
      </c>
      <c r="BM90" s="247" t="str">
        <f>IF('Measured Data'!$E84&gt;0,'Measured Data'!BM83,"")</f>
        <v/>
      </c>
      <c r="BN90" s="247" t="str">
        <f>IF('Measured Data'!$E84&gt;0,'In Process Calc.'!B83,"")</f>
        <v/>
      </c>
      <c r="BO90" s="247" t="str">
        <f>IF('Measured Data'!$E84&gt;0,'In Process Calc.'!C83,"")</f>
        <v/>
      </c>
    </row>
    <row r="91" spans="1:67" x14ac:dyDescent="0.15">
      <c r="A91" s="241" t="str">
        <f>IF('Measured Data'!$E85&gt;0,'Measured Data'!$B$1,"")</f>
        <v/>
      </c>
      <c r="B91" s="241" t="str">
        <f>IF('Measured Data'!$E85&gt;0,'Measured Data'!A84+0.1,"")</f>
        <v/>
      </c>
      <c r="C91" s="245" t="str">
        <f>IF('Measured Data'!$E85&gt;0,'Measured Data'!B84,"")</f>
        <v/>
      </c>
      <c r="D91" s="250" t="str">
        <f>IF('Measured Data'!$E85&gt;0,'Measured Data'!C84,"")</f>
        <v/>
      </c>
      <c r="E91" s="241" t="str">
        <f>IF('Measured Data'!$E85&gt;0,'Measured Data'!D84,"")</f>
        <v/>
      </c>
      <c r="F91" s="241" t="str">
        <f>IF('Measured Data'!$E85&gt;0,'Measured Data'!E84,"")</f>
        <v/>
      </c>
      <c r="G91" s="241" t="str">
        <f>IF('Measured Data'!$E85&gt;0,'Measured Data'!G84,"")</f>
        <v/>
      </c>
      <c r="H91" s="246" t="str">
        <f>IF('Measured Data'!$E85&gt;0,'Measured Data'!H84,"")</f>
        <v/>
      </c>
      <c r="I91" s="246" t="str">
        <f>IF('Measured Data'!$E85&gt;0,'Measured Data'!I84,"")</f>
        <v/>
      </c>
      <c r="J91" s="246" t="str">
        <f>IF('Measured Data'!$E85&gt;0,'Measured Data'!J84,"")</f>
        <v/>
      </c>
      <c r="K91" s="246" t="str">
        <f>IF('Measured Data'!$E85&gt;0,'Measured Data'!K84,"")</f>
        <v/>
      </c>
      <c r="L91" s="241" t="str">
        <f>IF('Measured Data'!$E85&gt;0,'Measured Data'!L84,"")</f>
        <v/>
      </c>
      <c r="M91" s="241" t="str">
        <f>IF('Measured Data'!$E85&gt;0,'Measured Data'!M84,"")</f>
        <v/>
      </c>
      <c r="N91" s="241" t="str">
        <f>IF('Measured Data'!$E85&gt;0,'Measured Data'!N84,"")</f>
        <v/>
      </c>
      <c r="O91" s="241" t="str">
        <f>IF('Measured Data'!$E85&gt;0,'Measured Data'!O84,"")</f>
        <v/>
      </c>
      <c r="P91" s="241" t="str">
        <f>IF('Measured Data'!$E85&gt;0,'Measured Data'!P84,"")</f>
        <v/>
      </c>
      <c r="Q91" s="241" t="str">
        <f>IF('Measured Data'!$E85&gt;0,'Measured Data'!Q84,"")</f>
        <v/>
      </c>
      <c r="R91" s="241" t="str">
        <f>IF('Measured Data'!$E85&gt;0,'Measured Data'!R84,"")</f>
        <v/>
      </c>
      <c r="S91" s="241" t="str">
        <f>IF('Measured Data'!$E85&gt;0,'Measured Data'!S84,"")</f>
        <v/>
      </c>
      <c r="T91" s="247" t="str">
        <f>IF('Measured Data'!$E85&gt;0,'Measured Data'!T84+'Measured Data'!$E85*'Measured Data'!AR84/'In Process Calc.'!$I85,"")</f>
        <v/>
      </c>
      <c r="U91" s="247" t="str">
        <f>IF('Measured Data'!$E85&gt;0,'Measured Data'!U84+'Measured Data'!$E85*'Measured Data'!AS84/'In Process Calc.'!$I85,"")</f>
        <v/>
      </c>
      <c r="V91" s="247" t="str">
        <f>IF('Measured Data'!$E85&gt;0,'Measured Data'!V84+'Measured Data'!$E85*'Measured Data'!AT84/'In Process Calc.'!$I85,"")</f>
        <v/>
      </c>
      <c r="W91" s="247" t="str">
        <f>IF('Measured Data'!$E85&gt;0,'Measured Data'!W84+'Measured Data'!$E85*'Measured Data'!AU84/'In Process Calc.'!$I85,"")</f>
        <v/>
      </c>
      <c r="X91" s="247" t="str">
        <f>IF('Measured Data'!$E85&gt;0,'Measured Data'!X84+'Measured Data'!$E85*'Measured Data'!AV84/'In Process Calc.'!$I85,"")</f>
        <v/>
      </c>
      <c r="Y91" s="247" t="str">
        <f>IF('Measured Data'!$E85&gt;0,'Measured Data'!Y84+'Measured Data'!$E85*'Measured Data'!AW84/'In Process Calc.'!$I85,"")</f>
        <v/>
      </c>
      <c r="Z91" s="247" t="str">
        <f>IF('Measured Data'!$E85&gt;0,'Measured Data'!Z84+'Measured Data'!$E85*'Measured Data'!AX84/'In Process Calc.'!$I85,"")</f>
        <v/>
      </c>
      <c r="AA91" s="247" t="str">
        <f>IF('Measured Data'!$E85&gt;0,'Measured Data'!AA84+'Measured Data'!$E85*'Measured Data'!AY84/'In Process Calc.'!$I85,"")</f>
        <v/>
      </c>
      <c r="AB91" s="247" t="str">
        <f>IF('Measured Data'!$E85&gt;0,'Measured Data'!AB84+'Measured Data'!$E85*'Measured Data'!AZ84/'In Process Calc.'!$I85,"")</f>
        <v/>
      </c>
      <c r="AC91" s="247" t="str">
        <f>IF('Measured Data'!$E85&gt;0,'Measured Data'!AC84+'Measured Data'!$E85*'Measured Data'!BA84/'In Process Calc.'!$I85,"")</f>
        <v/>
      </c>
      <c r="AD91" s="247" t="str">
        <f>IF('Measured Data'!$E85&gt;0,'Measured Data'!AD84+'Measured Data'!$E85*'Measured Data'!BB84/'In Process Calc.'!$I85,"")</f>
        <v/>
      </c>
      <c r="AE91" s="247" t="str">
        <f>IF('Measured Data'!$E85&gt;0,'Measured Data'!AE84+'Measured Data'!$E85*'Measured Data'!BC84/'In Process Calc.'!$I85,"")</f>
        <v/>
      </c>
      <c r="AF91" s="247" t="str">
        <f>IF('Measured Data'!$E85&gt;0,'Measured Data'!AF84+'Measured Data'!$E85*'Measured Data'!BD84/'In Process Calc.'!$I85,"")</f>
        <v/>
      </c>
      <c r="AG91" s="247" t="str">
        <f>IF('Measured Data'!$E85&gt;0,'Measured Data'!AG84+'Measured Data'!$E85*'Measured Data'!BE84/'In Process Calc.'!$I85,"")</f>
        <v/>
      </c>
      <c r="AH91" s="247" t="str">
        <f>IF('Measured Data'!$E85&gt;0,'Measured Data'!AH84+'Measured Data'!$E85*'Measured Data'!BF84/'In Process Calc.'!$I85,"")</f>
        <v/>
      </c>
      <c r="AI91" s="247" t="str">
        <f>IF('Measured Data'!$E85&gt;0,'Measured Data'!AI84+'Measured Data'!$E85*'Measured Data'!BG84/'In Process Calc.'!$I85,"")</f>
        <v/>
      </c>
      <c r="AJ91" s="247" t="str">
        <f>IF('Measured Data'!$E85&gt;0,'Measured Data'!AJ84+'Measured Data'!$E85*'Measured Data'!BH84/'In Process Calc.'!$I85,"")</f>
        <v/>
      </c>
      <c r="AK91" s="247" t="str">
        <f>IF('Measured Data'!$E85&gt;0,'Measured Data'!AK84+'Measured Data'!$E85*'Measured Data'!BI84/'In Process Calc.'!$I85,"")</f>
        <v/>
      </c>
      <c r="AL91" s="247" t="str">
        <f>IF('Measured Data'!$E85&gt;0,'Measured Data'!AL84+'Measured Data'!$E85*'Measured Data'!BJ84/'In Process Calc.'!$I85,"")</f>
        <v/>
      </c>
      <c r="AM91" s="247" t="str">
        <f>IF('Measured Data'!$E85&gt;0,'Measured Data'!AM84+'Measured Data'!$E85*'Measured Data'!BK84/'In Process Calc.'!$I85,"")</f>
        <v/>
      </c>
      <c r="AN91" s="247" t="str">
        <f>IF('Measured Data'!$E85&gt;0,'Measured Data'!AN84+'Measured Data'!$E85*'Measured Data'!BL84/'In Process Calc.'!$I85,"")</f>
        <v/>
      </c>
      <c r="AO91" s="247" t="str">
        <f>IF('Measured Data'!$E85&gt;0,'Measured Data'!AO84+'Measured Data'!$E85*'Measured Data'!BM84/'In Process Calc.'!$I85,"")</f>
        <v/>
      </c>
      <c r="AP91" s="247" t="str">
        <f>IF('Measured Data'!$E85&gt;0,'Measured Data'!AP84+'Measured Data'!$E85*'Measured Data'!BN84/'In Process Calc.'!$I85,"")</f>
        <v/>
      </c>
      <c r="AQ91" s="247" t="str">
        <f>IF('Measured Data'!$E85&gt;0,'Measured Data'!AQ84+'Measured Data'!$E85*'Measured Data'!BO84/'In Process Calc.'!$I85,"")</f>
        <v/>
      </c>
      <c r="AR91" s="247" t="str">
        <f>IF('Measured Data'!$E85&gt;0,'Measured Data'!AR84,"")</f>
        <v/>
      </c>
      <c r="AS91" s="247" t="str">
        <f>IF('Measured Data'!$E85&gt;0,'Measured Data'!AS84,"")</f>
        <v/>
      </c>
      <c r="AT91" s="247" t="str">
        <f>IF('Measured Data'!$E85&gt;0,'Measured Data'!AT84,"")</f>
        <v/>
      </c>
      <c r="AU91" s="247" t="str">
        <f>IF('Measured Data'!$E85&gt;0,'Measured Data'!AU84,"")</f>
        <v/>
      </c>
      <c r="AV91" s="247" t="str">
        <f>IF('Measured Data'!$E85&gt;0,'Measured Data'!AV84,"")</f>
        <v/>
      </c>
      <c r="AW91" s="247" t="str">
        <f>IF('Measured Data'!$E85&gt;0,'Measured Data'!AW84,"")</f>
        <v/>
      </c>
      <c r="AX91" s="247" t="str">
        <f>IF('Measured Data'!$E85&gt;0,'Measured Data'!AX84,"")</f>
        <v/>
      </c>
      <c r="AY91" s="247" t="str">
        <f>IF('Measured Data'!$E85&gt;0,'Measured Data'!AY84,"")</f>
        <v/>
      </c>
      <c r="AZ91" s="247" t="str">
        <f>IF('Measured Data'!$E85&gt;0,'Measured Data'!AZ84,"")</f>
        <v/>
      </c>
      <c r="BA91" s="247" t="str">
        <f>IF('Measured Data'!$E85&gt;0,'Measured Data'!BA84,"")</f>
        <v/>
      </c>
      <c r="BB91" s="247" t="str">
        <f>IF('Measured Data'!$E85&gt;0,'Measured Data'!BB84,"")</f>
        <v/>
      </c>
      <c r="BC91" s="247" t="str">
        <f>IF('Measured Data'!$E85&gt;0,'Measured Data'!BC84,"")</f>
        <v/>
      </c>
      <c r="BD91" s="247" t="str">
        <f>IF('Measured Data'!$E85&gt;0,'Measured Data'!BD84,"")</f>
        <v/>
      </c>
      <c r="BE91" s="247" t="str">
        <f>IF('Measured Data'!$E85&gt;0,'Measured Data'!BE84,"")</f>
        <v/>
      </c>
      <c r="BF91" s="247" t="str">
        <f>IF('Measured Data'!$E85&gt;0,'Measured Data'!BF84,"")</f>
        <v/>
      </c>
      <c r="BG91" s="247" t="str">
        <f>IF('Measured Data'!$E85&gt;0,'Measured Data'!BG84,"")</f>
        <v/>
      </c>
      <c r="BH91" s="247" t="str">
        <f>IF('Measured Data'!$E85&gt;0,'Measured Data'!BH84,"")</f>
        <v/>
      </c>
      <c r="BI91" s="247" t="str">
        <f>IF('Measured Data'!$E85&gt;0,'Measured Data'!BI84,"")</f>
        <v/>
      </c>
      <c r="BJ91" s="247" t="str">
        <f>IF('Measured Data'!$E85&gt;0,'Measured Data'!BJ84,"")</f>
        <v/>
      </c>
      <c r="BK91" s="247" t="str">
        <f>IF('Measured Data'!$E85&gt;0,'Measured Data'!BK84,"")</f>
        <v/>
      </c>
      <c r="BL91" s="247" t="str">
        <f>IF('Measured Data'!$E85&gt;0,'Measured Data'!BL84,"")</f>
        <v/>
      </c>
      <c r="BM91" s="247" t="str">
        <f>IF('Measured Data'!$E85&gt;0,'Measured Data'!BM84,"")</f>
        <v/>
      </c>
      <c r="BN91" s="247" t="str">
        <f>IF('Measured Data'!$E85&gt;0,'In Process Calc.'!B84,"")</f>
        <v/>
      </c>
      <c r="BO91" s="247" t="str">
        <f>IF('Measured Data'!$E85&gt;0,'In Process Calc.'!C84,"")</f>
        <v/>
      </c>
    </row>
    <row r="92" spans="1:67" x14ac:dyDescent="0.15">
      <c r="A92" s="241" t="str">
        <f>IF('Measured Data'!$E86&gt;0,'Measured Data'!$B$1,"")</f>
        <v/>
      </c>
      <c r="B92" s="241" t="str">
        <f>IF('Measured Data'!$E86&gt;0,'Measured Data'!A85+0.1,"")</f>
        <v/>
      </c>
      <c r="C92" s="245" t="str">
        <f>IF('Measured Data'!$E86&gt;0,'Measured Data'!B85,"")</f>
        <v/>
      </c>
      <c r="D92" s="250" t="str">
        <f>IF('Measured Data'!$E86&gt;0,'Measured Data'!C85,"")</f>
        <v/>
      </c>
      <c r="E92" s="241" t="str">
        <f>IF('Measured Data'!$E86&gt;0,'Measured Data'!D85,"")</f>
        <v/>
      </c>
      <c r="F92" s="241" t="str">
        <f>IF('Measured Data'!$E86&gt;0,'Measured Data'!E85,"")</f>
        <v/>
      </c>
      <c r="G92" s="241" t="str">
        <f>IF('Measured Data'!$E86&gt;0,'Measured Data'!G85,"")</f>
        <v/>
      </c>
      <c r="H92" s="246" t="str">
        <f>IF('Measured Data'!$E86&gt;0,'Measured Data'!H85,"")</f>
        <v/>
      </c>
      <c r="I92" s="246" t="str">
        <f>IF('Measured Data'!$E86&gt;0,'Measured Data'!I85,"")</f>
        <v/>
      </c>
      <c r="J92" s="246" t="str">
        <f>IF('Measured Data'!$E86&gt;0,'Measured Data'!J85,"")</f>
        <v/>
      </c>
      <c r="K92" s="246" t="str">
        <f>IF('Measured Data'!$E86&gt;0,'Measured Data'!K85,"")</f>
        <v/>
      </c>
      <c r="L92" s="241" t="str">
        <f>IF('Measured Data'!$E86&gt;0,'Measured Data'!L85,"")</f>
        <v/>
      </c>
      <c r="M92" s="241" t="str">
        <f>IF('Measured Data'!$E86&gt;0,'Measured Data'!M85,"")</f>
        <v/>
      </c>
      <c r="N92" s="241" t="str">
        <f>IF('Measured Data'!$E86&gt;0,'Measured Data'!N85,"")</f>
        <v/>
      </c>
      <c r="O92" s="241" t="str">
        <f>IF('Measured Data'!$E86&gt;0,'Measured Data'!O85,"")</f>
        <v/>
      </c>
      <c r="P92" s="241" t="str">
        <f>IF('Measured Data'!$E86&gt;0,'Measured Data'!P85,"")</f>
        <v/>
      </c>
      <c r="Q92" s="241" t="str">
        <f>IF('Measured Data'!$E86&gt;0,'Measured Data'!Q85,"")</f>
        <v/>
      </c>
      <c r="R92" s="241" t="str">
        <f>IF('Measured Data'!$E86&gt;0,'Measured Data'!R85,"")</f>
        <v/>
      </c>
      <c r="S92" s="241" t="str">
        <f>IF('Measured Data'!$E86&gt;0,'Measured Data'!S85,"")</f>
        <v/>
      </c>
      <c r="T92" s="247" t="str">
        <f>IF('Measured Data'!$E86&gt;0,'Measured Data'!T85+'Measured Data'!$E86*'Measured Data'!AR85/'In Process Calc.'!$I86,"")</f>
        <v/>
      </c>
      <c r="U92" s="247" t="str">
        <f>IF('Measured Data'!$E86&gt;0,'Measured Data'!U85+'Measured Data'!$E86*'Measured Data'!AS85/'In Process Calc.'!$I86,"")</f>
        <v/>
      </c>
      <c r="V92" s="247" t="str">
        <f>IF('Measured Data'!$E86&gt;0,'Measured Data'!V85+'Measured Data'!$E86*'Measured Data'!AT85/'In Process Calc.'!$I86,"")</f>
        <v/>
      </c>
      <c r="W92" s="247" t="str">
        <f>IF('Measured Data'!$E86&gt;0,'Measured Data'!W85+'Measured Data'!$E86*'Measured Data'!AU85/'In Process Calc.'!$I86,"")</f>
        <v/>
      </c>
      <c r="X92" s="247" t="str">
        <f>IF('Measured Data'!$E86&gt;0,'Measured Data'!X85+'Measured Data'!$E86*'Measured Data'!AV85/'In Process Calc.'!$I86,"")</f>
        <v/>
      </c>
      <c r="Y92" s="247" t="str">
        <f>IF('Measured Data'!$E86&gt;0,'Measured Data'!Y85+'Measured Data'!$E86*'Measured Data'!AW85/'In Process Calc.'!$I86,"")</f>
        <v/>
      </c>
      <c r="Z92" s="247" t="str">
        <f>IF('Measured Data'!$E86&gt;0,'Measured Data'!Z85+'Measured Data'!$E86*'Measured Data'!AX85/'In Process Calc.'!$I86,"")</f>
        <v/>
      </c>
      <c r="AA92" s="247" t="str">
        <f>IF('Measured Data'!$E86&gt;0,'Measured Data'!AA85+'Measured Data'!$E86*'Measured Data'!AY85/'In Process Calc.'!$I86,"")</f>
        <v/>
      </c>
      <c r="AB92" s="247" t="str">
        <f>IF('Measured Data'!$E86&gt;0,'Measured Data'!AB85+'Measured Data'!$E86*'Measured Data'!AZ85/'In Process Calc.'!$I86,"")</f>
        <v/>
      </c>
      <c r="AC92" s="247" t="str">
        <f>IF('Measured Data'!$E86&gt;0,'Measured Data'!AC85+'Measured Data'!$E86*'Measured Data'!BA85/'In Process Calc.'!$I86,"")</f>
        <v/>
      </c>
      <c r="AD92" s="247" t="str">
        <f>IF('Measured Data'!$E86&gt;0,'Measured Data'!AD85+'Measured Data'!$E86*'Measured Data'!BB85/'In Process Calc.'!$I86,"")</f>
        <v/>
      </c>
      <c r="AE92" s="247" t="str">
        <f>IF('Measured Data'!$E86&gt;0,'Measured Data'!AE85+'Measured Data'!$E86*'Measured Data'!BC85/'In Process Calc.'!$I86,"")</f>
        <v/>
      </c>
      <c r="AF92" s="247" t="str">
        <f>IF('Measured Data'!$E86&gt;0,'Measured Data'!AF85+'Measured Data'!$E86*'Measured Data'!BD85/'In Process Calc.'!$I86,"")</f>
        <v/>
      </c>
      <c r="AG92" s="247" t="str">
        <f>IF('Measured Data'!$E86&gt;0,'Measured Data'!AG85+'Measured Data'!$E86*'Measured Data'!BE85/'In Process Calc.'!$I86,"")</f>
        <v/>
      </c>
      <c r="AH92" s="247" t="str">
        <f>IF('Measured Data'!$E86&gt;0,'Measured Data'!AH85+'Measured Data'!$E86*'Measured Data'!BF85/'In Process Calc.'!$I86,"")</f>
        <v/>
      </c>
      <c r="AI92" s="247" t="str">
        <f>IF('Measured Data'!$E86&gt;0,'Measured Data'!AI85+'Measured Data'!$E86*'Measured Data'!BG85/'In Process Calc.'!$I86,"")</f>
        <v/>
      </c>
      <c r="AJ92" s="247" t="str">
        <f>IF('Measured Data'!$E86&gt;0,'Measured Data'!AJ85+'Measured Data'!$E86*'Measured Data'!BH85/'In Process Calc.'!$I86,"")</f>
        <v/>
      </c>
      <c r="AK92" s="247" t="str">
        <f>IF('Measured Data'!$E86&gt;0,'Measured Data'!AK85+'Measured Data'!$E86*'Measured Data'!BI85/'In Process Calc.'!$I86,"")</f>
        <v/>
      </c>
      <c r="AL92" s="247" t="str">
        <f>IF('Measured Data'!$E86&gt;0,'Measured Data'!AL85+'Measured Data'!$E86*'Measured Data'!BJ85/'In Process Calc.'!$I86,"")</f>
        <v/>
      </c>
      <c r="AM92" s="247" t="str">
        <f>IF('Measured Data'!$E86&gt;0,'Measured Data'!AM85+'Measured Data'!$E86*'Measured Data'!BK85/'In Process Calc.'!$I86,"")</f>
        <v/>
      </c>
      <c r="AN92" s="247" t="str">
        <f>IF('Measured Data'!$E86&gt;0,'Measured Data'!AN85+'Measured Data'!$E86*'Measured Data'!BL85/'In Process Calc.'!$I86,"")</f>
        <v/>
      </c>
      <c r="AO92" s="247" t="str">
        <f>IF('Measured Data'!$E86&gt;0,'Measured Data'!AO85+'Measured Data'!$E86*'Measured Data'!BM85/'In Process Calc.'!$I86,"")</f>
        <v/>
      </c>
      <c r="AP92" s="247" t="str">
        <f>IF('Measured Data'!$E86&gt;0,'Measured Data'!AP85+'Measured Data'!$E86*'Measured Data'!BN85/'In Process Calc.'!$I86,"")</f>
        <v/>
      </c>
      <c r="AQ92" s="247" t="str">
        <f>IF('Measured Data'!$E86&gt;0,'Measured Data'!AQ85+'Measured Data'!$E86*'Measured Data'!BO85/'In Process Calc.'!$I86,"")</f>
        <v/>
      </c>
      <c r="AR92" s="247" t="str">
        <f>IF('Measured Data'!$E86&gt;0,'Measured Data'!AR85,"")</f>
        <v/>
      </c>
      <c r="AS92" s="247" t="str">
        <f>IF('Measured Data'!$E86&gt;0,'Measured Data'!AS85,"")</f>
        <v/>
      </c>
      <c r="AT92" s="247" t="str">
        <f>IF('Measured Data'!$E86&gt;0,'Measured Data'!AT85,"")</f>
        <v/>
      </c>
      <c r="AU92" s="247" t="str">
        <f>IF('Measured Data'!$E86&gt;0,'Measured Data'!AU85,"")</f>
        <v/>
      </c>
      <c r="AV92" s="247" t="str">
        <f>IF('Measured Data'!$E86&gt;0,'Measured Data'!AV85,"")</f>
        <v/>
      </c>
      <c r="AW92" s="247" t="str">
        <f>IF('Measured Data'!$E86&gt;0,'Measured Data'!AW85,"")</f>
        <v/>
      </c>
      <c r="AX92" s="247" t="str">
        <f>IF('Measured Data'!$E86&gt;0,'Measured Data'!AX85,"")</f>
        <v/>
      </c>
      <c r="AY92" s="247" t="str">
        <f>IF('Measured Data'!$E86&gt;0,'Measured Data'!AY85,"")</f>
        <v/>
      </c>
      <c r="AZ92" s="247" t="str">
        <f>IF('Measured Data'!$E86&gt;0,'Measured Data'!AZ85,"")</f>
        <v/>
      </c>
      <c r="BA92" s="247" t="str">
        <f>IF('Measured Data'!$E86&gt;0,'Measured Data'!BA85,"")</f>
        <v/>
      </c>
      <c r="BB92" s="247" t="str">
        <f>IF('Measured Data'!$E86&gt;0,'Measured Data'!BB85,"")</f>
        <v/>
      </c>
      <c r="BC92" s="247" t="str">
        <f>IF('Measured Data'!$E86&gt;0,'Measured Data'!BC85,"")</f>
        <v/>
      </c>
      <c r="BD92" s="247" t="str">
        <f>IF('Measured Data'!$E86&gt;0,'Measured Data'!BD85,"")</f>
        <v/>
      </c>
      <c r="BE92" s="247" t="str">
        <f>IF('Measured Data'!$E86&gt;0,'Measured Data'!BE85,"")</f>
        <v/>
      </c>
      <c r="BF92" s="247" t="str">
        <f>IF('Measured Data'!$E86&gt;0,'Measured Data'!BF85,"")</f>
        <v/>
      </c>
      <c r="BG92" s="247" t="str">
        <f>IF('Measured Data'!$E86&gt;0,'Measured Data'!BG85,"")</f>
        <v/>
      </c>
      <c r="BH92" s="247" t="str">
        <f>IF('Measured Data'!$E86&gt;0,'Measured Data'!BH85,"")</f>
        <v/>
      </c>
      <c r="BI92" s="247" t="str">
        <f>IF('Measured Data'!$E86&gt;0,'Measured Data'!BI85,"")</f>
        <v/>
      </c>
      <c r="BJ92" s="247" t="str">
        <f>IF('Measured Data'!$E86&gt;0,'Measured Data'!BJ85,"")</f>
        <v/>
      </c>
      <c r="BK92" s="247" t="str">
        <f>IF('Measured Data'!$E86&gt;0,'Measured Data'!BK85,"")</f>
        <v/>
      </c>
      <c r="BL92" s="247" t="str">
        <f>IF('Measured Data'!$E86&gt;0,'Measured Data'!BL85,"")</f>
        <v/>
      </c>
      <c r="BM92" s="247" t="str">
        <f>IF('Measured Data'!$E86&gt;0,'Measured Data'!BM85,"")</f>
        <v/>
      </c>
      <c r="BN92" s="247" t="str">
        <f>IF('Measured Data'!$E86&gt;0,'In Process Calc.'!B85,"")</f>
        <v/>
      </c>
      <c r="BO92" s="247" t="str">
        <f>IF('Measured Data'!$E86&gt;0,'In Process Calc.'!C85,"")</f>
        <v/>
      </c>
    </row>
    <row r="93" spans="1:67" x14ac:dyDescent="0.15">
      <c r="A93" s="241" t="str">
        <f>IF('Measured Data'!$E87&gt;0,'Measured Data'!$B$1,"")</f>
        <v/>
      </c>
      <c r="B93" s="241" t="str">
        <f>IF('Measured Data'!$E87&gt;0,'Measured Data'!A86+0.1,"")</f>
        <v/>
      </c>
      <c r="C93" s="245" t="str">
        <f>IF('Measured Data'!$E87&gt;0,'Measured Data'!B86,"")</f>
        <v/>
      </c>
      <c r="D93" s="250" t="str">
        <f>IF('Measured Data'!$E87&gt;0,'Measured Data'!C86,"")</f>
        <v/>
      </c>
      <c r="E93" s="241" t="str">
        <f>IF('Measured Data'!$E87&gt;0,'Measured Data'!D86,"")</f>
        <v/>
      </c>
      <c r="F93" s="241" t="str">
        <f>IF('Measured Data'!$E87&gt;0,'Measured Data'!E86,"")</f>
        <v/>
      </c>
      <c r="G93" s="241" t="str">
        <f>IF('Measured Data'!$E87&gt;0,'Measured Data'!G86,"")</f>
        <v/>
      </c>
      <c r="H93" s="246" t="str">
        <f>IF('Measured Data'!$E87&gt;0,'Measured Data'!H86,"")</f>
        <v/>
      </c>
      <c r="I93" s="246" t="str">
        <f>IF('Measured Data'!$E87&gt;0,'Measured Data'!I86,"")</f>
        <v/>
      </c>
      <c r="J93" s="246" t="str">
        <f>IF('Measured Data'!$E87&gt;0,'Measured Data'!J86,"")</f>
        <v/>
      </c>
      <c r="K93" s="246" t="str">
        <f>IF('Measured Data'!$E87&gt;0,'Measured Data'!K86,"")</f>
        <v/>
      </c>
      <c r="L93" s="241" t="str">
        <f>IF('Measured Data'!$E87&gt;0,'Measured Data'!L86,"")</f>
        <v/>
      </c>
      <c r="M93" s="241" t="str">
        <f>IF('Measured Data'!$E87&gt;0,'Measured Data'!M86,"")</f>
        <v/>
      </c>
      <c r="N93" s="241" t="str">
        <f>IF('Measured Data'!$E87&gt;0,'Measured Data'!N86,"")</f>
        <v/>
      </c>
      <c r="O93" s="241" t="str">
        <f>IF('Measured Data'!$E87&gt;0,'Measured Data'!O86,"")</f>
        <v/>
      </c>
      <c r="P93" s="241" t="str">
        <f>IF('Measured Data'!$E87&gt;0,'Measured Data'!P86,"")</f>
        <v/>
      </c>
      <c r="Q93" s="241" t="str">
        <f>IF('Measured Data'!$E87&gt;0,'Measured Data'!Q86,"")</f>
        <v/>
      </c>
      <c r="R93" s="241" t="str">
        <f>IF('Measured Data'!$E87&gt;0,'Measured Data'!R86,"")</f>
        <v/>
      </c>
      <c r="S93" s="241" t="str">
        <f>IF('Measured Data'!$E87&gt;0,'Measured Data'!S86,"")</f>
        <v/>
      </c>
      <c r="T93" s="247" t="str">
        <f>IF('Measured Data'!$E87&gt;0,'Measured Data'!T86+'Measured Data'!$E87*'Measured Data'!AR86/'In Process Calc.'!$I87,"")</f>
        <v/>
      </c>
      <c r="U93" s="247" t="str">
        <f>IF('Measured Data'!$E87&gt;0,'Measured Data'!U86+'Measured Data'!$E87*'Measured Data'!AS86/'In Process Calc.'!$I87,"")</f>
        <v/>
      </c>
      <c r="V93" s="247" t="str">
        <f>IF('Measured Data'!$E87&gt;0,'Measured Data'!V86+'Measured Data'!$E87*'Measured Data'!AT86/'In Process Calc.'!$I87,"")</f>
        <v/>
      </c>
      <c r="W93" s="247" t="str">
        <f>IF('Measured Data'!$E87&gt;0,'Measured Data'!W86+'Measured Data'!$E87*'Measured Data'!AU86/'In Process Calc.'!$I87,"")</f>
        <v/>
      </c>
      <c r="X93" s="247" t="str">
        <f>IF('Measured Data'!$E87&gt;0,'Measured Data'!X86+'Measured Data'!$E87*'Measured Data'!AV86/'In Process Calc.'!$I87,"")</f>
        <v/>
      </c>
      <c r="Y93" s="247" t="str">
        <f>IF('Measured Data'!$E87&gt;0,'Measured Data'!Y86+'Measured Data'!$E87*'Measured Data'!AW86/'In Process Calc.'!$I87,"")</f>
        <v/>
      </c>
      <c r="Z93" s="247" t="str">
        <f>IF('Measured Data'!$E87&gt;0,'Measured Data'!Z86+'Measured Data'!$E87*'Measured Data'!AX86/'In Process Calc.'!$I87,"")</f>
        <v/>
      </c>
      <c r="AA93" s="247" t="str">
        <f>IF('Measured Data'!$E87&gt;0,'Measured Data'!AA86+'Measured Data'!$E87*'Measured Data'!AY86/'In Process Calc.'!$I87,"")</f>
        <v/>
      </c>
      <c r="AB93" s="247" t="str">
        <f>IF('Measured Data'!$E87&gt;0,'Measured Data'!AB86+'Measured Data'!$E87*'Measured Data'!AZ86/'In Process Calc.'!$I87,"")</f>
        <v/>
      </c>
      <c r="AC93" s="247" t="str">
        <f>IF('Measured Data'!$E87&gt;0,'Measured Data'!AC86+'Measured Data'!$E87*'Measured Data'!BA86/'In Process Calc.'!$I87,"")</f>
        <v/>
      </c>
      <c r="AD93" s="247" t="str">
        <f>IF('Measured Data'!$E87&gt;0,'Measured Data'!AD86+'Measured Data'!$E87*'Measured Data'!BB86/'In Process Calc.'!$I87,"")</f>
        <v/>
      </c>
      <c r="AE93" s="247" t="str">
        <f>IF('Measured Data'!$E87&gt;0,'Measured Data'!AE86+'Measured Data'!$E87*'Measured Data'!BC86/'In Process Calc.'!$I87,"")</f>
        <v/>
      </c>
      <c r="AF93" s="247" t="str">
        <f>IF('Measured Data'!$E87&gt;0,'Measured Data'!AF86+'Measured Data'!$E87*'Measured Data'!BD86/'In Process Calc.'!$I87,"")</f>
        <v/>
      </c>
      <c r="AG93" s="247" t="str">
        <f>IF('Measured Data'!$E87&gt;0,'Measured Data'!AG86+'Measured Data'!$E87*'Measured Data'!BE86/'In Process Calc.'!$I87,"")</f>
        <v/>
      </c>
      <c r="AH93" s="247" t="str">
        <f>IF('Measured Data'!$E87&gt;0,'Measured Data'!AH86+'Measured Data'!$E87*'Measured Data'!BF86/'In Process Calc.'!$I87,"")</f>
        <v/>
      </c>
      <c r="AI93" s="247" t="str">
        <f>IF('Measured Data'!$E87&gt;0,'Measured Data'!AI86+'Measured Data'!$E87*'Measured Data'!BG86/'In Process Calc.'!$I87,"")</f>
        <v/>
      </c>
      <c r="AJ93" s="247" t="str">
        <f>IF('Measured Data'!$E87&gt;0,'Measured Data'!AJ86+'Measured Data'!$E87*'Measured Data'!BH86/'In Process Calc.'!$I87,"")</f>
        <v/>
      </c>
      <c r="AK93" s="247" t="str">
        <f>IF('Measured Data'!$E87&gt;0,'Measured Data'!AK86+'Measured Data'!$E87*'Measured Data'!BI86/'In Process Calc.'!$I87,"")</f>
        <v/>
      </c>
      <c r="AL93" s="247" t="str">
        <f>IF('Measured Data'!$E87&gt;0,'Measured Data'!AL86+'Measured Data'!$E87*'Measured Data'!BJ86/'In Process Calc.'!$I87,"")</f>
        <v/>
      </c>
      <c r="AM93" s="247" t="str">
        <f>IF('Measured Data'!$E87&gt;0,'Measured Data'!AM86+'Measured Data'!$E87*'Measured Data'!BK86/'In Process Calc.'!$I87,"")</f>
        <v/>
      </c>
      <c r="AN93" s="247" t="str">
        <f>IF('Measured Data'!$E87&gt;0,'Measured Data'!AN86+'Measured Data'!$E87*'Measured Data'!BL86/'In Process Calc.'!$I87,"")</f>
        <v/>
      </c>
      <c r="AO93" s="247" t="str">
        <f>IF('Measured Data'!$E87&gt;0,'Measured Data'!AO86+'Measured Data'!$E87*'Measured Data'!BM86/'In Process Calc.'!$I87,"")</f>
        <v/>
      </c>
      <c r="AP93" s="247" t="str">
        <f>IF('Measured Data'!$E87&gt;0,'Measured Data'!AP86+'Measured Data'!$E87*'Measured Data'!BN86/'In Process Calc.'!$I87,"")</f>
        <v/>
      </c>
      <c r="AQ93" s="247" t="str">
        <f>IF('Measured Data'!$E87&gt;0,'Measured Data'!AQ86+'Measured Data'!$E87*'Measured Data'!BO86/'In Process Calc.'!$I87,"")</f>
        <v/>
      </c>
      <c r="AR93" s="247" t="str">
        <f>IF('Measured Data'!$E87&gt;0,'Measured Data'!AR86,"")</f>
        <v/>
      </c>
      <c r="AS93" s="247" t="str">
        <f>IF('Measured Data'!$E87&gt;0,'Measured Data'!AS86,"")</f>
        <v/>
      </c>
      <c r="AT93" s="247" t="str">
        <f>IF('Measured Data'!$E87&gt;0,'Measured Data'!AT86,"")</f>
        <v/>
      </c>
      <c r="AU93" s="247" t="str">
        <f>IF('Measured Data'!$E87&gt;0,'Measured Data'!AU86,"")</f>
        <v/>
      </c>
      <c r="AV93" s="247" t="str">
        <f>IF('Measured Data'!$E87&gt;0,'Measured Data'!AV86,"")</f>
        <v/>
      </c>
      <c r="AW93" s="247" t="str">
        <f>IF('Measured Data'!$E87&gt;0,'Measured Data'!AW86,"")</f>
        <v/>
      </c>
      <c r="AX93" s="247" t="str">
        <f>IF('Measured Data'!$E87&gt;0,'Measured Data'!AX86,"")</f>
        <v/>
      </c>
      <c r="AY93" s="247" t="str">
        <f>IF('Measured Data'!$E87&gt;0,'Measured Data'!AY86,"")</f>
        <v/>
      </c>
      <c r="AZ93" s="247" t="str">
        <f>IF('Measured Data'!$E87&gt;0,'Measured Data'!AZ86,"")</f>
        <v/>
      </c>
      <c r="BA93" s="247" t="str">
        <f>IF('Measured Data'!$E87&gt;0,'Measured Data'!BA86,"")</f>
        <v/>
      </c>
      <c r="BB93" s="247" t="str">
        <f>IF('Measured Data'!$E87&gt;0,'Measured Data'!BB86,"")</f>
        <v/>
      </c>
      <c r="BC93" s="247" t="str">
        <f>IF('Measured Data'!$E87&gt;0,'Measured Data'!BC86,"")</f>
        <v/>
      </c>
      <c r="BD93" s="247" t="str">
        <f>IF('Measured Data'!$E87&gt;0,'Measured Data'!BD86,"")</f>
        <v/>
      </c>
      <c r="BE93" s="247" t="str">
        <f>IF('Measured Data'!$E87&gt;0,'Measured Data'!BE86,"")</f>
        <v/>
      </c>
      <c r="BF93" s="247" t="str">
        <f>IF('Measured Data'!$E87&gt;0,'Measured Data'!BF86,"")</f>
        <v/>
      </c>
      <c r="BG93" s="247" t="str">
        <f>IF('Measured Data'!$E87&gt;0,'Measured Data'!BG86,"")</f>
        <v/>
      </c>
      <c r="BH93" s="247" t="str">
        <f>IF('Measured Data'!$E87&gt;0,'Measured Data'!BH86,"")</f>
        <v/>
      </c>
      <c r="BI93" s="247" t="str">
        <f>IF('Measured Data'!$E87&gt;0,'Measured Data'!BI86,"")</f>
        <v/>
      </c>
      <c r="BJ93" s="247" t="str">
        <f>IF('Measured Data'!$E87&gt;0,'Measured Data'!BJ86,"")</f>
        <v/>
      </c>
      <c r="BK93" s="247" t="str">
        <f>IF('Measured Data'!$E87&gt;0,'Measured Data'!BK86,"")</f>
        <v/>
      </c>
      <c r="BL93" s="247" t="str">
        <f>IF('Measured Data'!$E87&gt;0,'Measured Data'!BL86,"")</f>
        <v/>
      </c>
      <c r="BM93" s="247" t="str">
        <f>IF('Measured Data'!$E87&gt;0,'Measured Data'!BM86,"")</f>
        <v/>
      </c>
      <c r="BN93" s="247" t="str">
        <f>IF('Measured Data'!$E87&gt;0,'In Process Calc.'!B86,"")</f>
        <v/>
      </c>
      <c r="BO93" s="247" t="str">
        <f>IF('Measured Data'!$E87&gt;0,'In Process Calc.'!C86,"")</f>
        <v/>
      </c>
    </row>
    <row r="94" spans="1:67" x14ac:dyDescent="0.15">
      <c r="A94" s="241" t="str">
        <f>IF('Measured Data'!$E88&gt;0,'Measured Data'!$B$1,"")</f>
        <v/>
      </c>
      <c r="B94" s="241" t="str">
        <f>IF('Measured Data'!$E88&gt;0,'Measured Data'!A87+0.1,"")</f>
        <v/>
      </c>
      <c r="C94" s="245" t="str">
        <f>IF('Measured Data'!$E88&gt;0,'Measured Data'!B87,"")</f>
        <v/>
      </c>
      <c r="D94" s="250" t="str">
        <f>IF('Measured Data'!$E88&gt;0,'Measured Data'!C87,"")</f>
        <v/>
      </c>
      <c r="E94" s="241" t="str">
        <f>IF('Measured Data'!$E88&gt;0,'Measured Data'!D87,"")</f>
        <v/>
      </c>
      <c r="F94" s="241" t="str">
        <f>IF('Measured Data'!$E88&gt;0,'Measured Data'!E87,"")</f>
        <v/>
      </c>
      <c r="G94" s="241" t="str">
        <f>IF('Measured Data'!$E88&gt;0,'Measured Data'!G87,"")</f>
        <v/>
      </c>
      <c r="H94" s="246" t="str">
        <f>IF('Measured Data'!$E88&gt;0,'Measured Data'!H87,"")</f>
        <v/>
      </c>
      <c r="I94" s="246" t="str">
        <f>IF('Measured Data'!$E88&gt;0,'Measured Data'!I87,"")</f>
        <v/>
      </c>
      <c r="J94" s="246" t="str">
        <f>IF('Measured Data'!$E88&gt;0,'Measured Data'!J87,"")</f>
        <v/>
      </c>
      <c r="K94" s="246" t="str">
        <f>IF('Measured Data'!$E88&gt;0,'Measured Data'!K87,"")</f>
        <v/>
      </c>
      <c r="L94" s="241" t="str">
        <f>IF('Measured Data'!$E88&gt;0,'Measured Data'!L87,"")</f>
        <v/>
      </c>
      <c r="M94" s="241" t="str">
        <f>IF('Measured Data'!$E88&gt;0,'Measured Data'!M87,"")</f>
        <v/>
      </c>
      <c r="N94" s="241" t="str">
        <f>IF('Measured Data'!$E88&gt;0,'Measured Data'!N87,"")</f>
        <v/>
      </c>
      <c r="O94" s="241" t="str">
        <f>IF('Measured Data'!$E88&gt;0,'Measured Data'!O87,"")</f>
        <v/>
      </c>
      <c r="P94" s="241" t="str">
        <f>IF('Measured Data'!$E88&gt;0,'Measured Data'!P87,"")</f>
        <v/>
      </c>
      <c r="Q94" s="241" t="str">
        <f>IF('Measured Data'!$E88&gt;0,'Measured Data'!Q87,"")</f>
        <v/>
      </c>
      <c r="R94" s="241" t="str">
        <f>IF('Measured Data'!$E88&gt;0,'Measured Data'!R87,"")</f>
        <v/>
      </c>
      <c r="S94" s="241" t="str">
        <f>IF('Measured Data'!$E88&gt;0,'Measured Data'!S87,"")</f>
        <v/>
      </c>
      <c r="T94" s="247" t="str">
        <f>IF('Measured Data'!$E88&gt;0,'Measured Data'!T87+'Measured Data'!$E88*'Measured Data'!AR87/'In Process Calc.'!$I88,"")</f>
        <v/>
      </c>
      <c r="U94" s="247" t="str">
        <f>IF('Measured Data'!$E88&gt;0,'Measured Data'!U87+'Measured Data'!$E88*'Measured Data'!AS87/'In Process Calc.'!$I88,"")</f>
        <v/>
      </c>
      <c r="V94" s="247" t="str">
        <f>IF('Measured Data'!$E88&gt;0,'Measured Data'!V87+'Measured Data'!$E88*'Measured Data'!AT87/'In Process Calc.'!$I88,"")</f>
        <v/>
      </c>
      <c r="W94" s="247" t="str">
        <f>IF('Measured Data'!$E88&gt;0,'Measured Data'!W87+'Measured Data'!$E88*'Measured Data'!AU87/'In Process Calc.'!$I88,"")</f>
        <v/>
      </c>
      <c r="X94" s="247" t="str">
        <f>IF('Measured Data'!$E88&gt;0,'Measured Data'!X87+'Measured Data'!$E88*'Measured Data'!AV87/'In Process Calc.'!$I88,"")</f>
        <v/>
      </c>
      <c r="Y94" s="247" t="str">
        <f>IF('Measured Data'!$E88&gt;0,'Measured Data'!Y87+'Measured Data'!$E88*'Measured Data'!AW87/'In Process Calc.'!$I88,"")</f>
        <v/>
      </c>
      <c r="Z94" s="247" t="str">
        <f>IF('Measured Data'!$E88&gt;0,'Measured Data'!Z87+'Measured Data'!$E88*'Measured Data'!AX87/'In Process Calc.'!$I88,"")</f>
        <v/>
      </c>
      <c r="AA94" s="247" t="str">
        <f>IF('Measured Data'!$E88&gt;0,'Measured Data'!AA87+'Measured Data'!$E88*'Measured Data'!AY87/'In Process Calc.'!$I88,"")</f>
        <v/>
      </c>
      <c r="AB94" s="247" t="str">
        <f>IF('Measured Data'!$E88&gt;0,'Measured Data'!AB87+'Measured Data'!$E88*'Measured Data'!AZ87/'In Process Calc.'!$I88,"")</f>
        <v/>
      </c>
      <c r="AC94" s="247" t="str">
        <f>IF('Measured Data'!$E88&gt;0,'Measured Data'!AC87+'Measured Data'!$E88*'Measured Data'!BA87/'In Process Calc.'!$I88,"")</f>
        <v/>
      </c>
      <c r="AD94" s="247" t="str">
        <f>IF('Measured Data'!$E88&gt;0,'Measured Data'!AD87+'Measured Data'!$E88*'Measured Data'!BB87/'In Process Calc.'!$I88,"")</f>
        <v/>
      </c>
      <c r="AE94" s="247" t="str">
        <f>IF('Measured Data'!$E88&gt;0,'Measured Data'!AE87+'Measured Data'!$E88*'Measured Data'!BC87/'In Process Calc.'!$I88,"")</f>
        <v/>
      </c>
      <c r="AF94" s="247" t="str">
        <f>IF('Measured Data'!$E88&gt;0,'Measured Data'!AF87+'Measured Data'!$E88*'Measured Data'!BD87/'In Process Calc.'!$I88,"")</f>
        <v/>
      </c>
      <c r="AG94" s="247" t="str">
        <f>IF('Measured Data'!$E88&gt;0,'Measured Data'!AG87+'Measured Data'!$E88*'Measured Data'!BE87/'In Process Calc.'!$I88,"")</f>
        <v/>
      </c>
      <c r="AH94" s="247" t="str">
        <f>IF('Measured Data'!$E88&gt;0,'Measured Data'!AH87+'Measured Data'!$E88*'Measured Data'!BF87/'In Process Calc.'!$I88,"")</f>
        <v/>
      </c>
      <c r="AI94" s="247" t="str">
        <f>IF('Measured Data'!$E88&gt;0,'Measured Data'!AI87+'Measured Data'!$E88*'Measured Data'!BG87/'In Process Calc.'!$I88,"")</f>
        <v/>
      </c>
      <c r="AJ94" s="247" t="str">
        <f>IF('Measured Data'!$E88&gt;0,'Measured Data'!AJ87+'Measured Data'!$E88*'Measured Data'!BH87/'In Process Calc.'!$I88,"")</f>
        <v/>
      </c>
      <c r="AK94" s="247" t="str">
        <f>IF('Measured Data'!$E88&gt;0,'Measured Data'!AK87+'Measured Data'!$E88*'Measured Data'!BI87/'In Process Calc.'!$I88,"")</f>
        <v/>
      </c>
      <c r="AL94" s="247" t="str">
        <f>IF('Measured Data'!$E88&gt;0,'Measured Data'!AL87+'Measured Data'!$E88*'Measured Data'!BJ87/'In Process Calc.'!$I88,"")</f>
        <v/>
      </c>
      <c r="AM94" s="247" t="str">
        <f>IF('Measured Data'!$E88&gt;0,'Measured Data'!AM87+'Measured Data'!$E88*'Measured Data'!BK87/'In Process Calc.'!$I88,"")</f>
        <v/>
      </c>
      <c r="AN94" s="247" t="str">
        <f>IF('Measured Data'!$E88&gt;0,'Measured Data'!AN87+'Measured Data'!$E88*'Measured Data'!BL87/'In Process Calc.'!$I88,"")</f>
        <v/>
      </c>
      <c r="AO94" s="247" t="str">
        <f>IF('Measured Data'!$E88&gt;0,'Measured Data'!AO87+'Measured Data'!$E88*'Measured Data'!BM87/'In Process Calc.'!$I88,"")</f>
        <v/>
      </c>
      <c r="AP94" s="247" t="str">
        <f>IF('Measured Data'!$E88&gt;0,'Measured Data'!AP87+'Measured Data'!$E88*'Measured Data'!BN87/'In Process Calc.'!$I88,"")</f>
        <v/>
      </c>
      <c r="AQ94" s="247" t="str">
        <f>IF('Measured Data'!$E88&gt;0,'Measured Data'!AQ87+'Measured Data'!$E88*'Measured Data'!BO87/'In Process Calc.'!$I88,"")</f>
        <v/>
      </c>
      <c r="AR94" s="247" t="str">
        <f>IF('Measured Data'!$E88&gt;0,'Measured Data'!AR87,"")</f>
        <v/>
      </c>
      <c r="AS94" s="247" t="str">
        <f>IF('Measured Data'!$E88&gt;0,'Measured Data'!AS87,"")</f>
        <v/>
      </c>
      <c r="AT94" s="247" t="str">
        <f>IF('Measured Data'!$E88&gt;0,'Measured Data'!AT87,"")</f>
        <v/>
      </c>
      <c r="AU94" s="247" t="str">
        <f>IF('Measured Data'!$E88&gt;0,'Measured Data'!AU87,"")</f>
        <v/>
      </c>
      <c r="AV94" s="247" t="str">
        <f>IF('Measured Data'!$E88&gt;0,'Measured Data'!AV87,"")</f>
        <v/>
      </c>
      <c r="AW94" s="247" t="str">
        <f>IF('Measured Data'!$E88&gt;0,'Measured Data'!AW87,"")</f>
        <v/>
      </c>
      <c r="AX94" s="247" t="str">
        <f>IF('Measured Data'!$E88&gt;0,'Measured Data'!AX87,"")</f>
        <v/>
      </c>
      <c r="AY94" s="247" t="str">
        <f>IF('Measured Data'!$E88&gt;0,'Measured Data'!AY87,"")</f>
        <v/>
      </c>
      <c r="AZ94" s="247" t="str">
        <f>IF('Measured Data'!$E88&gt;0,'Measured Data'!AZ87,"")</f>
        <v/>
      </c>
      <c r="BA94" s="247" t="str">
        <f>IF('Measured Data'!$E88&gt;0,'Measured Data'!BA87,"")</f>
        <v/>
      </c>
      <c r="BB94" s="247" t="str">
        <f>IF('Measured Data'!$E88&gt;0,'Measured Data'!BB87,"")</f>
        <v/>
      </c>
      <c r="BC94" s="247" t="str">
        <f>IF('Measured Data'!$E88&gt;0,'Measured Data'!BC87,"")</f>
        <v/>
      </c>
      <c r="BD94" s="247" t="str">
        <f>IF('Measured Data'!$E88&gt;0,'Measured Data'!BD87,"")</f>
        <v/>
      </c>
      <c r="BE94" s="247" t="str">
        <f>IF('Measured Data'!$E88&gt;0,'Measured Data'!BE87,"")</f>
        <v/>
      </c>
      <c r="BF94" s="247" t="str">
        <f>IF('Measured Data'!$E88&gt;0,'Measured Data'!BF87,"")</f>
        <v/>
      </c>
      <c r="BG94" s="247" t="str">
        <f>IF('Measured Data'!$E88&gt;0,'Measured Data'!BG87,"")</f>
        <v/>
      </c>
      <c r="BH94" s="247" t="str">
        <f>IF('Measured Data'!$E88&gt;0,'Measured Data'!BH87,"")</f>
        <v/>
      </c>
      <c r="BI94" s="247" t="str">
        <f>IF('Measured Data'!$E88&gt;0,'Measured Data'!BI87,"")</f>
        <v/>
      </c>
      <c r="BJ94" s="247" t="str">
        <f>IF('Measured Data'!$E88&gt;0,'Measured Data'!BJ87,"")</f>
        <v/>
      </c>
      <c r="BK94" s="247" t="str">
        <f>IF('Measured Data'!$E88&gt;0,'Measured Data'!BK87,"")</f>
        <v/>
      </c>
      <c r="BL94" s="247" t="str">
        <f>IF('Measured Data'!$E88&gt;0,'Measured Data'!BL87,"")</f>
        <v/>
      </c>
      <c r="BM94" s="247" t="str">
        <f>IF('Measured Data'!$E88&gt;0,'Measured Data'!BM87,"")</f>
        <v/>
      </c>
      <c r="BN94" s="247" t="str">
        <f>IF('Measured Data'!$E88&gt;0,'In Process Calc.'!B87,"")</f>
        <v/>
      </c>
      <c r="BO94" s="247" t="str">
        <f>IF('Measured Data'!$E88&gt;0,'In Process Calc.'!C87,"")</f>
        <v/>
      </c>
    </row>
    <row r="95" spans="1:67" x14ac:dyDescent="0.15">
      <c r="A95" s="241" t="str">
        <f>IF('Measured Data'!$E89&gt;0,'Measured Data'!$B$1,"")</f>
        <v/>
      </c>
      <c r="B95" s="241" t="str">
        <f>IF('Measured Data'!$E89&gt;0,'Measured Data'!A88+0.1,"")</f>
        <v/>
      </c>
      <c r="C95" s="245" t="str">
        <f>IF('Measured Data'!$E89&gt;0,'Measured Data'!B88,"")</f>
        <v/>
      </c>
      <c r="D95" s="250" t="str">
        <f>IF('Measured Data'!$E89&gt;0,'Measured Data'!C88,"")</f>
        <v/>
      </c>
      <c r="E95" s="241" t="str">
        <f>IF('Measured Data'!$E89&gt;0,'Measured Data'!D88,"")</f>
        <v/>
      </c>
      <c r="F95" s="241" t="str">
        <f>IF('Measured Data'!$E89&gt;0,'Measured Data'!E88,"")</f>
        <v/>
      </c>
      <c r="G95" s="241" t="str">
        <f>IF('Measured Data'!$E89&gt;0,'Measured Data'!G88,"")</f>
        <v/>
      </c>
      <c r="H95" s="246" t="str">
        <f>IF('Measured Data'!$E89&gt;0,'Measured Data'!H88,"")</f>
        <v/>
      </c>
      <c r="I95" s="246" t="str">
        <f>IF('Measured Data'!$E89&gt;0,'Measured Data'!I88,"")</f>
        <v/>
      </c>
      <c r="J95" s="246" t="str">
        <f>IF('Measured Data'!$E89&gt;0,'Measured Data'!J88,"")</f>
        <v/>
      </c>
      <c r="K95" s="246" t="str">
        <f>IF('Measured Data'!$E89&gt;0,'Measured Data'!K88,"")</f>
        <v/>
      </c>
      <c r="L95" s="241" t="str">
        <f>IF('Measured Data'!$E89&gt;0,'Measured Data'!L88,"")</f>
        <v/>
      </c>
      <c r="M95" s="241" t="str">
        <f>IF('Measured Data'!$E89&gt;0,'Measured Data'!M88,"")</f>
        <v/>
      </c>
      <c r="N95" s="241" t="str">
        <f>IF('Measured Data'!$E89&gt;0,'Measured Data'!N88,"")</f>
        <v/>
      </c>
      <c r="O95" s="241" t="str">
        <f>IF('Measured Data'!$E89&gt;0,'Measured Data'!O88,"")</f>
        <v/>
      </c>
      <c r="P95" s="241" t="str">
        <f>IF('Measured Data'!$E89&gt;0,'Measured Data'!P88,"")</f>
        <v/>
      </c>
      <c r="Q95" s="241" t="str">
        <f>IF('Measured Data'!$E89&gt;0,'Measured Data'!Q88,"")</f>
        <v/>
      </c>
      <c r="R95" s="241" t="str">
        <f>IF('Measured Data'!$E89&gt;0,'Measured Data'!R88,"")</f>
        <v/>
      </c>
      <c r="S95" s="241" t="str">
        <f>IF('Measured Data'!$E89&gt;0,'Measured Data'!S88,"")</f>
        <v/>
      </c>
      <c r="T95" s="247" t="str">
        <f>IF('Measured Data'!$E89&gt;0,'Measured Data'!T88+'Measured Data'!$E89*'Measured Data'!AR88/'In Process Calc.'!$I89,"")</f>
        <v/>
      </c>
      <c r="U95" s="247" t="str">
        <f>IF('Measured Data'!$E89&gt;0,'Measured Data'!U88+'Measured Data'!$E89*'Measured Data'!AS88/'In Process Calc.'!$I89,"")</f>
        <v/>
      </c>
      <c r="V95" s="247" t="str">
        <f>IF('Measured Data'!$E89&gt;0,'Measured Data'!V88+'Measured Data'!$E89*'Measured Data'!AT88/'In Process Calc.'!$I89,"")</f>
        <v/>
      </c>
      <c r="W95" s="247" t="str">
        <f>IF('Measured Data'!$E89&gt;0,'Measured Data'!W88+'Measured Data'!$E89*'Measured Data'!AU88/'In Process Calc.'!$I89,"")</f>
        <v/>
      </c>
      <c r="X95" s="247" t="str">
        <f>IF('Measured Data'!$E89&gt;0,'Measured Data'!X88+'Measured Data'!$E89*'Measured Data'!AV88/'In Process Calc.'!$I89,"")</f>
        <v/>
      </c>
      <c r="Y95" s="247" t="str">
        <f>IF('Measured Data'!$E89&gt;0,'Measured Data'!Y88+'Measured Data'!$E89*'Measured Data'!AW88/'In Process Calc.'!$I89,"")</f>
        <v/>
      </c>
      <c r="Z95" s="247" t="str">
        <f>IF('Measured Data'!$E89&gt;0,'Measured Data'!Z88+'Measured Data'!$E89*'Measured Data'!AX88/'In Process Calc.'!$I89,"")</f>
        <v/>
      </c>
      <c r="AA95" s="247" t="str">
        <f>IF('Measured Data'!$E89&gt;0,'Measured Data'!AA88+'Measured Data'!$E89*'Measured Data'!AY88/'In Process Calc.'!$I89,"")</f>
        <v/>
      </c>
      <c r="AB95" s="247" t="str">
        <f>IF('Measured Data'!$E89&gt;0,'Measured Data'!AB88+'Measured Data'!$E89*'Measured Data'!AZ88/'In Process Calc.'!$I89,"")</f>
        <v/>
      </c>
      <c r="AC95" s="247" t="str">
        <f>IF('Measured Data'!$E89&gt;0,'Measured Data'!AC88+'Measured Data'!$E89*'Measured Data'!BA88/'In Process Calc.'!$I89,"")</f>
        <v/>
      </c>
      <c r="AD95" s="247" t="str">
        <f>IF('Measured Data'!$E89&gt;0,'Measured Data'!AD88+'Measured Data'!$E89*'Measured Data'!BB88/'In Process Calc.'!$I89,"")</f>
        <v/>
      </c>
      <c r="AE95" s="247" t="str">
        <f>IF('Measured Data'!$E89&gt;0,'Measured Data'!AE88+'Measured Data'!$E89*'Measured Data'!BC88/'In Process Calc.'!$I89,"")</f>
        <v/>
      </c>
      <c r="AF95" s="247" t="str">
        <f>IF('Measured Data'!$E89&gt;0,'Measured Data'!AF88+'Measured Data'!$E89*'Measured Data'!BD88/'In Process Calc.'!$I89,"")</f>
        <v/>
      </c>
      <c r="AG95" s="247" t="str">
        <f>IF('Measured Data'!$E89&gt;0,'Measured Data'!AG88+'Measured Data'!$E89*'Measured Data'!BE88/'In Process Calc.'!$I89,"")</f>
        <v/>
      </c>
      <c r="AH95" s="247" t="str">
        <f>IF('Measured Data'!$E89&gt;0,'Measured Data'!AH88+'Measured Data'!$E89*'Measured Data'!BF88/'In Process Calc.'!$I89,"")</f>
        <v/>
      </c>
      <c r="AI95" s="247" t="str">
        <f>IF('Measured Data'!$E89&gt;0,'Measured Data'!AI88+'Measured Data'!$E89*'Measured Data'!BG88/'In Process Calc.'!$I89,"")</f>
        <v/>
      </c>
      <c r="AJ95" s="247" t="str">
        <f>IF('Measured Data'!$E89&gt;0,'Measured Data'!AJ88+'Measured Data'!$E89*'Measured Data'!BH88/'In Process Calc.'!$I89,"")</f>
        <v/>
      </c>
      <c r="AK95" s="247" t="str">
        <f>IF('Measured Data'!$E89&gt;0,'Measured Data'!AK88+'Measured Data'!$E89*'Measured Data'!BI88/'In Process Calc.'!$I89,"")</f>
        <v/>
      </c>
      <c r="AL95" s="247" t="str">
        <f>IF('Measured Data'!$E89&gt;0,'Measured Data'!AL88+'Measured Data'!$E89*'Measured Data'!BJ88/'In Process Calc.'!$I89,"")</f>
        <v/>
      </c>
      <c r="AM95" s="247" t="str">
        <f>IF('Measured Data'!$E89&gt;0,'Measured Data'!AM88+'Measured Data'!$E89*'Measured Data'!BK88/'In Process Calc.'!$I89,"")</f>
        <v/>
      </c>
      <c r="AN95" s="247" t="str">
        <f>IF('Measured Data'!$E89&gt;0,'Measured Data'!AN88+'Measured Data'!$E89*'Measured Data'!BL88/'In Process Calc.'!$I89,"")</f>
        <v/>
      </c>
      <c r="AO95" s="247" t="str">
        <f>IF('Measured Data'!$E89&gt;0,'Measured Data'!AO88+'Measured Data'!$E89*'Measured Data'!BM88/'In Process Calc.'!$I89,"")</f>
        <v/>
      </c>
      <c r="AP95" s="247" t="str">
        <f>IF('Measured Data'!$E89&gt;0,'Measured Data'!AP88+'Measured Data'!$E89*'Measured Data'!BN88/'In Process Calc.'!$I89,"")</f>
        <v/>
      </c>
      <c r="AQ95" s="247" t="str">
        <f>IF('Measured Data'!$E89&gt;0,'Measured Data'!AQ88+'Measured Data'!$E89*'Measured Data'!BO88/'In Process Calc.'!$I89,"")</f>
        <v/>
      </c>
      <c r="AR95" s="247" t="str">
        <f>IF('Measured Data'!$E89&gt;0,'Measured Data'!AR88,"")</f>
        <v/>
      </c>
      <c r="AS95" s="247" t="str">
        <f>IF('Measured Data'!$E89&gt;0,'Measured Data'!AS88,"")</f>
        <v/>
      </c>
      <c r="AT95" s="247" t="str">
        <f>IF('Measured Data'!$E89&gt;0,'Measured Data'!AT88,"")</f>
        <v/>
      </c>
      <c r="AU95" s="247" t="str">
        <f>IF('Measured Data'!$E89&gt;0,'Measured Data'!AU88,"")</f>
        <v/>
      </c>
      <c r="AV95" s="247" t="str">
        <f>IF('Measured Data'!$E89&gt;0,'Measured Data'!AV88,"")</f>
        <v/>
      </c>
      <c r="AW95" s="247" t="str">
        <f>IF('Measured Data'!$E89&gt;0,'Measured Data'!AW88,"")</f>
        <v/>
      </c>
      <c r="AX95" s="247" t="str">
        <f>IF('Measured Data'!$E89&gt;0,'Measured Data'!AX88,"")</f>
        <v/>
      </c>
      <c r="AY95" s="247" t="str">
        <f>IF('Measured Data'!$E89&gt;0,'Measured Data'!AY88,"")</f>
        <v/>
      </c>
      <c r="AZ95" s="247" t="str">
        <f>IF('Measured Data'!$E89&gt;0,'Measured Data'!AZ88,"")</f>
        <v/>
      </c>
      <c r="BA95" s="247" t="str">
        <f>IF('Measured Data'!$E89&gt;0,'Measured Data'!BA88,"")</f>
        <v/>
      </c>
      <c r="BB95" s="247" t="str">
        <f>IF('Measured Data'!$E89&gt;0,'Measured Data'!BB88,"")</f>
        <v/>
      </c>
      <c r="BC95" s="247" t="str">
        <f>IF('Measured Data'!$E89&gt;0,'Measured Data'!BC88,"")</f>
        <v/>
      </c>
      <c r="BD95" s="247" t="str">
        <f>IF('Measured Data'!$E89&gt;0,'Measured Data'!BD88,"")</f>
        <v/>
      </c>
      <c r="BE95" s="247" t="str">
        <f>IF('Measured Data'!$E89&gt;0,'Measured Data'!BE88,"")</f>
        <v/>
      </c>
      <c r="BF95" s="247" t="str">
        <f>IF('Measured Data'!$E89&gt;0,'Measured Data'!BF88,"")</f>
        <v/>
      </c>
      <c r="BG95" s="247" t="str">
        <f>IF('Measured Data'!$E89&gt;0,'Measured Data'!BG88,"")</f>
        <v/>
      </c>
      <c r="BH95" s="247" t="str">
        <f>IF('Measured Data'!$E89&gt;0,'Measured Data'!BH88,"")</f>
        <v/>
      </c>
      <c r="BI95" s="247" t="str">
        <f>IF('Measured Data'!$E89&gt;0,'Measured Data'!BI88,"")</f>
        <v/>
      </c>
      <c r="BJ95" s="247" t="str">
        <f>IF('Measured Data'!$E89&gt;0,'Measured Data'!BJ88,"")</f>
        <v/>
      </c>
      <c r="BK95" s="247" t="str">
        <f>IF('Measured Data'!$E89&gt;0,'Measured Data'!BK88,"")</f>
        <v/>
      </c>
      <c r="BL95" s="247" t="str">
        <f>IF('Measured Data'!$E89&gt;0,'Measured Data'!BL88,"")</f>
        <v/>
      </c>
      <c r="BM95" s="247" t="str">
        <f>IF('Measured Data'!$E89&gt;0,'Measured Data'!BM88,"")</f>
        <v/>
      </c>
      <c r="BN95" s="247" t="str">
        <f>IF('Measured Data'!$E89&gt;0,'In Process Calc.'!B88,"")</f>
        <v/>
      </c>
      <c r="BO95" s="247" t="str">
        <f>IF('Measured Data'!$E89&gt;0,'In Process Calc.'!C88,"")</f>
        <v/>
      </c>
    </row>
    <row r="96" spans="1:67" x14ac:dyDescent="0.15">
      <c r="A96" s="241" t="str">
        <f>IF('Measured Data'!$E90&gt;0,'Measured Data'!$B$1,"")</f>
        <v/>
      </c>
      <c r="B96" s="241" t="str">
        <f>IF('Measured Data'!$E90&gt;0,'Measured Data'!A89+0.1,"")</f>
        <v/>
      </c>
      <c r="C96" s="245" t="str">
        <f>IF('Measured Data'!$E90&gt;0,'Measured Data'!B89,"")</f>
        <v/>
      </c>
      <c r="D96" s="250" t="str">
        <f>IF('Measured Data'!$E90&gt;0,'Measured Data'!C89,"")</f>
        <v/>
      </c>
      <c r="E96" s="241" t="str">
        <f>IF('Measured Data'!$E90&gt;0,'Measured Data'!D89,"")</f>
        <v/>
      </c>
      <c r="F96" s="241" t="str">
        <f>IF('Measured Data'!$E90&gt;0,'Measured Data'!E89,"")</f>
        <v/>
      </c>
      <c r="G96" s="241" t="str">
        <f>IF('Measured Data'!$E90&gt;0,'Measured Data'!G89,"")</f>
        <v/>
      </c>
      <c r="H96" s="246" t="str">
        <f>IF('Measured Data'!$E90&gt;0,'Measured Data'!H89,"")</f>
        <v/>
      </c>
      <c r="I96" s="246" t="str">
        <f>IF('Measured Data'!$E90&gt;0,'Measured Data'!I89,"")</f>
        <v/>
      </c>
      <c r="J96" s="246" t="str">
        <f>IF('Measured Data'!$E90&gt;0,'Measured Data'!J89,"")</f>
        <v/>
      </c>
      <c r="K96" s="246" t="str">
        <f>IF('Measured Data'!$E90&gt;0,'Measured Data'!K89,"")</f>
        <v/>
      </c>
      <c r="L96" s="241" t="str">
        <f>IF('Measured Data'!$E90&gt;0,'Measured Data'!L89,"")</f>
        <v/>
      </c>
      <c r="M96" s="241" t="str">
        <f>IF('Measured Data'!$E90&gt;0,'Measured Data'!M89,"")</f>
        <v/>
      </c>
      <c r="N96" s="241" t="str">
        <f>IF('Measured Data'!$E90&gt;0,'Measured Data'!N89,"")</f>
        <v/>
      </c>
      <c r="O96" s="241" t="str">
        <f>IF('Measured Data'!$E90&gt;0,'Measured Data'!O89,"")</f>
        <v/>
      </c>
      <c r="P96" s="241" t="str">
        <f>IF('Measured Data'!$E90&gt;0,'Measured Data'!P89,"")</f>
        <v/>
      </c>
      <c r="Q96" s="241" t="str">
        <f>IF('Measured Data'!$E90&gt;0,'Measured Data'!Q89,"")</f>
        <v/>
      </c>
      <c r="R96" s="241" t="str">
        <f>IF('Measured Data'!$E90&gt;0,'Measured Data'!R89,"")</f>
        <v/>
      </c>
      <c r="S96" s="241" t="str">
        <f>IF('Measured Data'!$E90&gt;0,'Measured Data'!S89,"")</f>
        <v/>
      </c>
      <c r="T96" s="247" t="str">
        <f>IF('Measured Data'!$E90&gt;0,'Measured Data'!T89+'Measured Data'!$E90*'Measured Data'!AR89/'In Process Calc.'!$I90,"")</f>
        <v/>
      </c>
      <c r="U96" s="247" t="str">
        <f>IF('Measured Data'!$E90&gt;0,'Measured Data'!U89+'Measured Data'!$E90*'Measured Data'!AS89/'In Process Calc.'!$I90,"")</f>
        <v/>
      </c>
      <c r="V96" s="247" t="str">
        <f>IF('Measured Data'!$E90&gt;0,'Measured Data'!V89+'Measured Data'!$E90*'Measured Data'!AT89/'In Process Calc.'!$I90,"")</f>
        <v/>
      </c>
      <c r="W96" s="247" t="str">
        <f>IF('Measured Data'!$E90&gt;0,'Measured Data'!W89+'Measured Data'!$E90*'Measured Data'!AU89/'In Process Calc.'!$I90,"")</f>
        <v/>
      </c>
      <c r="X96" s="247" t="str">
        <f>IF('Measured Data'!$E90&gt;0,'Measured Data'!X89+'Measured Data'!$E90*'Measured Data'!AV89/'In Process Calc.'!$I90,"")</f>
        <v/>
      </c>
      <c r="Y96" s="247" t="str">
        <f>IF('Measured Data'!$E90&gt;0,'Measured Data'!Y89+'Measured Data'!$E90*'Measured Data'!AW89/'In Process Calc.'!$I90,"")</f>
        <v/>
      </c>
      <c r="Z96" s="247" t="str">
        <f>IF('Measured Data'!$E90&gt;0,'Measured Data'!Z89+'Measured Data'!$E90*'Measured Data'!AX89/'In Process Calc.'!$I90,"")</f>
        <v/>
      </c>
      <c r="AA96" s="247" t="str">
        <f>IF('Measured Data'!$E90&gt;0,'Measured Data'!AA89+'Measured Data'!$E90*'Measured Data'!AY89/'In Process Calc.'!$I90,"")</f>
        <v/>
      </c>
      <c r="AB96" s="247" t="str">
        <f>IF('Measured Data'!$E90&gt;0,'Measured Data'!AB89+'Measured Data'!$E90*'Measured Data'!AZ89/'In Process Calc.'!$I90,"")</f>
        <v/>
      </c>
      <c r="AC96" s="247" t="str">
        <f>IF('Measured Data'!$E90&gt;0,'Measured Data'!AC89+'Measured Data'!$E90*'Measured Data'!BA89/'In Process Calc.'!$I90,"")</f>
        <v/>
      </c>
      <c r="AD96" s="247" t="str">
        <f>IF('Measured Data'!$E90&gt;0,'Measured Data'!AD89+'Measured Data'!$E90*'Measured Data'!BB89/'In Process Calc.'!$I90,"")</f>
        <v/>
      </c>
      <c r="AE96" s="247" t="str">
        <f>IF('Measured Data'!$E90&gt;0,'Measured Data'!AE89+'Measured Data'!$E90*'Measured Data'!BC89/'In Process Calc.'!$I90,"")</f>
        <v/>
      </c>
      <c r="AF96" s="247" t="str">
        <f>IF('Measured Data'!$E90&gt;0,'Measured Data'!AF89+'Measured Data'!$E90*'Measured Data'!BD89/'In Process Calc.'!$I90,"")</f>
        <v/>
      </c>
      <c r="AG96" s="247" t="str">
        <f>IF('Measured Data'!$E90&gt;0,'Measured Data'!AG89+'Measured Data'!$E90*'Measured Data'!BE89/'In Process Calc.'!$I90,"")</f>
        <v/>
      </c>
      <c r="AH96" s="247" t="str">
        <f>IF('Measured Data'!$E90&gt;0,'Measured Data'!AH89+'Measured Data'!$E90*'Measured Data'!BF89/'In Process Calc.'!$I90,"")</f>
        <v/>
      </c>
      <c r="AI96" s="247" t="str">
        <f>IF('Measured Data'!$E90&gt;0,'Measured Data'!AI89+'Measured Data'!$E90*'Measured Data'!BG89/'In Process Calc.'!$I90,"")</f>
        <v/>
      </c>
      <c r="AJ96" s="247" t="str">
        <f>IF('Measured Data'!$E90&gt;0,'Measured Data'!AJ89+'Measured Data'!$E90*'Measured Data'!BH89/'In Process Calc.'!$I90,"")</f>
        <v/>
      </c>
      <c r="AK96" s="247" t="str">
        <f>IF('Measured Data'!$E90&gt;0,'Measured Data'!AK89+'Measured Data'!$E90*'Measured Data'!BI89/'In Process Calc.'!$I90,"")</f>
        <v/>
      </c>
      <c r="AL96" s="247" t="str">
        <f>IF('Measured Data'!$E90&gt;0,'Measured Data'!AL89+'Measured Data'!$E90*'Measured Data'!BJ89/'In Process Calc.'!$I90,"")</f>
        <v/>
      </c>
      <c r="AM96" s="247" t="str">
        <f>IF('Measured Data'!$E90&gt;0,'Measured Data'!AM89+'Measured Data'!$E90*'Measured Data'!BK89/'In Process Calc.'!$I90,"")</f>
        <v/>
      </c>
      <c r="AN96" s="247" t="str">
        <f>IF('Measured Data'!$E90&gt;0,'Measured Data'!AN89+'Measured Data'!$E90*'Measured Data'!BL89/'In Process Calc.'!$I90,"")</f>
        <v/>
      </c>
      <c r="AO96" s="247" t="str">
        <f>IF('Measured Data'!$E90&gt;0,'Measured Data'!AO89+'Measured Data'!$E90*'Measured Data'!BM89/'In Process Calc.'!$I90,"")</f>
        <v/>
      </c>
      <c r="AP96" s="247" t="str">
        <f>IF('Measured Data'!$E90&gt;0,'Measured Data'!AP89+'Measured Data'!$E90*'Measured Data'!BN89/'In Process Calc.'!$I90,"")</f>
        <v/>
      </c>
      <c r="AQ96" s="247" t="str">
        <f>IF('Measured Data'!$E90&gt;0,'Measured Data'!AQ89+'Measured Data'!$E90*'Measured Data'!BO89/'In Process Calc.'!$I90,"")</f>
        <v/>
      </c>
      <c r="AR96" s="247" t="str">
        <f>IF('Measured Data'!$E90&gt;0,'Measured Data'!AR89,"")</f>
        <v/>
      </c>
      <c r="AS96" s="247" t="str">
        <f>IF('Measured Data'!$E90&gt;0,'Measured Data'!AS89,"")</f>
        <v/>
      </c>
      <c r="AT96" s="247" t="str">
        <f>IF('Measured Data'!$E90&gt;0,'Measured Data'!AT89,"")</f>
        <v/>
      </c>
      <c r="AU96" s="247" t="str">
        <f>IF('Measured Data'!$E90&gt;0,'Measured Data'!AU89,"")</f>
        <v/>
      </c>
      <c r="AV96" s="247" t="str">
        <f>IF('Measured Data'!$E90&gt;0,'Measured Data'!AV89,"")</f>
        <v/>
      </c>
      <c r="AW96" s="247" t="str">
        <f>IF('Measured Data'!$E90&gt;0,'Measured Data'!AW89,"")</f>
        <v/>
      </c>
      <c r="AX96" s="247" t="str">
        <f>IF('Measured Data'!$E90&gt;0,'Measured Data'!AX89,"")</f>
        <v/>
      </c>
      <c r="AY96" s="247" t="str">
        <f>IF('Measured Data'!$E90&gt;0,'Measured Data'!AY89,"")</f>
        <v/>
      </c>
      <c r="AZ96" s="247" t="str">
        <f>IF('Measured Data'!$E90&gt;0,'Measured Data'!AZ89,"")</f>
        <v/>
      </c>
      <c r="BA96" s="247" t="str">
        <f>IF('Measured Data'!$E90&gt;0,'Measured Data'!BA89,"")</f>
        <v/>
      </c>
      <c r="BB96" s="247" t="str">
        <f>IF('Measured Data'!$E90&gt;0,'Measured Data'!BB89,"")</f>
        <v/>
      </c>
      <c r="BC96" s="247" t="str">
        <f>IF('Measured Data'!$E90&gt;0,'Measured Data'!BC89,"")</f>
        <v/>
      </c>
      <c r="BD96" s="247" t="str">
        <f>IF('Measured Data'!$E90&gt;0,'Measured Data'!BD89,"")</f>
        <v/>
      </c>
      <c r="BE96" s="247" t="str">
        <f>IF('Measured Data'!$E90&gt;0,'Measured Data'!BE89,"")</f>
        <v/>
      </c>
      <c r="BF96" s="247" t="str">
        <f>IF('Measured Data'!$E90&gt;0,'Measured Data'!BF89,"")</f>
        <v/>
      </c>
      <c r="BG96" s="247" t="str">
        <f>IF('Measured Data'!$E90&gt;0,'Measured Data'!BG89,"")</f>
        <v/>
      </c>
      <c r="BH96" s="247" t="str">
        <f>IF('Measured Data'!$E90&gt;0,'Measured Data'!BH89,"")</f>
        <v/>
      </c>
      <c r="BI96" s="247" t="str">
        <f>IF('Measured Data'!$E90&gt;0,'Measured Data'!BI89,"")</f>
        <v/>
      </c>
      <c r="BJ96" s="247" t="str">
        <f>IF('Measured Data'!$E90&gt;0,'Measured Data'!BJ89,"")</f>
        <v/>
      </c>
      <c r="BK96" s="247" t="str">
        <f>IF('Measured Data'!$E90&gt;0,'Measured Data'!BK89,"")</f>
        <v/>
      </c>
      <c r="BL96" s="247" t="str">
        <f>IF('Measured Data'!$E90&gt;0,'Measured Data'!BL89,"")</f>
        <v/>
      </c>
      <c r="BM96" s="247" t="str">
        <f>IF('Measured Data'!$E90&gt;0,'Measured Data'!BM89,"")</f>
        <v/>
      </c>
      <c r="BN96" s="247" t="str">
        <f>IF('Measured Data'!$E90&gt;0,'In Process Calc.'!B89,"")</f>
        <v/>
      </c>
      <c r="BO96" s="247" t="str">
        <f>IF('Measured Data'!$E90&gt;0,'In Process Calc.'!C89,"")</f>
        <v/>
      </c>
    </row>
    <row r="97" spans="1:67" x14ac:dyDescent="0.15">
      <c r="A97" s="241" t="str">
        <f>IF('Measured Data'!$E91&gt;0,'Measured Data'!$B$1,"")</f>
        <v/>
      </c>
      <c r="B97" s="241" t="str">
        <f>IF('Measured Data'!$E91&gt;0,'Measured Data'!A90+0.1,"")</f>
        <v/>
      </c>
      <c r="C97" s="245" t="str">
        <f>IF('Measured Data'!$E91&gt;0,'Measured Data'!B90,"")</f>
        <v/>
      </c>
      <c r="D97" s="250" t="str">
        <f>IF('Measured Data'!$E91&gt;0,'Measured Data'!C90,"")</f>
        <v/>
      </c>
      <c r="E97" s="241" t="str">
        <f>IF('Measured Data'!$E91&gt;0,'Measured Data'!D90,"")</f>
        <v/>
      </c>
      <c r="F97" s="241" t="str">
        <f>IF('Measured Data'!$E91&gt;0,'Measured Data'!E90,"")</f>
        <v/>
      </c>
      <c r="G97" s="241" t="str">
        <f>IF('Measured Data'!$E91&gt;0,'Measured Data'!G90,"")</f>
        <v/>
      </c>
      <c r="H97" s="246" t="str">
        <f>IF('Measured Data'!$E91&gt;0,'Measured Data'!H90,"")</f>
        <v/>
      </c>
      <c r="I97" s="246" t="str">
        <f>IF('Measured Data'!$E91&gt;0,'Measured Data'!I90,"")</f>
        <v/>
      </c>
      <c r="J97" s="246" t="str">
        <f>IF('Measured Data'!$E91&gt;0,'Measured Data'!J90,"")</f>
        <v/>
      </c>
      <c r="K97" s="246" t="str">
        <f>IF('Measured Data'!$E91&gt;0,'Measured Data'!K90,"")</f>
        <v/>
      </c>
      <c r="L97" s="241" t="str">
        <f>IF('Measured Data'!$E91&gt;0,'Measured Data'!L90,"")</f>
        <v/>
      </c>
      <c r="M97" s="241" t="str">
        <f>IF('Measured Data'!$E91&gt;0,'Measured Data'!M90,"")</f>
        <v/>
      </c>
      <c r="N97" s="241" t="str">
        <f>IF('Measured Data'!$E91&gt;0,'Measured Data'!N90,"")</f>
        <v/>
      </c>
      <c r="O97" s="241" t="str">
        <f>IF('Measured Data'!$E91&gt;0,'Measured Data'!O90,"")</f>
        <v/>
      </c>
      <c r="P97" s="241" t="str">
        <f>IF('Measured Data'!$E91&gt;0,'Measured Data'!P90,"")</f>
        <v/>
      </c>
      <c r="Q97" s="241" t="str">
        <f>IF('Measured Data'!$E91&gt;0,'Measured Data'!Q90,"")</f>
        <v/>
      </c>
      <c r="R97" s="241" t="str">
        <f>IF('Measured Data'!$E91&gt;0,'Measured Data'!R90,"")</f>
        <v/>
      </c>
      <c r="S97" s="241" t="str">
        <f>IF('Measured Data'!$E91&gt;0,'Measured Data'!S90,"")</f>
        <v/>
      </c>
      <c r="T97" s="247" t="str">
        <f>IF('Measured Data'!$E91&gt;0,'Measured Data'!T90+'Measured Data'!$E91*'Measured Data'!AR90/'In Process Calc.'!$I91,"")</f>
        <v/>
      </c>
      <c r="U97" s="247" t="str">
        <f>IF('Measured Data'!$E91&gt;0,'Measured Data'!U90+'Measured Data'!$E91*'Measured Data'!AS90/'In Process Calc.'!$I91,"")</f>
        <v/>
      </c>
      <c r="V97" s="247" t="str">
        <f>IF('Measured Data'!$E91&gt;0,'Measured Data'!V90+'Measured Data'!$E91*'Measured Data'!AT90/'In Process Calc.'!$I91,"")</f>
        <v/>
      </c>
      <c r="W97" s="247" t="str">
        <f>IF('Measured Data'!$E91&gt;0,'Measured Data'!W90+'Measured Data'!$E91*'Measured Data'!AU90/'In Process Calc.'!$I91,"")</f>
        <v/>
      </c>
      <c r="X97" s="247" t="str">
        <f>IF('Measured Data'!$E91&gt;0,'Measured Data'!X90+'Measured Data'!$E91*'Measured Data'!AV90/'In Process Calc.'!$I91,"")</f>
        <v/>
      </c>
      <c r="Y97" s="247" t="str">
        <f>IF('Measured Data'!$E91&gt;0,'Measured Data'!Y90+'Measured Data'!$E91*'Measured Data'!AW90/'In Process Calc.'!$I91,"")</f>
        <v/>
      </c>
      <c r="Z97" s="247" t="str">
        <f>IF('Measured Data'!$E91&gt;0,'Measured Data'!Z90+'Measured Data'!$E91*'Measured Data'!AX90/'In Process Calc.'!$I91,"")</f>
        <v/>
      </c>
      <c r="AA97" s="247" t="str">
        <f>IF('Measured Data'!$E91&gt;0,'Measured Data'!AA90+'Measured Data'!$E91*'Measured Data'!AY90/'In Process Calc.'!$I91,"")</f>
        <v/>
      </c>
      <c r="AB97" s="247" t="str">
        <f>IF('Measured Data'!$E91&gt;0,'Measured Data'!AB90+'Measured Data'!$E91*'Measured Data'!AZ90/'In Process Calc.'!$I91,"")</f>
        <v/>
      </c>
      <c r="AC97" s="247" t="str">
        <f>IF('Measured Data'!$E91&gt;0,'Measured Data'!AC90+'Measured Data'!$E91*'Measured Data'!BA90/'In Process Calc.'!$I91,"")</f>
        <v/>
      </c>
      <c r="AD97" s="247" t="str">
        <f>IF('Measured Data'!$E91&gt;0,'Measured Data'!AD90+'Measured Data'!$E91*'Measured Data'!BB90/'In Process Calc.'!$I91,"")</f>
        <v/>
      </c>
      <c r="AE97" s="247" t="str">
        <f>IF('Measured Data'!$E91&gt;0,'Measured Data'!AE90+'Measured Data'!$E91*'Measured Data'!BC90/'In Process Calc.'!$I91,"")</f>
        <v/>
      </c>
      <c r="AF97" s="247" t="str">
        <f>IF('Measured Data'!$E91&gt;0,'Measured Data'!AF90+'Measured Data'!$E91*'Measured Data'!BD90/'In Process Calc.'!$I91,"")</f>
        <v/>
      </c>
      <c r="AG97" s="247" t="str">
        <f>IF('Measured Data'!$E91&gt;0,'Measured Data'!AG90+'Measured Data'!$E91*'Measured Data'!BE90/'In Process Calc.'!$I91,"")</f>
        <v/>
      </c>
      <c r="AH97" s="247" t="str">
        <f>IF('Measured Data'!$E91&gt;0,'Measured Data'!AH90+'Measured Data'!$E91*'Measured Data'!BF90/'In Process Calc.'!$I91,"")</f>
        <v/>
      </c>
      <c r="AI97" s="247" t="str">
        <f>IF('Measured Data'!$E91&gt;0,'Measured Data'!AI90+'Measured Data'!$E91*'Measured Data'!BG90/'In Process Calc.'!$I91,"")</f>
        <v/>
      </c>
      <c r="AJ97" s="247" t="str">
        <f>IF('Measured Data'!$E91&gt;0,'Measured Data'!AJ90+'Measured Data'!$E91*'Measured Data'!BH90/'In Process Calc.'!$I91,"")</f>
        <v/>
      </c>
      <c r="AK97" s="247" t="str">
        <f>IF('Measured Data'!$E91&gt;0,'Measured Data'!AK90+'Measured Data'!$E91*'Measured Data'!BI90/'In Process Calc.'!$I91,"")</f>
        <v/>
      </c>
      <c r="AL97" s="247" t="str">
        <f>IF('Measured Data'!$E91&gt;0,'Measured Data'!AL90+'Measured Data'!$E91*'Measured Data'!BJ90/'In Process Calc.'!$I91,"")</f>
        <v/>
      </c>
      <c r="AM97" s="247" t="str">
        <f>IF('Measured Data'!$E91&gt;0,'Measured Data'!AM90+'Measured Data'!$E91*'Measured Data'!BK90/'In Process Calc.'!$I91,"")</f>
        <v/>
      </c>
      <c r="AN97" s="247" t="str">
        <f>IF('Measured Data'!$E91&gt;0,'Measured Data'!AN90+'Measured Data'!$E91*'Measured Data'!BL90/'In Process Calc.'!$I91,"")</f>
        <v/>
      </c>
      <c r="AO97" s="247" t="str">
        <f>IF('Measured Data'!$E91&gt;0,'Measured Data'!AO90+'Measured Data'!$E91*'Measured Data'!BM90/'In Process Calc.'!$I91,"")</f>
        <v/>
      </c>
      <c r="AP97" s="247" t="str">
        <f>IF('Measured Data'!$E91&gt;0,'Measured Data'!AP90+'Measured Data'!$E91*'Measured Data'!BN90/'In Process Calc.'!$I91,"")</f>
        <v/>
      </c>
      <c r="AQ97" s="247" t="str">
        <f>IF('Measured Data'!$E91&gt;0,'Measured Data'!AQ90+'Measured Data'!$E91*'Measured Data'!BO90/'In Process Calc.'!$I91,"")</f>
        <v/>
      </c>
      <c r="AR97" s="247" t="str">
        <f>IF('Measured Data'!$E91&gt;0,'Measured Data'!AR90,"")</f>
        <v/>
      </c>
      <c r="AS97" s="247" t="str">
        <f>IF('Measured Data'!$E91&gt;0,'Measured Data'!AS90,"")</f>
        <v/>
      </c>
      <c r="AT97" s="247" t="str">
        <f>IF('Measured Data'!$E91&gt;0,'Measured Data'!AT90,"")</f>
        <v/>
      </c>
      <c r="AU97" s="247" t="str">
        <f>IF('Measured Data'!$E91&gt;0,'Measured Data'!AU90,"")</f>
        <v/>
      </c>
      <c r="AV97" s="247" t="str">
        <f>IF('Measured Data'!$E91&gt;0,'Measured Data'!AV90,"")</f>
        <v/>
      </c>
      <c r="AW97" s="247" t="str">
        <f>IF('Measured Data'!$E91&gt;0,'Measured Data'!AW90,"")</f>
        <v/>
      </c>
      <c r="AX97" s="247" t="str">
        <f>IF('Measured Data'!$E91&gt;0,'Measured Data'!AX90,"")</f>
        <v/>
      </c>
      <c r="AY97" s="247" t="str">
        <f>IF('Measured Data'!$E91&gt;0,'Measured Data'!AY90,"")</f>
        <v/>
      </c>
      <c r="AZ97" s="247" t="str">
        <f>IF('Measured Data'!$E91&gt;0,'Measured Data'!AZ90,"")</f>
        <v/>
      </c>
      <c r="BA97" s="247" t="str">
        <f>IF('Measured Data'!$E91&gt;0,'Measured Data'!BA90,"")</f>
        <v/>
      </c>
      <c r="BB97" s="247" t="str">
        <f>IF('Measured Data'!$E91&gt;0,'Measured Data'!BB90,"")</f>
        <v/>
      </c>
      <c r="BC97" s="247" t="str">
        <f>IF('Measured Data'!$E91&gt;0,'Measured Data'!BC90,"")</f>
        <v/>
      </c>
      <c r="BD97" s="247" t="str">
        <f>IF('Measured Data'!$E91&gt;0,'Measured Data'!BD90,"")</f>
        <v/>
      </c>
      <c r="BE97" s="247" t="str">
        <f>IF('Measured Data'!$E91&gt;0,'Measured Data'!BE90,"")</f>
        <v/>
      </c>
      <c r="BF97" s="247" t="str">
        <f>IF('Measured Data'!$E91&gt;0,'Measured Data'!BF90,"")</f>
        <v/>
      </c>
      <c r="BG97" s="247" t="str">
        <f>IF('Measured Data'!$E91&gt;0,'Measured Data'!BG90,"")</f>
        <v/>
      </c>
      <c r="BH97" s="247" t="str">
        <f>IF('Measured Data'!$E91&gt;0,'Measured Data'!BH90,"")</f>
        <v/>
      </c>
      <c r="BI97" s="247" t="str">
        <f>IF('Measured Data'!$E91&gt;0,'Measured Data'!BI90,"")</f>
        <v/>
      </c>
      <c r="BJ97" s="247" t="str">
        <f>IF('Measured Data'!$E91&gt;0,'Measured Data'!BJ90,"")</f>
        <v/>
      </c>
      <c r="BK97" s="247" t="str">
        <f>IF('Measured Data'!$E91&gt;0,'Measured Data'!BK90,"")</f>
        <v/>
      </c>
      <c r="BL97" s="247" t="str">
        <f>IF('Measured Data'!$E91&gt;0,'Measured Data'!BL90,"")</f>
        <v/>
      </c>
      <c r="BM97" s="247" t="str">
        <f>IF('Measured Data'!$E91&gt;0,'Measured Data'!BM90,"")</f>
        <v/>
      </c>
      <c r="BN97" s="247" t="str">
        <f>IF('Measured Data'!$E91&gt;0,'In Process Calc.'!B90,"")</f>
        <v/>
      </c>
      <c r="BO97" s="247" t="str">
        <f>IF('Measured Data'!$E91&gt;0,'In Process Calc.'!C90,"")</f>
        <v/>
      </c>
    </row>
    <row r="98" spans="1:67" x14ac:dyDescent="0.15">
      <c r="A98" s="241" t="str">
        <f>IF('Measured Data'!$E92&gt;0,'Measured Data'!$B$1,"")</f>
        <v/>
      </c>
      <c r="B98" s="241" t="str">
        <f>IF('Measured Data'!$E92&gt;0,'Measured Data'!A91+0.1,"")</f>
        <v/>
      </c>
      <c r="C98" s="245" t="str">
        <f>IF('Measured Data'!$E92&gt;0,'Measured Data'!B91,"")</f>
        <v/>
      </c>
      <c r="D98" s="250" t="str">
        <f>IF('Measured Data'!$E92&gt;0,'Measured Data'!C91,"")</f>
        <v/>
      </c>
      <c r="E98" s="241" t="str">
        <f>IF('Measured Data'!$E92&gt;0,'Measured Data'!D91,"")</f>
        <v/>
      </c>
      <c r="F98" s="241" t="str">
        <f>IF('Measured Data'!$E92&gt;0,'Measured Data'!E91,"")</f>
        <v/>
      </c>
      <c r="G98" s="241" t="str">
        <f>IF('Measured Data'!$E92&gt;0,'Measured Data'!G91,"")</f>
        <v/>
      </c>
      <c r="H98" s="246" t="str">
        <f>IF('Measured Data'!$E92&gt;0,'Measured Data'!H91,"")</f>
        <v/>
      </c>
      <c r="I98" s="246" t="str">
        <f>IF('Measured Data'!$E92&gt;0,'Measured Data'!I91,"")</f>
        <v/>
      </c>
      <c r="J98" s="246" t="str">
        <f>IF('Measured Data'!$E92&gt;0,'Measured Data'!J91,"")</f>
        <v/>
      </c>
      <c r="K98" s="246" t="str">
        <f>IF('Measured Data'!$E92&gt;0,'Measured Data'!K91,"")</f>
        <v/>
      </c>
      <c r="L98" s="241" t="str">
        <f>IF('Measured Data'!$E92&gt;0,'Measured Data'!L91,"")</f>
        <v/>
      </c>
      <c r="M98" s="241" t="str">
        <f>IF('Measured Data'!$E92&gt;0,'Measured Data'!M91,"")</f>
        <v/>
      </c>
      <c r="N98" s="241" t="str">
        <f>IF('Measured Data'!$E92&gt;0,'Measured Data'!N91,"")</f>
        <v/>
      </c>
      <c r="O98" s="241" t="str">
        <f>IF('Measured Data'!$E92&gt;0,'Measured Data'!O91,"")</f>
        <v/>
      </c>
      <c r="P98" s="241" t="str">
        <f>IF('Measured Data'!$E92&gt;0,'Measured Data'!P91,"")</f>
        <v/>
      </c>
      <c r="Q98" s="241" t="str">
        <f>IF('Measured Data'!$E92&gt;0,'Measured Data'!Q91,"")</f>
        <v/>
      </c>
      <c r="R98" s="241" t="str">
        <f>IF('Measured Data'!$E92&gt;0,'Measured Data'!R91,"")</f>
        <v/>
      </c>
      <c r="S98" s="241" t="str">
        <f>IF('Measured Data'!$E92&gt;0,'Measured Data'!S91,"")</f>
        <v/>
      </c>
      <c r="T98" s="247" t="str">
        <f>IF('Measured Data'!$E92&gt;0,'Measured Data'!T91+'Measured Data'!$E92*'Measured Data'!AR91/'In Process Calc.'!$I92,"")</f>
        <v/>
      </c>
      <c r="U98" s="247" t="str">
        <f>IF('Measured Data'!$E92&gt;0,'Measured Data'!U91+'Measured Data'!$E92*'Measured Data'!AS91/'In Process Calc.'!$I92,"")</f>
        <v/>
      </c>
      <c r="V98" s="247" t="str">
        <f>IF('Measured Data'!$E92&gt;0,'Measured Data'!V91+'Measured Data'!$E92*'Measured Data'!AT91/'In Process Calc.'!$I92,"")</f>
        <v/>
      </c>
      <c r="W98" s="247" t="str">
        <f>IF('Measured Data'!$E92&gt;0,'Measured Data'!W91+'Measured Data'!$E92*'Measured Data'!AU91/'In Process Calc.'!$I92,"")</f>
        <v/>
      </c>
      <c r="X98" s="247" t="str">
        <f>IF('Measured Data'!$E92&gt;0,'Measured Data'!X91+'Measured Data'!$E92*'Measured Data'!AV91/'In Process Calc.'!$I92,"")</f>
        <v/>
      </c>
      <c r="Y98" s="247" t="str">
        <f>IF('Measured Data'!$E92&gt;0,'Measured Data'!Y91+'Measured Data'!$E92*'Measured Data'!AW91/'In Process Calc.'!$I92,"")</f>
        <v/>
      </c>
      <c r="Z98" s="247" t="str">
        <f>IF('Measured Data'!$E92&gt;0,'Measured Data'!Z91+'Measured Data'!$E92*'Measured Data'!AX91/'In Process Calc.'!$I92,"")</f>
        <v/>
      </c>
      <c r="AA98" s="247" t="str">
        <f>IF('Measured Data'!$E92&gt;0,'Measured Data'!AA91+'Measured Data'!$E92*'Measured Data'!AY91/'In Process Calc.'!$I92,"")</f>
        <v/>
      </c>
      <c r="AB98" s="247" t="str">
        <f>IF('Measured Data'!$E92&gt;0,'Measured Data'!AB91+'Measured Data'!$E92*'Measured Data'!AZ91/'In Process Calc.'!$I92,"")</f>
        <v/>
      </c>
      <c r="AC98" s="247" t="str">
        <f>IF('Measured Data'!$E92&gt;0,'Measured Data'!AC91+'Measured Data'!$E92*'Measured Data'!BA91/'In Process Calc.'!$I92,"")</f>
        <v/>
      </c>
      <c r="AD98" s="247" t="str">
        <f>IF('Measured Data'!$E92&gt;0,'Measured Data'!AD91+'Measured Data'!$E92*'Measured Data'!BB91/'In Process Calc.'!$I92,"")</f>
        <v/>
      </c>
      <c r="AE98" s="247" t="str">
        <f>IF('Measured Data'!$E92&gt;0,'Measured Data'!AE91+'Measured Data'!$E92*'Measured Data'!BC91/'In Process Calc.'!$I92,"")</f>
        <v/>
      </c>
      <c r="AF98" s="247" t="str">
        <f>IF('Measured Data'!$E92&gt;0,'Measured Data'!AF91+'Measured Data'!$E92*'Measured Data'!BD91/'In Process Calc.'!$I92,"")</f>
        <v/>
      </c>
      <c r="AG98" s="247" t="str">
        <f>IF('Measured Data'!$E92&gt;0,'Measured Data'!AG91+'Measured Data'!$E92*'Measured Data'!BE91/'In Process Calc.'!$I92,"")</f>
        <v/>
      </c>
      <c r="AH98" s="247" t="str">
        <f>IF('Measured Data'!$E92&gt;0,'Measured Data'!AH91+'Measured Data'!$E92*'Measured Data'!BF91/'In Process Calc.'!$I92,"")</f>
        <v/>
      </c>
      <c r="AI98" s="247" t="str">
        <f>IF('Measured Data'!$E92&gt;0,'Measured Data'!AI91+'Measured Data'!$E92*'Measured Data'!BG91/'In Process Calc.'!$I92,"")</f>
        <v/>
      </c>
      <c r="AJ98" s="247" t="str">
        <f>IF('Measured Data'!$E92&gt;0,'Measured Data'!AJ91+'Measured Data'!$E92*'Measured Data'!BH91/'In Process Calc.'!$I92,"")</f>
        <v/>
      </c>
      <c r="AK98" s="247" t="str">
        <f>IF('Measured Data'!$E92&gt;0,'Measured Data'!AK91+'Measured Data'!$E92*'Measured Data'!BI91/'In Process Calc.'!$I92,"")</f>
        <v/>
      </c>
      <c r="AL98" s="247" t="str">
        <f>IF('Measured Data'!$E92&gt;0,'Measured Data'!AL91+'Measured Data'!$E92*'Measured Data'!BJ91/'In Process Calc.'!$I92,"")</f>
        <v/>
      </c>
      <c r="AM98" s="247" t="str">
        <f>IF('Measured Data'!$E92&gt;0,'Measured Data'!AM91+'Measured Data'!$E92*'Measured Data'!BK91/'In Process Calc.'!$I92,"")</f>
        <v/>
      </c>
      <c r="AN98" s="247" t="str">
        <f>IF('Measured Data'!$E92&gt;0,'Measured Data'!AN91+'Measured Data'!$E92*'Measured Data'!BL91/'In Process Calc.'!$I92,"")</f>
        <v/>
      </c>
      <c r="AO98" s="247" t="str">
        <f>IF('Measured Data'!$E92&gt;0,'Measured Data'!AO91+'Measured Data'!$E92*'Measured Data'!BM91/'In Process Calc.'!$I92,"")</f>
        <v/>
      </c>
      <c r="AP98" s="247" t="str">
        <f>IF('Measured Data'!$E92&gt;0,'Measured Data'!AP91+'Measured Data'!$E92*'Measured Data'!BN91/'In Process Calc.'!$I92,"")</f>
        <v/>
      </c>
      <c r="AQ98" s="247" t="str">
        <f>IF('Measured Data'!$E92&gt;0,'Measured Data'!AQ91+'Measured Data'!$E92*'Measured Data'!BO91/'In Process Calc.'!$I92,"")</f>
        <v/>
      </c>
      <c r="AR98" s="247" t="str">
        <f>IF('Measured Data'!$E92&gt;0,'Measured Data'!AR91,"")</f>
        <v/>
      </c>
      <c r="AS98" s="247" t="str">
        <f>IF('Measured Data'!$E92&gt;0,'Measured Data'!AS91,"")</f>
        <v/>
      </c>
      <c r="AT98" s="247" t="str">
        <f>IF('Measured Data'!$E92&gt;0,'Measured Data'!AT91,"")</f>
        <v/>
      </c>
      <c r="AU98" s="247" t="str">
        <f>IF('Measured Data'!$E92&gt;0,'Measured Data'!AU91,"")</f>
        <v/>
      </c>
      <c r="AV98" s="247" t="str">
        <f>IF('Measured Data'!$E92&gt;0,'Measured Data'!AV91,"")</f>
        <v/>
      </c>
      <c r="AW98" s="247" t="str">
        <f>IF('Measured Data'!$E92&gt;0,'Measured Data'!AW91,"")</f>
        <v/>
      </c>
      <c r="AX98" s="247" t="str">
        <f>IF('Measured Data'!$E92&gt;0,'Measured Data'!AX91,"")</f>
        <v/>
      </c>
      <c r="AY98" s="247" t="str">
        <f>IF('Measured Data'!$E92&gt;0,'Measured Data'!AY91,"")</f>
        <v/>
      </c>
      <c r="AZ98" s="247" t="str">
        <f>IF('Measured Data'!$E92&gt;0,'Measured Data'!AZ91,"")</f>
        <v/>
      </c>
      <c r="BA98" s="247" t="str">
        <f>IF('Measured Data'!$E92&gt;0,'Measured Data'!BA91,"")</f>
        <v/>
      </c>
      <c r="BB98" s="247" t="str">
        <f>IF('Measured Data'!$E92&gt;0,'Measured Data'!BB91,"")</f>
        <v/>
      </c>
      <c r="BC98" s="247" t="str">
        <f>IF('Measured Data'!$E92&gt;0,'Measured Data'!BC91,"")</f>
        <v/>
      </c>
      <c r="BD98" s="247" t="str">
        <f>IF('Measured Data'!$E92&gt;0,'Measured Data'!BD91,"")</f>
        <v/>
      </c>
      <c r="BE98" s="247" t="str">
        <f>IF('Measured Data'!$E92&gt;0,'Measured Data'!BE91,"")</f>
        <v/>
      </c>
      <c r="BF98" s="247" t="str">
        <f>IF('Measured Data'!$E92&gt;0,'Measured Data'!BF91,"")</f>
        <v/>
      </c>
      <c r="BG98" s="247" t="str">
        <f>IF('Measured Data'!$E92&gt;0,'Measured Data'!BG91,"")</f>
        <v/>
      </c>
      <c r="BH98" s="247" t="str">
        <f>IF('Measured Data'!$E92&gt;0,'Measured Data'!BH91,"")</f>
        <v/>
      </c>
      <c r="BI98" s="247" t="str">
        <f>IF('Measured Data'!$E92&gt;0,'Measured Data'!BI91,"")</f>
        <v/>
      </c>
      <c r="BJ98" s="247" t="str">
        <f>IF('Measured Data'!$E92&gt;0,'Measured Data'!BJ91,"")</f>
        <v/>
      </c>
      <c r="BK98" s="247" t="str">
        <f>IF('Measured Data'!$E92&gt;0,'Measured Data'!BK91,"")</f>
        <v/>
      </c>
      <c r="BL98" s="247" t="str">
        <f>IF('Measured Data'!$E92&gt;0,'Measured Data'!BL91,"")</f>
        <v/>
      </c>
      <c r="BM98" s="247" t="str">
        <f>IF('Measured Data'!$E92&gt;0,'Measured Data'!BM91,"")</f>
        <v/>
      </c>
      <c r="BN98" s="247" t="str">
        <f>IF('Measured Data'!$E92&gt;0,'In Process Calc.'!B91,"")</f>
        <v/>
      </c>
      <c r="BO98" s="247" t="str">
        <f>IF('Measured Data'!$E92&gt;0,'In Process Calc.'!C91,"")</f>
        <v/>
      </c>
    </row>
    <row r="99" spans="1:67" x14ac:dyDescent="0.15">
      <c r="A99" s="241" t="str">
        <f>IF('Measured Data'!$E93&gt;0,'Measured Data'!$B$1,"")</f>
        <v/>
      </c>
      <c r="B99" s="241" t="str">
        <f>IF('Measured Data'!$E93&gt;0,'Measured Data'!A92+0.1,"")</f>
        <v/>
      </c>
      <c r="C99" s="245" t="str">
        <f>IF('Measured Data'!$E93&gt;0,'Measured Data'!B92,"")</f>
        <v/>
      </c>
      <c r="D99" s="250" t="str">
        <f>IF('Measured Data'!$E93&gt;0,'Measured Data'!C92,"")</f>
        <v/>
      </c>
      <c r="E99" s="241" t="str">
        <f>IF('Measured Data'!$E93&gt;0,'Measured Data'!D92,"")</f>
        <v/>
      </c>
      <c r="F99" s="241" t="str">
        <f>IF('Measured Data'!$E93&gt;0,'Measured Data'!E92,"")</f>
        <v/>
      </c>
      <c r="G99" s="241" t="str">
        <f>IF('Measured Data'!$E93&gt;0,'Measured Data'!G92,"")</f>
        <v/>
      </c>
      <c r="H99" s="246" t="str">
        <f>IF('Measured Data'!$E93&gt;0,'Measured Data'!H92,"")</f>
        <v/>
      </c>
      <c r="I99" s="246" t="str">
        <f>IF('Measured Data'!$E93&gt;0,'Measured Data'!I92,"")</f>
        <v/>
      </c>
      <c r="J99" s="246" t="str">
        <f>IF('Measured Data'!$E93&gt;0,'Measured Data'!J92,"")</f>
        <v/>
      </c>
      <c r="K99" s="246" t="str">
        <f>IF('Measured Data'!$E93&gt;0,'Measured Data'!K92,"")</f>
        <v/>
      </c>
      <c r="L99" s="241" t="str">
        <f>IF('Measured Data'!$E93&gt;0,'Measured Data'!L92,"")</f>
        <v/>
      </c>
      <c r="M99" s="241" t="str">
        <f>IF('Measured Data'!$E93&gt;0,'Measured Data'!M92,"")</f>
        <v/>
      </c>
      <c r="N99" s="241" t="str">
        <f>IF('Measured Data'!$E93&gt;0,'Measured Data'!N92,"")</f>
        <v/>
      </c>
      <c r="O99" s="241" t="str">
        <f>IF('Measured Data'!$E93&gt;0,'Measured Data'!O92,"")</f>
        <v/>
      </c>
      <c r="P99" s="241" t="str">
        <f>IF('Measured Data'!$E93&gt;0,'Measured Data'!P92,"")</f>
        <v/>
      </c>
      <c r="Q99" s="241" t="str">
        <f>IF('Measured Data'!$E93&gt;0,'Measured Data'!Q92,"")</f>
        <v/>
      </c>
      <c r="R99" s="241" t="str">
        <f>IF('Measured Data'!$E93&gt;0,'Measured Data'!R92,"")</f>
        <v/>
      </c>
      <c r="S99" s="241" t="str">
        <f>IF('Measured Data'!$E93&gt;0,'Measured Data'!S92,"")</f>
        <v/>
      </c>
      <c r="T99" s="247" t="str">
        <f>IF('Measured Data'!$E93&gt;0,'Measured Data'!T92+'Measured Data'!$E93*'Measured Data'!AR92/'In Process Calc.'!$I93,"")</f>
        <v/>
      </c>
      <c r="U99" s="247" t="str">
        <f>IF('Measured Data'!$E93&gt;0,'Measured Data'!U92+'Measured Data'!$E93*'Measured Data'!AS92/'In Process Calc.'!$I93,"")</f>
        <v/>
      </c>
      <c r="V99" s="247" t="str">
        <f>IF('Measured Data'!$E93&gt;0,'Measured Data'!V92+'Measured Data'!$E93*'Measured Data'!AT92/'In Process Calc.'!$I93,"")</f>
        <v/>
      </c>
      <c r="W99" s="247" t="str">
        <f>IF('Measured Data'!$E93&gt;0,'Measured Data'!W92+'Measured Data'!$E93*'Measured Data'!AU92/'In Process Calc.'!$I93,"")</f>
        <v/>
      </c>
      <c r="X99" s="247" t="str">
        <f>IF('Measured Data'!$E93&gt;0,'Measured Data'!X92+'Measured Data'!$E93*'Measured Data'!AV92/'In Process Calc.'!$I93,"")</f>
        <v/>
      </c>
      <c r="Y99" s="247" t="str">
        <f>IF('Measured Data'!$E93&gt;0,'Measured Data'!Y92+'Measured Data'!$E93*'Measured Data'!AW92/'In Process Calc.'!$I93,"")</f>
        <v/>
      </c>
      <c r="Z99" s="247" t="str">
        <f>IF('Measured Data'!$E93&gt;0,'Measured Data'!Z92+'Measured Data'!$E93*'Measured Data'!AX92/'In Process Calc.'!$I93,"")</f>
        <v/>
      </c>
      <c r="AA99" s="247" t="str">
        <f>IF('Measured Data'!$E93&gt;0,'Measured Data'!AA92+'Measured Data'!$E93*'Measured Data'!AY92/'In Process Calc.'!$I93,"")</f>
        <v/>
      </c>
      <c r="AB99" s="247" t="str">
        <f>IF('Measured Data'!$E93&gt;0,'Measured Data'!AB92+'Measured Data'!$E93*'Measured Data'!AZ92/'In Process Calc.'!$I93,"")</f>
        <v/>
      </c>
      <c r="AC99" s="247" t="str">
        <f>IF('Measured Data'!$E93&gt;0,'Measured Data'!AC92+'Measured Data'!$E93*'Measured Data'!BA92/'In Process Calc.'!$I93,"")</f>
        <v/>
      </c>
      <c r="AD99" s="247" t="str">
        <f>IF('Measured Data'!$E93&gt;0,'Measured Data'!AD92+'Measured Data'!$E93*'Measured Data'!BB92/'In Process Calc.'!$I93,"")</f>
        <v/>
      </c>
      <c r="AE99" s="247" t="str">
        <f>IF('Measured Data'!$E93&gt;0,'Measured Data'!AE92+'Measured Data'!$E93*'Measured Data'!BC92/'In Process Calc.'!$I93,"")</f>
        <v/>
      </c>
      <c r="AF99" s="247" t="str">
        <f>IF('Measured Data'!$E93&gt;0,'Measured Data'!AF92+'Measured Data'!$E93*'Measured Data'!BD92/'In Process Calc.'!$I93,"")</f>
        <v/>
      </c>
      <c r="AG99" s="247" t="str">
        <f>IF('Measured Data'!$E93&gt;0,'Measured Data'!AG92+'Measured Data'!$E93*'Measured Data'!BE92/'In Process Calc.'!$I93,"")</f>
        <v/>
      </c>
      <c r="AH99" s="247" t="str">
        <f>IF('Measured Data'!$E93&gt;0,'Measured Data'!AH92+'Measured Data'!$E93*'Measured Data'!BF92/'In Process Calc.'!$I93,"")</f>
        <v/>
      </c>
      <c r="AI99" s="247" t="str">
        <f>IF('Measured Data'!$E93&gt;0,'Measured Data'!AI92+'Measured Data'!$E93*'Measured Data'!BG92/'In Process Calc.'!$I93,"")</f>
        <v/>
      </c>
      <c r="AJ99" s="247" t="str">
        <f>IF('Measured Data'!$E93&gt;0,'Measured Data'!AJ92+'Measured Data'!$E93*'Measured Data'!BH92/'In Process Calc.'!$I93,"")</f>
        <v/>
      </c>
      <c r="AK99" s="247" t="str">
        <f>IF('Measured Data'!$E93&gt;0,'Measured Data'!AK92+'Measured Data'!$E93*'Measured Data'!BI92/'In Process Calc.'!$I93,"")</f>
        <v/>
      </c>
      <c r="AL99" s="247" t="str">
        <f>IF('Measured Data'!$E93&gt;0,'Measured Data'!AL92+'Measured Data'!$E93*'Measured Data'!BJ92/'In Process Calc.'!$I93,"")</f>
        <v/>
      </c>
      <c r="AM99" s="247" t="str">
        <f>IF('Measured Data'!$E93&gt;0,'Measured Data'!AM92+'Measured Data'!$E93*'Measured Data'!BK92/'In Process Calc.'!$I93,"")</f>
        <v/>
      </c>
      <c r="AN99" s="247" t="str">
        <f>IF('Measured Data'!$E93&gt;0,'Measured Data'!AN92+'Measured Data'!$E93*'Measured Data'!BL92/'In Process Calc.'!$I93,"")</f>
        <v/>
      </c>
      <c r="AO99" s="247" t="str">
        <f>IF('Measured Data'!$E93&gt;0,'Measured Data'!AO92+'Measured Data'!$E93*'Measured Data'!BM92/'In Process Calc.'!$I93,"")</f>
        <v/>
      </c>
      <c r="AP99" s="247" t="str">
        <f>IF('Measured Data'!$E93&gt;0,'Measured Data'!AP92+'Measured Data'!$E93*'Measured Data'!BN92/'In Process Calc.'!$I93,"")</f>
        <v/>
      </c>
      <c r="AQ99" s="247" t="str">
        <f>IF('Measured Data'!$E93&gt;0,'Measured Data'!AQ92+'Measured Data'!$E93*'Measured Data'!BO92/'In Process Calc.'!$I93,"")</f>
        <v/>
      </c>
      <c r="AR99" s="247" t="str">
        <f>IF('Measured Data'!$E93&gt;0,'Measured Data'!AR92,"")</f>
        <v/>
      </c>
      <c r="AS99" s="247" t="str">
        <f>IF('Measured Data'!$E93&gt;0,'Measured Data'!AS92,"")</f>
        <v/>
      </c>
      <c r="AT99" s="247" t="str">
        <f>IF('Measured Data'!$E93&gt;0,'Measured Data'!AT92,"")</f>
        <v/>
      </c>
      <c r="AU99" s="247" t="str">
        <f>IF('Measured Data'!$E93&gt;0,'Measured Data'!AU92,"")</f>
        <v/>
      </c>
      <c r="AV99" s="247" t="str">
        <f>IF('Measured Data'!$E93&gt;0,'Measured Data'!AV92,"")</f>
        <v/>
      </c>
      <c r="AW99" s="247" t="str">
        <f>IF('Measured Data'!$E93&gt;0,'Measured Data'!AW92,"")</f>
        <v/>
      </c>
      <c r="AX99" s="247" t="str">
        <f>IF('Measured Data'!$E93&gt;0,'Measured Data'!AX92,"")</f>
        <v/>
      </c>
      <c r="AY99" s="247" t="str">
        <f>IF('Measured Data'!$E93&gt;0,'Measured Data'!AY92,"")</f>
        <v/>
      </c>
      <c r="AZ99" s="247" t="str">
        <f>IF('Measured Data'!$E93&gt;0,'Measured Data'!AZ92,"")</f>
        <v/>
      </c>
      <c r="BA99" s="247" t="str">
        <f>IF('Measured Data'!$E93&gt;0,'Measured Data'!BA92,"")</f>
        <v/>
      </c>
      <c r="BB99" s="247" t="str">
        <f>IF('Measured Data'!$E93&gt;0,'Measured Data'!BB92,"")</f>
        <v/>
      </c>
      <c r="BC99" s="247" t="str">
        <f>IF('Measured Data'!$E93&gt;0,'Measured Data'!BC92,"")</f>
        <v/>
      </c>
      <c r="BD99" s="247" t="str">
        <f>IF('Measured Data'!$E93&gt;0,'Measured Data'!BD92,"")</f>
        <v/>
      </c>
      <c r="BE99" s="247" t="str">
        <f>IF('Measured Data'!$E93&gt;0,'Measured Data'!BE92,"")</f>
        <v/>
      </c>
      <c r="BF99" s="247" t="str">
        <f>IF('Measured Data'!$E93&gt;0,'Measured Data'!BF92,"")</f>
        <v/>
      </c>
      <c r="BG99" s="247" t="str">
        <f>IF('Measured Data'!$E93&gt;0,'Measured Data'!BG92,"")</f>
        <v/>
      </c>
      <c r="BH99" s="247" t="str">
        <f>IF('Measured Data'!$E93&gt;0,'Measured Data'!BH92,"")</f>
        <v/>
      </c>
      <c r="BI99" s="247" t="str">
        <f>IF('Measured Data'!$E93&gt;0,'Measured Data'!BI92,"")</f>
        <v/>
      </c>
      <c r="BJ99" s="247" t="str">
        <f>IF('Measured Data'!$E93&gt;0,'Measured Data'!BJ92,"")</f>
        <v/>
      </c>
      <c r="BK99" s="247" t="str">
        <f>IF('Measured Data'!$E93&gt;0,'Measured Data'!BK92,"")</f>
        <v/>
      </c>
      <c r="BL99" s="247" t="str">
        <f>IF('Measured Data'!$E93&gt;0,'Measured Data'!BL92,"")</f>
        <v/>
      </c>
      <c r="BM99" s="247" t="str">
        <f>IF('Measured Data'!$E93&gt;0,'Measured Data'!BM92,"")</f>
        <v/>
      </c>
      <c r="BN99" s="247" t="str">
        <f>IF('Measured Data'!$E93&gt;0,'In Process Calc.'!B92,"")</f>
        <v/>
      </c>
      <c r="BO99" s="247" t="str">
        <f>IF('Measured Data'!$E93&gt;0,'In Process Calc.'!C92,"")</f>
        <v/>
      </c>
    </row>
    <row r="100" spans="1:67" x14ac:dyDescent="0.15">
      <c r="A100" s="241" t="str">
        <f>IF('Measured Data'!$E94&gt;0,'Measured Data'!$B$1,"")</f>
        <v/>
      </c>
      <c r="B100" s="241" t="str">
        <f>IF('Measured Data'!$E94&gt;0,'Measured Data'!A93+0.1,"")</f>
        <v/>
      </c>
      <c r="C100" s="245" t="str">
        <f>IF('Measured Data'!$E94&gt;0,'Measured Data'!B93,"")</f>
        <v/>
      </c>
      <c r="D100" s="250" t="str">
        <f>IF('Measured Data'!$E94&gt;0,'Measured Data'!C93,"")</f>
        <v/>
      </c>
      <c r="E100" s="241" t="str">
        <f>IF('Measured Data'!$E94&gt;0,'Measured Data'!D93,"")</f>
        <v/>
      </c>
      <c r="F100" s="241" t="str">
        <f>IF('Measured Data'!$E94&gt;0,'Measured Data'!E93,"")</f>
        <v/>
      </c>
      <c r="G100" s="241" t="str">
        <f>IF('Measured Data'!$E94&gt;0,'Measured Data'!G93,"")</f>
        <v/>
      </c>
      <c r="H100" s="246" t="str">
        <f>IF('Measured Data'!$E94&gt;0,'Measured Data'!H93,"")</f>
        <v/>
      </c>
      <c r="I100" s="246" t="str">
        <f>IF('Measured Data'!$E94&gt;0,'Measured Data'!I93,"")</f>
        <v/>
      </c>
      <c r="J100" s="246" t="str">
        <f>IF('Measured Data'!$E94&gt;0,'Measured Data'!J93,"")</f>
        <v/>
      </c>
      <c r="K100" s="246" t="str">
        <f>IF('Measured Data'!$E94&gt;0,'Measured Data'!K93,"")</f>
        <v/>
      </c>
      <c r="L100" s="241" t="str">
        <f>IF('Measured Data'!$E94&gt;0,'Measured Data'!L93,"")</f>
        <v/>
      </c>
      <c r="M100" s="241" t="str">
        <f>IF('Measured Data'!$E94&gt;0,'Measured Data'!M93,"")</f>
        <v/>
      </c>
      <c r="N100" s="241" t="str">
        <f>IF('Measured Data'!$E94&gt;0,'Measured Data'!N93,"")</f>
        <v/>
      </c>
      <c r="O100" s="241" t="str">
        <f>IF('Measured Data'!$E94&gt;0,'Measured Data'!O93,"")</f>
        <v/>
      </c>
      <c r="P100" s="241" t="str">
        <f>IF('Measured Data'!$E94&gt;0,'Measured Data'!P93,"")</f>
        <v/>
      </c>
      <c r="Q100" s="241" t="str">
        <f>IF('Measured Data'!$E94&gt;0,'Measured Data'!Q93,"")</f>
        <v/>
      </c>
      <c r="R100" s="241" t="str">
        <f>IF('Measured Data'!$E94&gt;0,'Measured Data'!R93,"")</f>
        <v/>
      </c>
      <c r="S100" s="241" t="str">
        <f>IF('Measured Data'!$E94&gt;0,'Measured Data'!S93,"")</f>
        <v/>
      </c>
      <c r="T100" s="247" t="str">
        <f>IF('Measured Data'!$E94&gt;0,'Measured Data'!T93+'Measured Data'!$E94*'Measured Data'!AR93/'In Process Calc.'!$I94,"")</f>
        <v/>
      </c>
      <c r="U100" s="247" t="str">
        <f>IF('Measured Data'!$E94&gt;0,'Measured Data'!U93+'Measured Data'!$E94*'Measured Data'!AS93/'In Process Calc.'!$I94,"")</f>
        <v/>
      </c>
      <c r="V100" s="247" t="str">
        <f>IF('Measured Data'!$E94&gt;0,'Measured Data'!V93+'Measured Data'!$E94*'Measured Data'!AT93/'In Process Calc.'!$I94,"")</f>
        <v/>
      </c>
      <c r="W100" s="247" t="str">
        <f>IF('Measured Data'!$E94&gt;0,'Measured Data'!W93+'Measured Data'!$E94*'Measured Data'!AU93/'In Process Calc.'!$I94,"")</f>
        <v/>
      </c>
      <c r="X100" s="247" t="str">
        <f>IF('Measured Data'!$E94&gt;0,'Measured Data'!X93+'Measured Data'!$E94*'Measured Data'!AV93/'In Process Calc.'!$I94,"")</f>
        <v/>
      </c>
      <c r="Y100" s="247" t="str">
        <f>IF('Measured Data'!$E94&gt;0,'Measured Data'!Y93+'Measured Data'!$E94*'Measured Data'!AW93/'In Process Calc.'!$I94,"")</f>
        <v/>
      </c>
      <c r="Z100" s="247" t="str">
        <f>IF('Measured Data'!$E94&gt;0,'Measured Data'!Z93+'Measured Data'!$E94*'Measured Data'!AX93/'In Process Calc.'!$I94,"")</f>
        <v/>
      </c>
      <c r="AA100" s="247" t="str">
        <f>IF('Measured Data'!$E94&gt;0,'Measured Data'!AA93+'Measured Data'!$E94*'Measured Data'!AY93/'In Process Calc.'!$I94,"")</f>
        <v/>
      </c>
      <c r="AB100" s="247" t="str">
        <f>IF('Measured Data'!$E94&gt;0,'Measured Data'!AB93+'Measured Data'!$E94*'Measured Data'!AZ93/'In Process Calc.'!$I94,"")</f>
        <v/>
      </c>
      <c r="AC100" s="247" t="str">
        <f>IF('Measured Data'!$E94&gt;0,'Measured Data'!AC93+'Measured Data'!$E94*'Measured Data'!BA93/'In Process Calc.'!$I94,"")</f>
        <v/>
      </c>
      <c r="AD100" s="247" t="str">
        <f>IF('Measured Data'!$E94&gt;0,'Measured Data'!AD93+'Measured Data'!$E94*'Measured Data'!BB93/'In Process Calc.'!$I94,"")</f>
        <v/>
      </c>
      <c r="AE100" s="247" t="str">
        <f>IF('Measured Data'!$E94&gt;0,'Measured Data'!AE93+'Measured Data'!$E94*'Measured Data'!BC93/'In Process Calc.'!$I94,"")</f>
        <v/>
      </c>
      <c r="AF100" s="247" t="str">
        <f>IF('Measured Data'!$E94&gt;0,'Measured Data'!AF93+'Measured Data'!$E94*'Measured Data'!BD93/'In Process Calc.'!$I94,"")</f>
        <v/>
      </c>
      <c r="AG100" s="247" t="str">
        <f>IF('Measured Data'!$E94&gt;0,'Measured Data'!AG93+'Measured Data'!$E94*'Measured Data'!BE93/'In Process Calc.'!$I94,"")</f>
        <v/>
      </c>
      <c r="AH100" s="247" t="str">
        <f>IF('Measured Data'!$E94&gt;0,'Measured Data'!AH93+'Measured Data'!$E94*'Measured Data'!BF93/'In Process Calc.'!$I94,"")</f>
        <v/>
      </c>
      <c r="AI100" s="247" t="str">
        <f>IF('Measured Data'!$E94&gt;0,'Measured Data'!AI93+'Measured Data'!$E94*'Measured Data'!BG93/'In Process Calc.'!$I94,"")</f>
        <v/>
      </c>
      <c r="AJ100" s="247" t="str">
        <f>IF('Measured Data'!$E94&gt;0,'Measured Data'!AJ93+'Measured Data'!$E94*'Measured Data'!BH93/'In Process Calc.'!$I94,"")</f>
        <v/>
      </c>
      <c r="AK100" s="247" t="str">
        <f>IF('Measured Data'!$E94&gt;0,'Measured Data'!AK93+'Measured Data'!$E94*'Measured Data'!BI93/'In Process Calc.'!$I94,"")</f>
        <v/>
      </c>
      <c r="AL100" s="247" t="str">
        <f>IF('Measured Data'!$E94&gt;0,'Measured Data'!AL93+'Measured Data'!$E94*'Measured Data'!BJ93/'In Process Calc.'!$I94,"")</f>
        <v/>
      </c>
      <c r="AM100" s="247" t="str">
        <f>IF('Measured Data'!$E94&gt;0,'Measured Data'!AM93+'Measured Data'!$E94*'Measured Data'!BK93/'In Process Calc.'!$I94,"")</f>
        <v/>
      </c>
      <c r="AN100" s="247" t="str">
        <f>IF('Measured Data'!$E94&gt;0,'Measured Data'!AN93+'Measured Data'!$E94*'Measured Data'!BL93/'In Process Calc.'!$I94,"")</f>
        <v/>
      </c>
      <c r="AO100" s="247" t="str">
        <f>IF('Measured Data'!$E94&gt;0,'Measured Data'!AO93+'Measured Data'!$E94*'Measured Data'!BM93/'In Process Calc.'!$I94,"")</f>
        <v/>
      </c>
      <c r="AP100" s="247" t="str">
        <f>IF('Measured Data'!$E94&gt;0,'Measured Data'!AP93+'Measured Data'!$E94*'Measured Data'!BN93/'In Process Calc.'!$I94,"")</f>
        <v/>
      </c>
      <c r="AQ100" s="247" t="str">
        <f>IF('Measured Data'!$E94&gt;0,'Measured Data'!AQ93+'Measured Data'!$E94*'Measured Data'!BO93/'In Process Calc.'!$I94,"")</f>
        <v/>
      </c>
      <c r="AR100" s="247" t="str">
        <f>IF('Measured Data'!$E94&gt;0,'Measured Data'!AR93,"")</f>
        <v/>
      </c>
      <c r="AS100" s="247" t="str">
        <f>IF('Measured Data'!$E94&gt;0,'Measured Data'!AS93,"")</f>
        <v/>
      </c>
      <c r="AT100" s="247" t="str">
        <f>IF('Measured Data'!$E94&gt;0,'Measured Data'!AT93,"")</f>
        <v/>
      </c>
      <c r="AU100" s="247" t="str">
        <f>IF('Measured Data'!$E94&gt;0,'Measured Data'!AU93,"")</f>
        <v/>
      </c>
      <c r="AV100" s="247" t="str">
        <f>IF('Measured Data'!$E94&gt;0,'Measured Data'!AV93,"")</f>
        <v/>
      </c>
      <c r="AW100" s="247" t="str">
        <f>IF('Measured Data'!$E94&gt;0,'Measured Data'!AW93,"")</f>
        <v/>
      </c>
      <c r="AX100" s="247" t="str">
        <f>IF('Measured Data'!$E94&gt;0,'Measured Data'!AX93,"")</f>
        <v/>
      </c>
      <c r="AY100" s="247" t="str">
        <f>IF('Measured Data'!$E94&gt;0,'Measured Data'!AY93,"")</f>
        <v/>
      </c>
      <c r="AZ100" s="247" t="str">
        <f>IF('Measured Data'!$E94&gt;0,'Measured Data'!AZ93,"")</f>
        <v/>
      </c>
      <c r="BA100" s="247" t="str">
        <f>IF('Measured Data'!$E94&gt;0,'Measured Data'!BA93,"")</f>
        <v/>
      </c>
      <c r="BB100" s="247" t="str">
        <f>IF('Measured Data'!$E94&gt;0,'Measured Data'!BB93,"")</f>
        <v/>
      </c>
      <c r="BC100" s="247" t="str">
        <f>IF('Measured Data'!$E94&gt;0,'Measured Data'!BC93,"")</f>
        <v/>
      </c>
      <c r="BD100" s="247" t="str">
        <f>IF('Measured Data'!$E94&gt;0,'Measured Data'!BD93,"")</f>
        <v/>
      </c>
      <c r="BE100" s="247" t="str">
        <f>IF('Measured Data'!$E94&gt;0,'Measured Data'!BE93,"")</f>
        <v/>
      </c>
      <c r="BF100" s="247" t="str">
        <f>IF('Measured Data'!$E94&gt;0,'Measured Data'!BF93,"")</f>
        <v/>
      </c>
      <c r="BG100" s="247" t="str">
        <f>IF('Measured Data'!$E94&gt;0,'Measured Data'!BG93,"")</f>
        <v/>
      </c>
      <c r="BH100" s="247" t="str">
        <f>IF('Measured Data'!$E94&gt;0,'Measured Data'!BH93,"")</f>
        <v/>
      </c>
      <c r="BI100" s="247" t="str">
        <f>IF('Measured Data'!$E94&gt;0,'Measured Data'!BI93,"")</f>
        <v/>
      </c>
      <c r="BJ100" s="247" t="str">
        <f>IF('Measured Data'!$E94&gt;0,'Measured Data'!BJ93,"")</f>
        <v/>
      </c>
      <c r="BK100" s="247" t="str">
        <f>IF('Measured Data'!$E94&gt;0,'Measured Data'!BK93,"")</f>
        <v/>
      </c>
      <c r="BL100" s="247" t="str">
        <f>IF('Measured Data'!$E94&gt;0,'Measured Data'!BL93,"")</f>
        <v/>
      </c>
      <c r="BM100" s="247" t="str">
        <f>IF('Measured Data'!$E94&gt;0,'Measured Data'!BM93,"")</f>
        <v/>
      </c>
      <c r="BN100" s="247" t="str">
        <f>IF('Measured Data'!$E94&gt;0,'In Process Calc.'!B93,"")</f>
        <v/>
      </c>
      <c r="BO100" s="247" t="str">
        <f>IF('Measured Data'!$E94&gt;0,'In Process Calc.'!C93,"")</f>
        <v/>
      </c>
    </row>
    <row r="101" spans="1:67" x14ac:dyDescent="0.15">
      <c r="A101" s="241" t="str">
        <f>IF('Measured Data'!$E95&gt;0,'Measured Data'!$B$1,"")</f>
        <v/>
      </c>
      <c r="B101" s="241" t="str">
        <f>IF('Measured Data'!$E95&gt;0,'Measured Data'!A94+0.1,"")</f>
        <v/>
      </c>
      <c r="C101" s="245" t="str">
        <f>IF('Measured Data'!$E95&gt;0,'Measured Data'!B94,"")</f>
        <v/>
      </c>
      <c r="D101" s="250" t="str">
        <f>IF('Measured Data'!$E95&gt;0,'Measured Data'!C94,"")</f>
        <v/>
      </c>
      <c r="E101" s="241" t="str">
        <f>IF('Measured Data'!$E95&gt;0,'Measured Data'!D94,"")</f>
        <v/>
      </c>
      <c r="F101" s="241" t="str">
        <f>IF('Measured Data'!$E95&gt;0,'Measured Data'!E94,"")</f>
        <v/>
      </c>
      <c r="G101" s="241" t="str">
        <f>IF('Measured Data'!$E95&gt;0,'Measured Data'!G94,"")</f>
        <v/>
      </c>
      <c r="H101" s="246" t="str">
        <f>IF('Measured Data'!$E95&gt;0,'Measured Data'!H94,"")</f>
        <v/>
      </c>
      <c r="I101" s="246" t="str">
        <f>IF('Measured Data'!$E95&gt;0,'Measured Data'!I94,"")</f>
        <v/>
      </c>
      <c r="J101" s="246" t="str">
        <f>IF('Measured Data'!$E95&gt;0,'Measured Data'!J94,"")</f>
        <v/>
      </c>
      <c r="K101" s="246" t="str">
        <f>IF('Measured Data'!$E95&gt;0,'Measured Data'!K94,"")</f>
        <v/>
      </c>
      <c r="L101" s="241" t="str">
        <f>IF('Measured Data'!$E95&gt;0,'Measured Data'!L94,"")</f>
        <v/>
      </c>
      <c r="M101" s="241" t="str">
        <f>IF('Measured Data'!$E95&gt;0,'Measured Data'!M94,"")</f>
        <v/>
      </c>
      <c r="N101" s="241" t="str">
        <f>IF('Measured Data'!$E95&gt;0,'Measured Data'!N94,"")</f>
        <v/>
      </c>
      <c r="O101" s="241" t="str">
        <f>IF('Measured Data'!$E95&gt;0,'Measured Data'!O94,"")</f>
        <v/>
      </c>
      <c r="P101" s="241" t="str">
        <f>IF('Measured Data'!$E95&gt;0,'Measured Data'!P94,"")</f>
        <v/>
      </c>
      <c r="Q101" s="241" t="str">
        <f>IF('Measured Data'!$E95&gt;0,'Measured Data'!Q94,"")</f>
        <v/>
      </c>
      <c r="R101" s="241" t="str">
        <f>IF('Measured Data'!$E95&gt;0,'Measured Data'!R94,"")</f>
        <v/>
      </c>
      <c r="S101" s="241" t="str">
        <f>IF('Measured Data'!$E95&gt;0,'Measured Data'!S94,"")</f>
        <v/>
      </c>
      <c r="T101" s="247" t="str">
        <f>IF('Measured Data'!$E95&gt;0,'Measured Data'!T94+'Measured Data'!$E95*'Measured Data'!AR94/'In Process Calc.'!$I95,"")</f>
        <v/>
      </c>
      <c r="U101" s="247" t="str">
        <f>IF('Measured Data'!$E95&gt;0,'Measured Data'!U94+'Measured Data'!$E95*'Measured Data'!AS94/'In Process Calc.'!$I95,"")</f>
        <v/>
      </c>
      <c r="V101" s="247" t="str">
        <f>IF('Measured Data'!$E95&gt;0,'Measured Data'!V94+'Measured Data'!$E95*'Measured Data'!AT94/'In Process Calc.'!$I95,"")</f>
        <v/>
      </c>
      <c r="W101" s="247" t="str">
        <f>IF('Measured Data'!$E95&gt;0,'Measured Data'!W94+'Measured Data'!$E95*'Measured Data'!AU94/'In Process Calc.'!$I95,"")</f>
        <v/>
      </c>
      <c r="X101" s="247" t="str">
        <f>IF('Measured Data'!$E95&gt;0,'Measured Data'!X94+'Measured Data'!$E95*'Measured Data'!AV94/'In Process Calc.'!$I95,"")</f>
        <v/>
      </c>
      <c r="Y101" s="247" t="str">
        <f>IF('Measured Data'!$E95&gt;0,'Measured Data'!Y94+'Measured Data'!$E95*'Measured Data'!AW94/'In Process Calc.'!$I95,"")</f>
        <v/>
      </c>
      <c r="Z101" s="247" t="str">
        <f>IF('Measured Data'!$E95&gt;0,'Measured Data'!Z94+'Measured Data'!$E95*'Measured Data'!AX94/'In Process Calc.'!$I95,"")</f>
        <v/>
      </c>
      <c r="AA101" s="247" t="str">
        <f>IF('Measured Data'!$E95&gt;0,'Measured Data'!AA94+'Measured Data'!$E95*'Measured Data'!AY94/'In Process Calc.'!$I95,"")</f>
        <v/>
      </c>
      <c r="AB101" s="247" t="str">
        <f>IF('Measured Data'!$E95&gt;0,'Measured Data'!AB94+'Measured Data'!$E95*'Measured Data'!AZ94/'In Process Calc.'!$I95,"")</f>
        <v/>
      </c>
      <c r="AC101" s="247" t="str">
        <f>IF('Measured Data'!$E95&gt;0,'Measured Data'!AC94+'Measured Data'!$E95*'Measured Data'!BA94/'In Process Calc.'!$I95,"")</f>
        <v/>
      </c>
      <c r="AD101" s="247" t="str">
        <f>IF('Measured Data'!$E95&gt;0,'Measured Data'!AD94+'Measured Data'!$E95*'Measured Data'!BB94/'In Process Calc.'!$I95,"")</f>
        <v/>
      </c>
      <c r="AE101" s="247" t="str">
        <f>IF('Measured Data'!$E95&gt;0,'Measured Data'!AE94+'Measured Data'!$E95*'Measured Data'!BC94/'In Process Calc.'!$I95,"")</f>
        <v/>
      </c>
      <c r="AF101" s="247" t="str">
        <f>IF('Measured Data'!$E95&gt;0,'Measured Data'!AF94+'Measured Data'!$E95*'Measured Data'!BD94/'In Process Calc.'!$I95,"")</f>
        <v/>
      </c>
      <c r="AG101" s="247" t="str">
        <f>IF('Measured Data'!$E95&gt;0,'Measured Data'!AG94+'Measured Data'!$E95*'Measured Data'!BE94/'In Process Calc.'!$I95,"")</f>
        <v/>
      </c>
      <c r="AH101" s="247" t="str">
        <f>IF('Measured Data'!$E95&gt;0,'Measured Data'!AH94+'Measured Data'!$E95*'Measured Data'!BF94/'In Process Calc.'!$I95,"")</f>
        <v/>
      </c>
      <c r="AI101" s="247" t="str">
        <f>IF('Measured Data'!$E95&gt;0,'Measured Data'!AI94+'Measured Data'!$E95*'Measured Data'!BG94/'In Process Calc.'!$I95,"")</f>
        <v/>
      </c>
      <c r="AJ101" s="247" t="str">
        <f>IF('Measured Data'!$E95&gt;0,'Measured Data'!AJ94+'Measured Data'!$E95*'Measured Data'!BH94/'In Process Calc.'!$I95,"")</f>
        <v/>
      </c>
      <c r="AK101" s="247" t="str">
        <f>IF('Measured Data'!$E95&gt;0,'Measured Data'!AK94+'Measured Data'!$E95*'Measured Data'!BI94/'In Process Calc.'!$I95,"")</f>
        <v/>
      </c>
      <c r="AL101" s="247" t="str">
        <f>IF('Measured Data'!$E95&gt;0,'Measured Data'!AL94+'Measured Data'!$E95*'Measured Data'!BJ94/'In Process Calc.'!$I95,"")</f>
        <v/>
      </c>
      <c r="AM101" s="247" t="str">
        <f>IF('Measured Data'!$E95&gt;0,'Measured Data'!AM94+'Measured Data'!$E95*'Measured Data'!BK94/'In Process Calc.'!$I95,"")</f>
        <v/>
      </c>
      <c r="AN101" s="247" t="str">
        <f>IF('Measured Data'!$E95&gt;0,'Measured Data'!AN94+'Measured Data'!$E95*'Measured Data'!BL94/'In Process Calc.'!$I95,"")</f>
        <v/>
      </c>
      <c r="AO101" s="247" t="str">
        <f>IF('Measured Data'!$E95&gt;0,'Measured Data'!AO94+'Measured Data'!$E95*'Measured Data'!BM94/'In Process Calc.'!$I95,"")</f>
        <v/>
      </c>
      <c r="AP101" s="247" t="str">
        <f>IF('Measured Data'!$E95&gt;0,'Measured Data'!AP94+'Measured Data'!$E95*'Measured Data'!BN94/'In Process Calc.'!$I95,"")</f>
        <v/>
      </c>
      <c r="AQ101" s="247" t="str">
        <f>IF('Measured Data'!$E95&gt;0,'Measured Data'!AQ94+'Measured Data'!$E95*'Measured Data'!BO94/'In Process Calc.'!$I95,"")</f>
        <v/>
      </c>
      <c r="AR101" s="247" t="str">
        <f>IF('Measured Data'!$E95&gt;0,'Measured Data'!AR94,"")</f>
        <v/>
      </c>
      <c r="AS101" s="247" t="str">
        <f>IF('Measured Data'!$E95&gt;0,'Measured Data'!AS94,"")</f>
        <v/>
      </c>
      <c r="AT101" s="247" t="str">
        <f>IF('Measured Data'!$E95&gt;0,'Measured Data'!AT94,"")</f>
        <v/>
      </c>
      <c r="AU101" s="247" t="str">
        <f>IF('Measured Data'!$E95&gt;0,'Measured Data'!AU94,"")</f>
        <v/>
      </c>
      <c r="AV101" s="247" t="str">
        <f>IF('Measured Data'!$E95&gt;0,'Measured Data'!AV94,"")</f>
        <v/>
      </c>
      <c r="AW101" s="247" t="str">
        <f>IF('Measured Data'!$E95&gt;0,'Measured Data'!AW94,"")</f>
        <v/>
      </c>
      <c r="AX101" s="247" t="str">
        <f>IF('Measured Data'!$E95&gt;0,'Measured Data'!AX94,"")</f>
        <v/>
      </c>
      <c r="AY101" s="247" t="str">
        <f>IF('Measured Data'!$E95&gt;0,'Measured Data'!AY94,"")</f>
        <v/>
      </c>
      <c r="AZ101" s="247" t="str">
        <f>IF('Measured Data'!$E95&gt;0,'Measured Data'!AZ94,"")</f>
        <v/>
      </c>
      <c r="BA101" s="247" t="str">
        <f>IF('Measured Data'!$E95&gt;0,'Measured Data'!BA94,"")</f>
        <v/>
      </c>
      <c r="BB101" s="247" t="str">
        <f>IF('Measured Data'!$E95&gt;0,'Measured Data'!BB94,"")</f>
        <v/>
      </c>
      <c r="BC101" s="247" t="str">
        <f>IF('Measured Data'!$E95&gt;0,'Measured Data'!BC94,"")</f>
        <v/>
      </c>
      <c r="BD101" s="247" t="str">
        <f>IF('Measured Data'!$E95&gt;0,'Measured Data'!BD94,"")</f>
        <v/>
      </c>
      <c r="BE101" s="247" t="str">
        <f>IF('Measured Data'!$E95&gt;0,'Measured Data'!BE94,"")</f>
        <v/>
      </c>
      <c r="BF101" s="247" t="str">
        <f>IF('Measured Data'!$E95&gt;0,'Measured Data'!BF94,"")</f>
        <v/>
      </c>
      <c r="BG101" s="247" t="str">
        <f>IF('Measured Data'!$E95&gt;0,'Measured Data'!BG94,"")</f>
        <v/>
      </c>
      <c r="BH101" s="247" t="str">
        <f>IF('Measured Data'!$E95&gt;0,'Measured Data'!BH94,"")</f>
        <v/>
      </c>
      <c r="BI101" s="247" t="str">
        <f>IF('Measured Data'!$E95&gt;0,'Measured Data'!BI94,"")</f>
        <v/>
      </c>
      <c r="BJ101" s="247" t="str">
        <f>IF('Measured Data'!$E95&gt;0,'Measured Data'!BJ94,"")</f>
        <v/>
      </c>
      <c r="BK101" s="247" t="str">
        <f>IF('Measured Data'!$E95&gt;0,'Measured Data'!BK94,"")</f>
        <v/>
      </c>
      <c r="BL101" s="247" t="str">
        <f>IF('Measured Data'!$E95&gt;0,'Measured Data'!BL94,"")</f>
        <v/>
      </c>
      <c r="BM101" s="247" t="str">
        <f>IF('Measured Data'!$E95&gt;0,'Measured Data'!BM94,"")</f>
        <v/>
      </c>
      <c r="BN101" s="247" t="str">
        <f>IF('Measured Data'!$E95&gt;0,'In Process Calc.'!B94,"")</f>
        <v/>
      </c>
      <c r="BO101" s="247" t="str">
        <f>IF('Measured Data'!$E95&gt;0,'In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2022-07-14T10:58:10Z</dcterms:modified>
</cp:coreProperties>
</file>